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13.xml" ContentType="application/vnd.openxmlformats-officedocument.themeOverride+xml"/>
  <Override PartName="/xl/theme/themeOverride14.xml" ContentType="application/vnd.openxmlformats-officedocument.themeOverride+xml"/>
  <Override PartName="/xl/theme/themeOverride15.xml" ContentType="application/vnd.openxmlformats-officedocument.themeOverride+xml"/>
  <Override PartName="/xl/theme/themeOverride16.xml" ContentType="application/vnd.openxmlformats-officedocument.themeOverride+xml"/>
  <Override PartName="/xl/theme/themeOverride17.xml" ContentType="application/vnd.openxmlformats-officedocument.themeOverride+xml"/>
  <Override PartName="/xl/theme/themeOverride18.xml" ContentType="application/vnd.openxmlformats-officedocument.themeOverride+xml"/>
  <Override PartName="/xl/theme/themeOverride19.xml" ContentType="application/vnd.openxmlformats-officedocument.themeOverride+xml"/>
  <Override PartName="/xl/theme/themeOverride2.xml" ContentType="application/vnd.openxmlformats-officedocument.themeOverride+xml"/>
  <Override PartName="/xl/theme/themeOverride20.xml" ContentType="application/vnd.openxmlformats-officedocument.themeOverride+xml"/>
  <Override PartName="/xl/theme/themeOverride21.xml" ContentType="application/vnd.openxmlformats-officedocument.themeOverride+xml"/>
  <Override PartName="/xl/theme/themeOverride22.xml" ContentType="application/vnd.openxmlformats-officedocument.themeOverride+xml"/>
  <Override PartName="/xl/theme/themeOverride23.xml" ContentType="application/vnd.openxmlformats-officedocument.themeOverride+xml"/>
  <Override PartName="/xl/theme/themeOverride24.xml" ContentType="application/vnd.openxmlformats-officedocument.themeOverride+xml"/>
  <Override PartName="/xl/theme/themeOverride25.xml" ContentType="application/vnd.openxmlformats-officedocument.themeOverride+xml"/>
  <Override PartName="/xl/theme/themeOverride26.xml" ContentType="application/vnd.openxmlformats-officedocument.themeOverride+xml"/>
  <Override PartName="/xl/theme/themeOverride27.xml" ContentType="application/vnd.openxmlformats-officedocument.themeOverride+xml"/>
  <Override PartName="/xl/theme/themeOverride28.xml" ContentType="application/vnd.openxmlformats-officedocument.themeOverride+xml"/>
  <Override PartName="/xl/theme/themeOverride29.xml" ContentType="application/vnd.openxmlformats-officedocument.themeOverride+xml"/>
  <Override PartName="/xl/theme/themeOverride3.xml" ContentType="application/vnd.openxmlformats-officedocument.themeOverride+xml"/>
  <Override PartName="/xl/theme/themeOverride30.xml" ContentType="application/vnd.openxmlformats-officedocument.themeOverride+xml"/>
  <Override PartName="/xl/theme/themeOverride31.xml" ContentType="application/vnd.openxmlformats-officedocument.themeOverride+xml"/>
  <Override PartName="/xl/theme/themeOverride32.xml" ContentType="application/vnd.openxmlformats-officedocument.themeOverride+xml"/>
  <Override PartName="/xl/theme/themeOverride33.xml" ContentType="application/vnd.openxmlformats-officedocument.themeOverride+xml"/>
  <Override PartName="/xl/theme/themeOverride34.xml" ContentType="application/vnd.openxmlformats-officedocument.themeOverride+xml"/>
  <Override PartName="/xl/theme/themeOverride35.xml" ContentType="application/vnd.openxmlformats-officedocument.themeOverride+xml"/>
  <Override PartName="/xl/theme/themeOverride36.xml" ContentType="application/vnd.openxmlformats-officedocument.themeOverride+xml"/>
  <Override PartName="/xl/theme/themeOverride37.xml" ContentType="application/vnd.openxmlformats-officedocument.themeOverride+xml"/>
  <Override PartName="/xl/theme/themeOverride38.xml" ContentType="application/vnd.openxmlformats-officedocument.themeOverride+xml"/>
  <Override PartName="/xl/theme/themeOverride39.xml" ContentType="application/vnd.openxmlformats-officedocument.themeOverride+xml"/>
  <Override PartName="/xl/theme/themeOverride4.xml" ContentType="application/vnd.openxmlformats-officedocument.themeOverride+xml"/>
  <Override PartName="/xl/theme/themeOverride40.xml" ContentType="application/vnd.openxmlformats-officedocument.themeOverride+xml"/>
  <Override PartName="/xl/theme/themeOverride41.xml" ContentType="application/vnd.openxmlformats-officedocument.themeOverride+xml"/>
  <Override PartName="/xl/theme/themeOverride42.xml" ContentType="application/vnd.openxmlformats-officedocument.themeOverride+xml"/>
  <Override PartName="/xl/theme/themeOverride43.xml" ContentType="application/vnd.openxmlformats-officedocument.themeOverride+xml"/>
  <Override PartName="/xl/theme/themeOverride44.xml" ContentType="application/vnd.openxmlformats-officedocument.themeOverride+xml"/>
  <Override PartName="/xl/theme/themeOverride45.xml" ContentType="application/vnd.openxmlformats-officedocument.themeOverride+xml"/>
  <Override PartName="/xl/theme/themeOverride46.xml" ContentType="application/vnd.openxmlformats-officedocument.themeOverride+xml"/>
  <Override PartName="/xl/theme/themeOverride47.xml" ContentType="application/vnd.openxmlformats-officedocument.themeOverride+xml"/>
  <Override PartName="/xl/theme/themeOverride48.xml" ContentType="application/vnd.openxmlformats-officedocument.themeOverride+xml"/>
  <Override PartName="/xl/theme/themeOverride49.xml" ContentType="application/vnd.openxmlformats-officedocument.themeOverride+xml"/>
  <Override PartName="/xl/theme/themeOverride5.xml" ContentType="application/vnd.openxmlformats-officedocument.themeOverride+xml"/>
  <Override PartName="/xl/theme/themeOverride50.xml" ContentType="application/vnd.openxmlformats-officedocument.themeOverride+xml"/>
  <Override PartName="/xl/theme/themeOverride51.xml" ContentType="application/vnd.openxmlformats-officedocument.themeOverride+xml"/>
  <Override PartName="/xl/theme/themeOverride52.xml" ContentType="application/vnd.openxmlformats-officedocument.themeOverride+xml"/>
  <Override PartName="/xl/theme/themeOverride53.xml" ContentType="application/vnd.openxmlformats-officedocument.themeOverride+xml"/>
  <Override PartName="/xl/theme/themeOverride54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675" windowHeight="8985" tabRatio="679" firstSheet="7" activeTab="14"/>
  </bookViews>
  <sheets>
    <sheet name="VACIA MENSUAL" sheetId="9" state="hidden" r:id="rId1"/>
    <sheet name="PATRON MENSUAL" sheetId="10" state="hidden" r:id="rId2"/>
    <sheet name="TOTAL PER MONTH" sheetId="8" r:id="rId3"/>
    <sheet name="JANUARY" sheetId="17" r:id="rId4"/>
    <sheet name="FEBRUARY" sheetId="18" r:id="rId5"/>
    <sheet name="MARCH" sheetId="19" r:id="rId6"/>
    <sheet name="APRIL" sheetId="20" r:id="rId7"/>
    <sheet name="MAY" sheetId="21" r:id="rId8"/>
    <sheet name="JUNE" sheetId="22" r:id="rId9"/>
    <sheet name="JULY" sheetId="23" r:id="rId10"/>
    <sheet name="AUGUST" sheetId="11" r:id="rId11"/>
    <sheet name="SEPTEMBER" sheetId="16" r:id="rId12"/>
    <sheet name="OCTOBER" sheetId="24" r:id="rId13"/>
    <sheet name="NOVEMBER" sheetId="25" r:id="rId14"/>
    <sheet name="DECEMBER" sheetId="26" r:id="rId15"/>
  </sheets>
  <externalReferences>
    <externalReference r:id="rId16"/>
  </externalReferences>
  <definedNames>
    <definedName name="_xlnm.Print_Area" localSheetId="6">APRIL!$AO$1:$AV$75</definedName>
    <definedName name="_xlnm.Print_Area" localSheetId="10">AUGUST!$AO$1:$AV$75</definedName>
    <definedName name="_xlnm.Print_Area" localSheetId="14">DECEMBER!$AD$1:$AE$72</definedName>
    <definedName name="_xlnm.Print_Area" localSheetId="4">FEBRUARY!$AO$1:$AV$75</definedName>
    <definedName name="_xlnm.Print_Area" localSheetId="3">JANUARY!$AR$1:$AY$75</definedName>
    <definedName name="_xlnm.Print_Area" localSheetId="9">JULY!$AO$1:$AV$75</definedName>
    <definedName name="_xlnm.Print_Area" localSheetId="8">JUNE!$AO$1:$AV$75</definedName>
    <definedName name="_xlnm.Print_Area" localSheetId="5">MARCH!$AO$1:$AV$75</definedName>
    <definedName name="_xlnm.Print_Area" localSheetId="7">MAY!$AO$1:$AV$75</definedName>
    <definedName name="_xlnm.Print_Area" localSheetId="13">NOVEMBER!$AO$1:$AV$75</definedName>
    <definedName name="_xlnm.Print_Area" localSheetId="12">OCTOBER!$AO$1:$AV$75</definedName>
    <definedName name="_xlnm.Print_Area" localSheetId="1">'PATRON MENSUAL'!$AO$3:$AV$67</definedName>
    <definedName name="_xlnm.Print_Area" localSheetId="11">SEPTEMBER!$AO$1:$AV$75</definedName>
    <definedName name="Dates">[1]Variables!$C$2:$C$6</definedName>
    <definedName name="Sesiones">AUGUST!$BA$43:$BA$46</definedName>
    <definedName name="Session">AUGUST!$BA$43:$BA$46</definedName>
  </definedNames>
  <calcPr calcId="144525"/>
</workbook>
</file>

<file path=xl/sharedStrings.xml><?xml version="1.0" encoding="utf-8"?>
<sst xmlns="http://schemas.openxmlformats.org/spreadsheetml/2006/main" count="5063" uniqueCount="118">
  <si>
    <t xml:space="preserve">TRADES PER SESSION ON EM1 </t>
  </si>
  <si>
    <t>Strike Rate</t>
  </si>
  <si>
    <t>Available RR</t>
  </si>
  <si>
    <t>LDN</t>
  </si>
  <si>
    <t>LDN-LULL</t>
  </si>
  <si>
    <t>NEW YORK</t>
  </si>
  <si>
    <t>LATE NY</t>
  </si>
  <si>
    <t>ALL SESSIONS</t>
  </si>
  <si>
    <t>FECHA</t>
  </si>
  <si>
    <t>L-NY</t>
  </si>
  <si>
    <t>BE</t>
  </si>
  <si>
    <t>LOSS</t>
  </si>
  <si>
    <t>WIN</t>
  </si>
  <si>
    <t>TOTAL</t>
  </si>
  <si>
    <t>TOTALES</t>
  </si>
  <si>
    <t>Month</t>
  </si>
  <si>
    <t>Nº Trades</t>
  </si>
  <si>
    <t>EM1</t>
  </si>
  <si>
    <t>EM2</t>
  </si>
  <si>
    <t>EM3</t>
  </si>
  <si>
    <t>AVERAGE</t>
  </si>
  <si>
    <t>TRADES PER SESSION ON EM2</t>
  </si>
  <si>
    <t>TRADES PER SESSION ON EM3</t>
  </si>
  <si>
    <t>TRADES PER SESSION</t>
  </si>
  <si>
    <t>Stats by days of the week</t>
  </si>
  <si>
    <t>NY</t>
  </si>
  <si>
    <t>Statistics for All Entry Models</t>
  </si>
  <si>
    <t>OVERALL STRIKE RATE</t>
  </si>
  <si>
    <t>MONDAY</t>
  </si>
  <si>
    <t>TUESDAY</t>
  </si>
  <si>
    <t>WEDNESDAY</t>
  </si>
  <si>
    <t>THURSDAY</t>
  </si>
  <si>
    <t>FRIDAY</t>
  </si>
  <si>
    <t>TOTAL No Trades</t>
  </si>
  <si>
    <t>Total RR</t>
  </si>
  <si>
    <t>Wins</t>
  </si>
  <si>
    <t>BREAKOUT</t>
  </si>
  <si>
    <t>JANUARY</t>
  </si>
  <si>
    <t>Losses</t>
  </si>
  <si>
    <t>FEBRUARY</t>
  </si>
  <si>
    <t>BE`s</t>
  </si>
  <si>
    <t>MARCH</t>
  </si>
  <si>
    <t>APRIL</t>
  </si>
  <si>
    <t>OVERALL  STRIKE RATE ALL ENTRY MODELS: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</si>
  <si>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</si>
  <si>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</si>
  <si>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</si>
  <si>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</si>
  <si>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</si>
  <si>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</si>
  <si>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</si>
  <si>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</si>
  <si>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2022</t>
  </si>
  <si>
    <t>/</t>
  </si>
  <si>
    <t>EDGE</t>
  </si>
  <si>
    <t>PERSONAL</t>
  </si>
  <si>
    <t>suam Nº</t>
  </si>
  <si>
    <t>suma RR</t>
  </si>
  <si>
    <t>n0 Trades</t>
  </si>
  <si>
    <t>SUMA RR</t>
  </si>
  <si>
    <t>RR</t>
  </si>
  <si>
    <t>January</t>
  </si>
  <si>
    <t>enero</t>
  </si>
  <si>
    <t>February</t>
  </si>
  <si>
    <t>febrero</t>
  </si>
  <si>
    <t>March</t>
  </si>
  <si>
    <t>marzo</t>
  </si>
  <si>
    <t>April</t>
  </si>
  <si>
    <t>abril</t>
  </si>
  <si>
    <t>May</t>
  </si>
  <si>
    <t>may</t>
  </si>
  <si>
    <t>June</t>
  </si>
  <si>
    <t>junio</t>
  </si>
  <si>
    <t>July</t>
  </si>
  <si>
    <t>julio</t>
  </si>
  <si>
    <t>August</t>
  </si>
  <si>
    <t>agosto</t>
  </si>
  <si>
    <t>October</t>
  </si>
  <si>
    <t>sep</t>
  </si>
  <si>
    <t>September</t>
  </si>
  <si>
    <t>oct</t>
  </si>
  <si>
    <t>November</t>
  </si>
  <si>
    <t>nov</t>
  </si>
  <si>
    <t>December</t>
  </si>
  <si>
    <t>dic</t>
  </si>
  <si>
    <t>TRADES PER SESSION - BREAKOUT</t>
  </si>
  <si>
    <t>DATE</t>
  </si>
  <si>
    <t xml:space="preserve">DATE </t>
  </si>
  <si>
    <t>LONG/ SHORT</t>
  </si>
  <si>
    <t>Session</t>
  </si>
  <si>
    <t>Entry Model</t>
  </si>
  <si>
    <t>WIN/ LOSE</t>
  </si>
  <si>
    <t>4H</t>
  </si>
  <si>
    <t>15m</t>
  </si>
  <si>
    <t>5m</t>
  </si>
  <si>
    <t>1m</t>
  </si>
  <si>
    <t>WENESDAY</t>
  </si>
  <si>
    <t>BTC</t>
  </si>
  <si>
    <t>Trading Days</t>
  </si>
  <si>
    <t>Average</t>
  </si>
  <si>
    <t>Total</t>
  </si>
  <si>
    <t>Trades/Session</t>
  </si>
  <si>
    <t>(Edge)</t>
  </si>
  <si>
    <t>London</t>
  </si>
  <si>
    <t>New York</t>
  </si>
  <si>
    <t>London lull</t>
  </si>
  <si>
    <t>Late NY</t>
  </si>
  <si>
    <t>TRADES PER SESSION ON BTC</t>
  </si>
  <si>
    <t>TRADES PER SESSION ON /</t>
  </si>
  <si>
    <t>Made by Roberto Val</t>
  </si>
  <si>
    <t>Mine</t>
  </si>
  <si>
    <t>sumatorio</t>
  </si>
  <si>
    <t>No Trades</t>
  </si>
  <si>
    <t>MONTH</t>
  </si>
  <si>
    <t>díario RR</t>
  </si>
  <si>
    <t>diario Trades</t>
  </si>
  <si>
    <t>my perfonmace grahp</t>
  </si>
  <si>
    <t>s</t>
  </si>
</sst>
</file>

<file path=xl/styles.xml><?xml version="1.0" encoding="utf-8"?>
<styleSheet xmlns="http://schemas.openxmlformats.org/spreadsheetml/2006/main">
  <numFmts count="8">
    <numFmt numFmtId="176" formatCode="[$-C0A]d\-mmm\-yy"/>
    <numFmt numFmtId="177" formatCode="[$-809]dd\ mmmm\ yyyy;@"/>
    <numFmt numFmtId="178" formatCode="[$-C0A]d\-mmm"/>
    <numFmt numFmtId="44" formatCode="_(&quot;$&quot;* #,##0.00_);_(&quot;$&quot;* \(#,##0.00\);_(&quot;$&quot;* &quot;-&quot;??_);_(@_)"/>
    <numFmt numFmtId="179" formatCode="dd/mm/yy;@"/>
    <numFmt numFmtId="180" formatCode="_ * #,##0_ ;_ * \-#,##0_ ;_ * &quot;-&quot;_ ;_ @_ "/>
    <numFmt numFmtId="181" formatCode="_ * #,##0.00_ ;_ * \-#,##0.00_ ;_ * &quot;-&quot;??_ ;_ @_ "/>
    <numFmt numFmtId="42" formatCode="_(&quot;$&quot;* #,##0_);_(&quot;$&quot;* \(#,##0\);_(&quot;$&quot;* &quot;-&quot;_);_(@_)"/>
  </numFmts>
  <fonts count="75">
    <font>
      <sz val="8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sz val="8"/>
      <name val="Calibri"/>
      <charset val="134"/>
      <scheme val="minor"/>
    </font>
    <font>
      <sz val="8"/>
      <color theme="1"/>
      <name val="Calibri"/>
      <charset val="134"/>
    </font>
    <font>
      <b/>
      <sz val="8"/>
      <name val="Calibri"/>
      <charset val="134"/>
    </font>
    <font>
      <b/>
      <sz val="8"/>
      <color theme="0"/>
      <name val="Calibri"/>
      <charset val="134"/>
    </font>
    <font>
      <b/>
      <sz val="14"/>
      <color theme="0"/>
      <name val="Calibri"/>
      <charset val="134"/>
    </font>
    <font>
      <sz val="16"/>
      <color theme="2"/>
      <name val="Arial"/>
      <charset val="134"/>
    </font>
    <font>
      <sz val="14"/>
      <color theme="1"/>
      <name val="Calibri"/>
      <charset val="134"/>
    </font>
    <font>
      <b/>
      <sz val="16"/>
      <color rgb="FFFFFFFF"/>
      <name val="Calibri"/>
      <charset val="134"/>
    </font>
    <font>
      <sz val="8"/>
      <name val="Calibri"/>
      <charset val="134"/>
    </font>
    <font>
      <sz val="8"/>
      <color theme="2" tint="-0.499984740745262"/>
      <name val="Calibri"/>
      <charset val="134"/>
    </font>
    <font>
      <i/>
      <sz val="48"/>
      <name val="Centaur"/>
      <charset val="134"/>
    </font>
    <font>
      <b/>
      <sz val="8"/>
      <color rgb="FFFFFFFF"/>
      <name val="Calibri"/>
      <charset val="134"/>
    </font>
    <font>
      <i/>
      <sz val="10"/>
      <name val="Centaur"/>
      <charset val="134"/>
    </font>
    <font>
      <b/>
      <sz val="16"/>
      <color theme="0"/>
      <name val="Calibri"/>
      <charset val="134"/>
    </font>
    <font>
      <sz val="8"/>
      <color rgb="FF006100"/>
      <name val="Calibri"/>
      <charset val="134"/>
    </font>
    <font>
      <b/>
      <sz val="20"/>
      <color theme="0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8"/>
      <color theme="1"/>
      <name val="Calibri"/>
      <charset val="134"/>
      <scheme val="minor"/>
    </font>
    <font>
      <sz val="8"/>
      <color theme="0"/>
      <name val="Calibri"/>
      <charset val="134"/>
    </font>
    <font>
      <sz val="8"/>
      <color rgb="FFFFFFFF"/>
      <name val="Calibri"/>
      <charset val="134"/>
    </font>
    <font>
      <b/>
      <sz val="11"/>
      <color theme="0"/>
      <name val="Calibri"/>
      <charset val="134"/>
      <scheme val="minor"/>
    </font>
    <font>
      <sz val="9"/>
      <color theme="1"/>
      <name val="Calibri"/>
      <charset val="134"/>
      <scheme val="minor"/>
    </font>
    <font>
      <u/>
      <sz val="1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8"/>
      <color rgb="FF002060"/>
      <name val="Calibri"/>
      <charset val="134"/>
    </font>
    <font>
      <b/>
      <sz val="14"/>
      <color theme="0" tint="-0.149998474074526"/>
      <name val="Calibri"/>
      <charset val="134"/>
    </font>
    <font>
      <sz val="8"/>
      <color theme="0" tint="-0.149998474074526"/>
      <name val="Calibri"/>
      <charset val="134"/>
    </font>
    <font>
      <sz val="8"/>
      <color theme="0" tint="-0.0499893185216834"/>
      <name val="Calibri"/>
      <charset val="134"/>
    </font>
    <font>
      <b/>
      <sz val="10"/>
      <color rgb="FFFFFFFF"/>
      <name val="Calibri"/>
      <charset val="134"/>
    </font>
    <font>
      <sz val="14"/>
      <name val="Calibri"/>
      <charset val="134"/>
    </font>
    <font>
      <b/>
      <sz val="14"/>
      <color rgb="FFFFFFFF"/>
      <name val="Calibri"/>
      <charset val="134"/>
    </font>
    <font>
      <b/>
      <sz val="26"/>
      <color theme="0"/>
      <name val="Calibri"/>
      <charset val="134"/>
      <scheme val="minor"/>
    </font>
    <font>
      <sz val="8"/>
      <color theme="0"/>
      <name val="Calibri"/>
      <charset val="134"/>
      <scheme val="minor"/>
    </font>
    <font>
      <sz val="6"/>
      <color theme="1"/>
      <name val="Arial"/>
      <charset val="134"/>
    </font>
    <font>
      <b/>
      <sz val="8"/>
      <color indexed="8"/>
      <name val="Calibri"/>
      <charset val="134"/>
      <scheme val="minor"/>
    </font>
    <font>
      <sz val="8"/>
      <color theme="0" tint="-0.0499893185216834"/>
      <name val="Calibri"/>
      <charset val="134"/>
      <scheme val="minor"/>
    </font>
    <font>
      <i/>
      <sz val="8"/>
      <color theme="2" tint="-0.0499893185216834"/>
      <name val="Calibri"/>
      <charset val="134"/>
    </font>
    <font>
      <b/>
      <sz val="18"/>
      <color theme="0"/>
      <name val="Calibri"/>
      <charset val="134"/>
    </font>
    <font>
      <b/>
      <sz val="8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8"/>
      <color theme="1" tint="0.349986266670736"/>
      <name val="Calibri"/>
      <charset val="134"/>
      <scheme val="minor"/>
    </font>
    <font>
      <sz val="8"/>
      <color theme="1" tint="0.349986266670736"/>
      <name val="Calibri"/>
      <charset val="134"/>
    </font>
    <font>
      <sz val="10"/>
      <color theme="1"/>
      <name val="Calibri"/>
      <charset val="134"/>
    </font>
    <font>
      <sz val="9"/>
      <color theme="1"/>
      <name val="Calibri"/>
      <charset val="134"/>
    </font>
    <font>
      <b/>
      <sz val="12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b/>
      <i/>
      <u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8"/>
      <color theme="3"/>
      <name val="Calibri"/>
      <charset val="134"/>
      <scheme val="minor"/>
    </font>
    <font>
      <sz val="48"/>
      <color theme="0"/>
      <name val="Calibri"/>
      <charset val="134"/>
    </font>
    <font>
      <sz val="24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 tint="-0.249977111117893"/>
        <bgColor rgb="FF1E4E79"/>
      </patternFill>
    </fill>
    <fill>
      <patternFill patternType="solid">
        <fgColor rgb="FFBF9000"/>
        <bgColor rgb="FFBF9000"/>
      </patternFill>
    </fill>
    <fill>
      <patternFill patternType="solid">
        <fgColor theme="0" tint="-0.0499893185216834"/>
        <bgColor rgb="FFECECEC"/>
      </patternFill>
    </fill>
    <fill>
      <patternFill patternType="solid">
        <fgColor theme="8" tint="-0.249977111117893"/>
        <bgColor rgb="FF1E4E79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833C0B"/>
        <bgColor rgb="FF833C0B"/>
      </patternFill>
    </fill>
    <fill>
      <patternFill patternType="solid">
        <fgColor rgb="FF2F5496"/>
        <bgColor rgb="FF2F5496"/>
      </patternFill>
    </fill>
    <fill>
      <patternFill patternType="solid">
        <fgColor rgb="FF548135"/>
        <bgColor rgb="FF548135"/>
      </patternFill>
    </fill>
    <fill>
      <patternFill patternType="solid">
        <fgColor rgb="FF1E4E79"/>
        <bgColor rgb="FF1E4E79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7030A0"/>
        <bgColor rgb="FF7030A0"/>
      </patternFill>
    </fill>
    <fill>
      <patternFill patternType="solid">
        <fgColor rgb="FF678BC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934F55"/>
        <bgColor indexed="64"/>
      </patternFill>
    </fill>
    <fill>
      <patternFill patternType="solid">
        <fgColor theme="7" tint="-0.249977111117893"/>
        <bgColor rgb="FF1E4E79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rgb="FF1E4E79"/>
      </patternFill>
    </fill>
    <fill>
      <patternFill patternType="solid">
        <fgColor rgb="FFD75E13"/>
        <bgColor indexed="64"/>
      </patternFill>
    </fill>
    <fill>
      <patternFill patternType="solid">
        <fgColor theme="0"/>
        <bgColor rgb="FF2F5496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rgb="FF1E4E79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2" tint="-0.14999847407452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-0.499984740745262"/>
        <bgColor rgb="FF1E4E79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499984740745262"/>
        <bgColor rgb="FFBF9000"/>
      </patternFill>
    </fill>
    <fill>
      <patternFill patternType="solid">
        <fgColor theme="9" tint="-0.249977111117893"/>
        <bgColor rgb="FFBF9000"/>
      </patternFill>
    </fill>
    <fill>
      <patternFill patternType="solid">
        <fgColor rgb="FF7030A0"/>
        <bgColor rgb="FFBF9000"/>
      </patternFill>
    </fill>
    <fill>
      <patternFill patternType="solid">
        <fgColor theme="8" tint="-0.249977111117893"/>
        <bgColor rgb="FFBF9000"/>
      </patternFill>
    </fill>
    <fill>
      <patternFill patternType="solid">
        <fgColor theme="2" tint="-0.049989318521683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ECECEC"/>
        <bgColor rgb="FFECECEC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ck">
        <color auto="1"/>
      </left>
      <right style="thin">
        <color rgb="FF000000"/>
      </right>
      <top style="thick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auto="1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ck">
        <color auto="1"/>
      </top>
      <bottom style="thin">
        <color rgb="FF000000"/>
      </bottom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/>
      <diagonal/>
    </border>
    <border>
      <left style="medium">
        <color rgb="FF000000"/>
      </left>
      <right/>
      <top style="medium">
        <color auto="1"/>
      </top>
      <bottom/>
      <diagonal/>
    </border>
    <border>
      <left style="medium">
        <color rgb="FF000000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hair">
        <color theme="1" tint="0.499984740745262"/>
      </top>
      <bottom style="medium">
        <color theme="1" tint="0.499984740745262"/>
      </bottom>
      <diagonal/>
    </border>
    <border>
      <left style="thick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auto="1"/>
      </left>
      <right style="medium">
        <color auto="1"/>
      </right>
      <top/>
      <bottom style="thin">
        <color rgb="FF00000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rgb="FF000000"/>
      </right>
      <top style="medium">
        <color rgb="FF000000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medium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auto="1"/>
      </bottom>
      <diagonal/>
    </border>
    <border>
      <left/>
      <right style="thin">
        <color rgb="FF000000"/>
      </right>
      <top style="thick">
        <color auto="1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6" fillId="83" borderId="0" applyNumberFormat="0" applyBorder="0" applyAlignment="0" applyProtection="0">
      <alignment vertical="center"/>
    </xf>
    <xf numFmtId="0" fontId="59" fillId="81" borderId="0" applyNumberFormat="0" applyBorder="0" applyAlignment="0" applyProtection="0">
      <alignment vertical="center"/>
    </xf>
    <xf numFmtId="0" fontId="56" fillId="69" borderId="0" applyNumberFormat="0" applyBorder="0" applyAlignment="0" applyProtection="0">
      <alignment vertical="center"/>
    </xf>
    <xf numFmtId="0" fontId="56" fillId="76" borderId="0" applyNumberFormat="0" applyBorder="0" applyAlignment="0" applyProtection="0">
      <alignment vertical="center"/>
    </xf>
    <xf numFmtId="0" fontId="59" fillId="59" borderId="0" applyNumberFormat="0" applyBorder="0" applyAlignment="0" applyProtection="0">
      <alignment vertical="center"/>
    </xf>
    <xf numFmtId="0" fontId="59" fillId="82" borderId="0" applyNumberFormat="0" applyBorder="0" applyAlignment="0" applyProtection="0">
      <alignment vertical="center"/>
    </xf>
    <xf numFmtId="0" fontId="56" fillId="80" borderId="0" applyNumberFormat="0" applyBorder="0" applyAlignment="0" applyProtection="0">
      <alignment vertical="center"/>
    </xf>
    <xf numFmtId="0" fontId="56" fillId="72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6" fillId="73" borderId="0" applyNumberFormat="0" applyBorder="0" applyAlignment="0" applyProtection="0">
      <alignment vertical="center"/>
    </xf>
    <xf numFmtId="0" fontId="69" fillId="0" borderId="149" applyNumberFormat="0" applyFill="0" applyAlignment="0" applyProtection="0">
      <alignment vertical="center"/>
    </xf>
    <xf numFmtId="0" fontId="59" fillId="56" borderId="0" applyNumberFormat="0" applyBorder="0" applyAlignment="0" applyProtection="0">
      <alignment vertical="center"/>
    </xf>
    <xf numFmtId="0" fontId="56" fillId="68" borderId="0" applyNumberFormat="0" applyBorder="0" applyAlignment="0" applyProtection="0">
      <alignment vertical="center"/>
    </xf>
    <xf numFmtId="0" fontId="56" fillId="57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70" borderId="0" applyNumberFormat="0" applyBorder="0" applyAlignment="0" applyProtection="0">
      <alignment vertical="center"/>
    </xf>
    <xf numFmtId="0" fontId="56" fillId="75" borderId="0" applyNumberFormat="0" applyBorder="0" applyAlignment="0" applyProtection="0">
      <alignment vertical="center"/>
    </xf>
    <xf numFmtId="0" fontId="59" fillId="78" borderId="0" applyNumberFormat="0" applyBorder="0" applyAlignment="0" applyProtection="0">
      <alignment vertical="center"/>
    </xf>
    <xf numFmtId="0" fontId="59" fillId="71" borderId="0" applyNumberFormat="0" applyBorder="0" applyAlignment="0" applyProtection="0">
      <alignment vertical="center"/>
    </xf>
    <xf numFmtId="0" fontId="56" fillId="67" borderId="0" applyNumberFormat="0" applyBorder="0" applyAlignment="0" applyProtection="0">
      <alignment vertical="center"/>
    </xf>
    <xf numFmtId="0" fontId="67" fillId="63" borderId="0" applyNumberFormat="0" applyBorder="0" applyAlignment="0" applyProtection="0">
      <alignment vertical="center"/>
    </xf>
    <xf numFmtId="0" fontId="56" fillId="74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59" fillId="64" borderId="0" applyNumberFormat="0" applyBorder="0" applyAlignment="0" applyProtection="0">
      <alignment vertical="center"/>
    </xf>
    <xf numFmtId="0" fontId="65" fillId="0" borderId="147" applyNumberFormat="0" applyFill="0" applyAlignment="0" applyProtection="0">
      <alignment vertical="center"/>
    </xf>
    <xf numFmtId="0" fontId="66" fillId="60" borderId="148" applyNumberFormat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1" fillId="53" borderId="150" applyNumberFormat="0" applyFont="0" applyAlignment="0" applyProtection="0"/>
    <xf numFmtId="0" fontId="64" fillId="61" borderId="145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60" borderId="145" applyNumberFormat="0" applyAlignment="0" applyProtection="0">
      <alignment vertical="center"/>
    </xf>
    <xf numFmtId="0" fontId="72" fillId="79" borderId="0" applyNumberFormat="0" applyBorder="0" applyAlignment="0" applyProtection="0">
      <alignment vertical="center"/>
    </xf>
    <xf numFmtId="0" fontId="61" fillId="0" borderId="14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63" fillId="0" borderId="146" applyNumberFormat="0" applyFill="0" applyAlignment="0" applyProtection="0">
      <alignment vertical="center"/>
    </xf>
    <xf numFmtId="180" fontId="58" fillId="0" borderId="0" applyFont="0" applyFill="0" applyBorder="0" applyAlignment="0" applyProtection="0">
      <alignment vertical="center"/>
    </xf>
    <xf numFmtId="0" fontId="59" fillId="5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42" fontId="58" fillId="0" borderId="0" applyFon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3" fillId="0" borderId="146" applyNumberFormat="0" applyFill="0" applyAlignment="0" applyProtection="0">
      <alignment vertical="center"/>
    </xf>
    <xf numFmtId="181" fontId="58" fillId="0" borderId="0" applyFont="0" applyFill="0" applyBorder="0" applyAlignment="0" applyProtection="0">
      <alignment vertical="center"/>
    </xf>
    <xf numFmtId="0" fontId="57" fillId="55" borderId="143" applyNumberFormat="0" applyAlignment="0" applyProtection="0">
      <alignment vertical="center"/>
    </xf>
    <xf numFmtId="0" fontId="56" fillId="54" borderId="0" applyNumberFormat="0" applyBorder="0" applyAlignment="0" applyProtection="0">
      <alignment vertical="center"/>
    </xf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</cellStyleXfs>
  <cellXfs count="76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5" fillId="0" borderId="0" xfId="0" applyFont="1"/>
    <xf numFmtId="0" fontId="6" fillId="3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 textRotation="90"/>
    </xf>
    <xf numFmtId="0" fontId="3" fillId="0" borderId="0" xfId="0" applyFont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 textRotation="90"/>
    </xf>
    <xf numFmtId="0" fontId="8" fillId="0" borderId="0" xfId="0" applyFont="1" applyBorder="1" applyAlignment="1">
      <alignment vertical="center" textRotation="90"/>
    </xf>
    <xf numFmtId="177" fontId="3" fillId="5" borderId="5" xfId="0" applyNumberFormat="1" applyFont="1" applyFill="1" applyBorder="1" applyAlignment="1">
      <alignment horizontal="center" vertical="center"/>
    </xf>
    <xf numFmtId="177" fontId="3" fillId="0" borderId="0" xfId="0" applyNumberFormat="1" applyFont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 textRotation="90"/>
    </xf>
    <xf numFmtId="0" fontId="3" fillId="0" borderId="0" xfId="0" applyFont="1" applyBorder="1" applyAlignment="1">
      <alignment vertical="center" textRotation="90"/>
    </xf>
    <xf numFmtId="177" fontId="3" fillId="5" borderId="6" xfId="0" applyNumberFormat="1" applyFont="1" applyFill="1" applyBorder="1" applyAlignment="1">
      <alignment horizontal="center" vertical="center"/>
    </xf>
    <xf numFmtId="0" fontId="3" fillId="0" borderId="0" xfId="0" applyFont="1" applyBorder="1"/>
    <xf numFmtId="0" fontId="7" fillId="4" borderId="7" xfId="0" applyFont="1" applyFill="1" applyBorder="1" applyAlignment="1">
      <alignment horizontal="center" vertical="center" textRotation="90"/>
    </xf>
    <xf numFmtId="177" fontId="3" fillId="0" borderId="0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Border="1"/>
    <xf numFmtId="0" fontId="3" fillId="0" borderId="0" xfId="0" applyFont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/>
    </xf>
    <xf numFmtId="0" fontId="10" fillId="0" borderId="0" xfId="0" applyFont="1" applyBorder="1"/>
    <xf numFmtId="0" fontId="3" fillId="5" borderId="4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79" fontId="11" fillId="0" borderId="5" xfId="0" applyNumberFormat="1" applyFont="1" applyBorder="1" applyAlignment="1">
      <alignment horizontal="center" vertical="center"/>
    </xf>
    <xf numFmtId="0" fontId="3" fillId="8" borderId="13" xfId="0" applyFont="1" applyFill="1" applyBorder="1" applyAlignment="1" applyProtection="1">
      <alignment horizontal="center" vertical="center"/>
      <protection locked="0"/>
    </xf>
    <xf numFmtId="0" fontId="3" fillId="8" borderId="14" xfId="0" applyFont="1" applyFill="1" applyBorder="1" applyAlignment="1" applyProtection="1">
      <alignment horizontal="center" vertical="center"/>
      <protection locked="0"/>
    </xf>
    <xf numFmtId="0" fontId="3" fillId="8" borderId="15" xfId="0" applyFont="1" applyFill="1" applyBorder="1" applyAlignment="1" applyProtection="1">
      <alignment horizontal="center" vertical="center"/>
      <protection locked="0"/>
    </xf>
    <xf numFmtId="179" fontId="11" fillId="0" borderId="6" xfId="0" applyNumberFormat="1" applyFont="1" applyBorder="1" applyAlignment="1">
      <alignment horizontal="center" vertical="center"/>
    </xf>
    <xf numFmtId="0" fontId="3" fillId="8" borderId="16" xfId="0" applyFont="1" applyFill="1" applyBorder="1" applyAlignment="1" applyProtection="1">
      <alignment horizontal="center" vertical="center"/>
      <protection locked="0"/>
    </xf>
    <xf numFmtId="0" fontId="3" fillId="8" borderId="17" xfId="0" applyFont="1" applyFill="1" applyBorder="1" applyAlignment="1" applyProtection="1">
      <alignment horizontal="center" vertical="center"/>
      <protection locked="0"/>
    </xf>
    <xf numFmtId="0" fontId="3" fillId="8" borderId="18" xfId="0" applyFont="1" applyFill="1" applyBorder="1" applyAlignment="1" applyProtection="1">
      <alignment horizontal="center" vertical="center"/>
      <protection locked="0"/>
    </xf>
    <xf numFmtId="179" fontId="11" fillId="0" borderId="19" xfId="0" applyNumberFormat="1" applyFont="1" applyBorder="1" applyAlignment="1">
      <alignment horizontal="center" vertical="center"/>
    </xf>
    <xf numFmtId="0" fontId="3" fillId="8" borderId="20" xfId="0" applyFont="1" applyFill="1" applyBorder="1" applyAlignment="1" applyProtection="1">
      <alignment horizontal="center" vertical="center"/>
      <protection locked="0"/>
    </xf>
    <xf numFmtId="0" fontId="3" fillId="8" borderId="21" xfId="0" applyFont="1" applyFill="1" applyBorder="1" applyAlignment="1" applyProtection="1">
      <alignment horizontal="center" vertical="center"/>
      <protection locked="0"/>
    </xf>
    <xf numFmtId="0" fontId="3" fillId="8" borderId="22" xfId="0" applyFont="1" applyFill="1" applyBorder="1" applyAlignment="1" applyProtection="1">
      <alignment horizontal="center" vertical="center"/>
      <protection locked="0"/>
    </xf>
    <xf numFmtId="176" fontId="3" fillId="0" borderId="23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9" fillId="9" borderId="9" xfId="0" applyFont="1" applyFill="1" applyBorder="1" applyAlignment="1">
      <alignment horizontal="center"/>
    </xf>
    <xf numFmtId="0" fontId="10" fillId="10" borderId="9" xfId="0" applyFont="1" applyFill="1" applyBorder="1"/>
    <xf numFmtId="0" fontId="5" fillId="7" borderId="0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10" fillId="0" borderId="28" xfId="0" applyFont="1" applyBorder="1"/>
    <xf numFmtId="0" fontId="5" fillId="0" borderId="0" xfId="0" applyFont="1" applyBorder="1" applyAlignment="1">
      <alignment horizontal="center"/>
    </xf>
    <xf numFmtId="0" fontId="5" fillId="11" borderId="29" xfId="0" applyFont="1" applyFill="1" applyBorder="1" applyAlignment="1">
      <alignment horizontal="center"/>
    </xf>
    <xf numFmtId="0" fontId="10" fillId="0" borderId="30" xfId="0" applyFont="1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10" fillId="0" borderId="41" xfId="0" applyFont="1" applyBorder="1"/>
    <xf numFmtId="0" fontId="13" fillId="12" borderId="29" xfId="0" applyFont="1" applyFill="1" applyBorder="1" applyAlignment="1">
      <alignment horizont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5" fillId="13" borderId="29" xfId="0" applyFont="1" applyFill="1" applyBorder="1" applyAlignment="1">
      <alignment horizontal="center"/>
    </xf>
    <xf numFmtId="0" fontId="14" fillId="0" borderId="0" xfId="0" applyFont="1" applyBorder="1" applyAlignment="1">
      <alignment vertical="center"/>
    </xf>
    <xf numFmtId="0" fontId="9" fillId="6" borderId="45" xfId="0" applyFont="1" applyFill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5" fillId="6" borderId="8" xfId="0" applyFont="1" applyFill="1" applyBorder="1" applyAlignment="1">
      <alignment horizontal="center"/>
    </xf>
    <xf numFmtId="0" fontId="10" fillId="4" borderId="9" xfId="0" applyFont="1" applyFill="1" applyBorder="1"/>
    <xf numFmtId="0" fontId="5" fillId="7" borderId="0" xfId="0" applyFont="1" applyFill="1" applyBorder="1" applyAlignment="1">
      <alignment horizontal="center" vertical="center"/>
    </xf>
    <xf numFmtId="0" fontId="5" fillId="11" borderId="28" xfId="0" applyFont="1" applyFill="1" applyBorder="1" applyAlignment="1">
      <alignment horizontal="center" vertical="center"/>
    </xf>
    <xf numFmtId="1" fontId="3" fillId="0" borderId="49" xfId="0" applyNumberFormat="1" applyFont="1" applyBorder="1" applyAlignment="1">
      <alignment horizontal="center" vertical="center"/>
    </xf>
    <xf numFmtId="1" fontId="3" fillId="0" borderId="50" xfId="0" applyNumberFormat="1" applyFont="1" applyBorder="1" applyAlignment="1">
      <alignment horizontal="center" vertical="center"/>
    </xf>
    <xf numFmtId="9" fontId="16" fillId="0" borderId="51" xfId="0" applyNumberFormat="1" applyFont="1" applyBorder="1" applyAlignment="1">
      <alignment horizontal="center" vertical="center"/>
    </xf>
    <xf numFmtId="1" fontId="3" fillId="0" borderId="0" xfId="0" applyNumberFormat="1" applyFont="1"/>
    <xf numFmtId="0" fontId="15" fillId="14" borderId="8" xfId="0" applyFont="1" applyFill="1" applyBorder="1" applyAlignment="1">
      <alignment horizontal="center"/>
    </xf>
    <xf numFmtId="0" fontId="10" fillId="0" borderId="9" xfId="0" applyFont="1" applyBorder="1"/>
    <xf numFmtId="0" fontId="10" fillId="4" borderId="45" xfId="0" applyFont="1" applyFill="1" applyBorder="1"/>
    <xf numFmtId="0" fontId="9" fillId="6" borderId="8" xfId="0" applyFont="1" applyFill="1" applyBorder="1" applyAlignment="1">
      <alignment horizontal="center"/>
    </xf>
    <xf numFmtId="0" fontId="13" fillId="12" borderId="10" xfId="0" applyFont="1" applyFill="1" applyBorder="1" applyAlignment="1">
      <alignment horizontal="center" vertical="center"/>
    </xf>
    <xf numFmtId="0" fontId="5" fillId="7" borderId="52" xfId="0" applyFont="1" applyFill="1" applyBorder="1" applyAlignment="1">
      <alignment horizontal="center" vertical="center"/>
    </xf>
    <xf numFmtId="0" fontId="10" fillId="0" borderId="10" xfId="0" applyFont="1" applyBorder="1"/>
    <xf numFmtId="0" fontId="10" fillId="0" borderId="52" xfId="0" applyFont="1" applyBorder="1"/>
    <xf numFmtId="1" fontId="3" fillId="0" borderId="53" xfId="0" applyNumberFormat="1" applyFont="1" applyBorder="1" applyAlignment="1">
      <alignment horizontal="center" vertical="center"/>
    </xf>
    <xf numFmtId="179" fontId="11" fillId="0" borderId="54" xfId="0" applyNumberFormat="1" applyFont="1" applyBorder="1" applyAlignment="1">
      <alignment horizontal="center" vertical="center"/>
    </xf>
    <xf numFmtId="1" fontId="3" fillId="15" borderId="50" xfId="0" applyNumberFormat="1" applyFont="1" applyFill="1" applyBorder="1" applyAlignment="1">
      <alignment horizontal="center" vertical="center"/>
    </xf>
    <xf numFmtId="1" fontId="3" fillId="0" borderId="55" xfId="0" applyNumberFormat="1" applyFont="1" applyBorder="1" applyAlignment="1">
      <alignment horizontal="center" vertical="center"/>
    </xf>
    <xf numFmtId="179" fontId="11" fillId="0" borderId="56" xfId="0" applyNumberFormat="1" applyFont="1" applyBorder="1" applyAlignment="1">
      <alignment horizontal="center" vertical="center"/>
    </xf>
    <xf numFmtId="179" fontId="11" fillId="0" borderId="57" xfId="0" applyNumberFormat="1" applyFont="1" applyBorder="1" applyAlignment="1">
      <alignment horizontal="center" vertical="center"/>
    </xf>
    <xf numFmtId="9" fontId="3" fillId="15" borderId="58" xfId="0" applyNumberFormat="1" applyFont="1" applyFill="1" applyBorder="1" applyAlignment="1">
      <alignment horizontal="center" vertical="center"/>
    </xf>
    <xf numFmtId="1" fontId="16" fillId="0" borderId="51" xfId="0" applyNumberFormat="1" applyFont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17" fillId="4" borderId="59" xfId="0" applyFont="1" applyFill="1" applyBorder="1" applyAlignment="1">
      <alignment horizontal="center" vertical="center"/>
    </xf>
    <xf numFmtId="0" fontId="17" fillId="4" borderId="60" xfId="0" applyFont="1" applyFill="1" applyBorder="1" applyAlignment="1">
      <alignment horizontal="center" vertical="center"/>
    </xf>
    <xf numFmtId="0" fontId="17" fillId="4" borderId="61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/>
    </xf>
    <xf numFmtId="0" fontId="0" fillId="16" borderId="59" xfId="0" applyFill="1" applyBorder="1" applyAlignment="1">
      <alignment horizontal="center"/>
    </xf>
    <xf numFmtId="0" fontId="18" fillId="16" borderId="3" xfId="0" applyFont="1" applyFill="1" applyBorder="1" applyAlignment="1">
      <alignment horizontal="center" vertical="center"/>
    </xf>
    <xf numFmtId="0" fontId="18" fillId="17" borderId="62" xfId="0" applyFont="1" applyFill="1" applyBorder="1" applyAlignment="1">
      <alignment horizontal="center" vertical="center"/>
    </xf>
    <xf numFmtId="0" fontId="18" fillId="18" borderId="54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18" fillId="19" borderId="56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0" fillId="16" borderId="3" xfId="0" applyFill="1" applyBorder="1" applyAlignment="1">
      <alignment horizontal="center"/>
    </xf>
    <xf numFmtId="0" fontId="0" fillId="16" borderId="0" xfId="0" applyFill="1" applyBorder="1" applyAlignment="1">
      <alignment horizontal="center"/>
    </xf>
    <xf numFmtId="0" fontId="1" fillId="17" borderId="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1" fillId="20" borderId="63" xfId="0" applyFont="1" applyFill="1" applyBorder="1" applyAlignment="1">
      <alignment horizontal="center"/>
    </xf>
    <xf numFmtId="2" fontId="1" fillId="0" borderId="49" xfId="0" applyNumberFormat="1" applyFont="1" applyBorder="1" applyAlignment="1">
      <alignment horizontal="center"/>
    </xf>
    <xf numFmtId="0" fontId="1" fillId="19" borderId="64" xfId="0" applyFont="1" applyFill="1" applyBorder="1" applyAlignment="1">
      <alignment horizontal="center"/>
    </xf>
    <xf numFmtId="2" fontId="1" fillId="0" borderId="50" xfId="0" applyNumberFormat="1" applyFont="1" applyBorder="1" applyAlignment="1">
      <alignment horizontal="center"/>
    </xf>
    <xf numFmtId="0" fontId="1" fillId="21" borderId="65" xfId="0" applyFont="1" applyFill="1" applyBorder="1" applyAlignment="1">
      <alignment horizontal="center"/>
    </xf>
    <xf numFmtId="2" fontId="1" fillId="0" borderId="67" xfId="0" applyNumberFormat="1" applyFont="1" applyBorder="1" applyAlignment="1">
      <alignment horizontal="center"/>
    </xf>
    <xf numFmtId="0" fontId="1" fillId="0" borderId="62" xfId="0" applyFont="1" applyBorder="1" applyAlignment="1">
      <alignment horizontal="center" vertical="center"/>
    </xf>
    <xf numFmtId="0" fontId="20" fillId="7" borderId="54" xfId="0" applyFont="1" applyFill="1" applyBorder="1" applyAlignment="1">
      <alignment vertical="center"/>
    </xf>
    <xf numFmtId="9" fontId="1" fillId="0" borderId="63" xfId="0" applyNumberFormat="1" applyFont="1" applyBorder="1" applyAlignment="1">
      <alignment horizontal="center" vertical="center"/>
    </xf>
    <xf numFmtId="0" fontId="20" fillId="11" borderId="56" xfId="0" applyFont="1" applyFill="1" applyBorder="1" applyAlignment="1">
      <alignment vertical="center"/>
    </xf>
    <xf numFmtId="9" fontId="1" fillId="0" borderId="64" xfId="0" applyNumberFormat="1" applyFont="1" applyBorder="1" applyAlignment="1">
      <alignment horizontal="center" vertical="center"/>
    </xf>
    <xf numFmtId="0" fontId="20" fillId="13" borderId="56" xfId="0" applyFont="1" applyFill="1" applyBorder="1" applyAlignment="1">
      <alignment vertical="center"/>
    </xf>
    <xf numFmtId="0" fontId="21" fillId="22" borderId="57" xfId="0" applyFont="1" applyFill="1" applyBorder="1" applyAlignment="1">
      <alignment vertical="center"/>
    </xf>
    <xf numFmtId="0" fontId="21" fillId="12" borderId="1" xfId="0" applyFont="1" applyFill="1" applyBorder="1" applyAlignment="1">
      <alignment vertical="center"/>
    </xf>
    <xf numFmtId="9" fontId="19" fillId="0" borderId="65" xfId="0" applyNumberFormat="1" applyFont="1" applyBorder="1" applyAlignment="1">
      <alignment horizontal="center" vertical="center"/>
    </xf>
    <xf numFmtId="0" fontId="10" fillId="0" borderId="45" xfId="0" applyFont="1" applyBorder="1"/>
    <xf numFmtId="0" fontId="9" fillId="14" borderId="8" xfId="0" applyFont="1" applyFill="1" applyBorder="1" applyAlignment="1">
      <alignment horizontal="center"/>
    </xf>
    <xf numFmtId="1" fontId="3" fillId="15" borderId="63" xfId="0" applyNumberFormat="1" applyFont="1" applyFill="1" applyBorder="1" applyAlignment="1">
      <alignment horizontal="center" vertical="center"/>
    </xf>
    <xf numFmtId="1" fontId="3" fillId="15" borderId="64" xfId="0" applyNumberFormat="1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/>
    </xf>
    <xf numFmtId="0" fontId="5" fillId="11" borderId="68" xfId="0" applyFont="1" applyFill="1" applyBorder="1" applyAlignment="1">
      <alignment horizontal="center" vertical="center"/>
    </xf>
    <xf numFmtId="0" fontId="13" fillId="12" borderId="69" xfId="0" applyFont="1" applyFill="1" applyBorder="1" applyAlignment="1">
      <alignment horizontal="center" vertical="center"/>
    </xf>
    <xf numFmtId="0" fontId="22" fillId="23" borderId="63" xfId="0" applyFont="1" applyFill="1" applyBorder="1" applyAlignment="1">
      <alignment horizontal="center" vertical="center"/>
    </xf>
    <xf numFmtId="0" fontId="13" fillId="12" borderId="70" xfId="0" applyFont="1" applyFill="1" applyBorder="1" applyAlignment="1">
      <alignment horizontal="center" vertical="center"/>
    </xf>
    <xf numFmtId="0" fontId="22" fillId="23" borderId="65" xfId="0" applyFont="1" applyFill="1" applyBorder="1" applyAlignment="1">
      <alignment horizontal="center" vertical="center"/>
    </xf>
    <xf numFmtId="1" fontId="3" fillId="15" borderId="53" xfId="0" applyNumberFormat="1" applyFont="1" applyFill="1" applyBorder="1" applyAlignment="1">
      <alignment horizontal="center" vertical="center"/>
    </xf>
    <xf numFmtId="179" fontId="23" fillId="5" borderId="71" xfId="0" applyNumberFormat="1" applyFont="1" applyFill="1" applyBorder="1" applyAlignment="1" applyProtection="1">
      <alignment horizontal="center" vertical="center"/>
      <protection locked="0"/>
    </xf>
    <xf numFmtId="1" fontId="3" fillId="15" borderId="55" xfId="0" applyNumberFormat="1" applyFont="1" applyFill="1" applyBorder="1" applyAlignment="1">
      <alignment horizontal="center" vertical="center"/>
    </xf>
    <xf numFmtId="179" fontId="23" fillId="5" borderId="64" xfId="0" applyNumberFormat="1" applyFont="1" applyFill="1" applyBorder="1" applyAlignment="1" applyProtection="1">
      <alignment horizontal="center" vertical="center"/>
      <protection locked="0"/>
    </xf>
    <xf numFmtId="1" fontId="16" fillId="0" borderId="58" xfId="0" applyNumberFormat="1" applyFont="1" applyBorder="1" applyAlignment="1">
      <alignment horizontal="center" vertical="center"/>
    </xf>
    <xf numFmtId="179" fontId="23" fillId="5" borderId="65" xfId="0" applyNumberFormat="1" applyFont="1" applyFill="1" applyBorder="1" applyAlignment="1" applyProtection="1">
      <alignment horizontal="center" vertical="center"/>
      <protection locked="0"/>
    </xf>
    <xf numFmtId="0" fontId="1" fillId="24" borderId="0" xfId="0" applyFont="1" applyFill="1"/>
    <xf numFmtId="0" fontId="2" fillId="24" borderId="0" xfId="0" applyFont="1" applyFill="1" applyBorder="1" applyAlignment="1">
      <alignment horizontal="center"/>
    </xf>
    <xf numFmtId="0" fontId="0" fillId="16" borderId="59" xfId="0" applyFill="1" applyBorder="1" applyAlignment="1">
      <alignment horizontal="center" vertical="center"/>
    </xf>
    <xf numFmtId="0" fontId="2" fillId="24" borderId="0" xfId="0" applyFont="1" applyFill="1"/>
    <xf numFmtId="0" fontId="18" fillId="25" borderId="72" xfId="0" applyFont="1" applyFill="1" applyBorder="1" applyAlignment="1">
      <alignment horizontal="center" vertical="center"/>
    </xf>
    <xf numFmtId="0" fontId="18" fillId="26" borderId="73" xfId="0" applyFont="1" applyFill="1" applyBorder="1" applyAlignment="1">
      <alignment horizontal="center" vertical="center"/>
    </xf>
    <xf numFmtId="9" fontId="1" fillId="0" borderId="49" xfId="0" applyNumberFormat="1" applyFont="1" applyBorder="1" applyAlignment="1">
      <alignment horizontal="center" vertical="center"/>
    </xf>
    <xf numFmtId="1" fontId="1" fillId="0" borderId="53" xfId="0" applyNumberFormat="1" applyFont="1" applyBorder="1" applyAlignment="1">
      <alignment horizontal="center" vertical="center"/>
    </xf>
    <xf numFmtId="9" fontId="1" fillId="0" borderId="50" xfId="0" applyNumberFormat="1" applyFont="1" applyBorder="1" applyAlignment="1">
      <alignment horizontal="center" vertical="center"/>
    </xf>
    <xf numFmtId="1" fontId="1" fillId="0" borderId="55" xfId="0" applyNumberFormat="1" applyFont="1" applyBorder="1" applyAlignment="1">
      <alignment horizontal="center" vertical="center"/>
    </xf>
    <xf numFmtId="9" fontId="19" fillId="0" borderId="67" xfId="0" applyNumberFormat="1" applyFont="1" applyBorder="1" applyAlignment="1">
      <alignment horizontal="center" vertical="center"/>
    </xf>
    <xf numFmtId="1" fontId="19" fillId="0" borderId="74" xfId="0" applyNumberFormat="1" applyFont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2" fillId="24" borderId="0" xfId="0" applyFont="1" applyFill="1" applyAlignment="1">
      <alignment horizontal="center"/>
    </xf>
    <xf numFmtId="0" fontId="0" fillId="17" borderId="45" xfId="0" applyFill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0" fontId="1" fillId="0" borderId="74" xfId="0" applyFont="1" applyBorder="1" applyAlignment="1">
      <alignment horizontal="center"/>
    </xf>
    <xf numFmtId="0" fontId="1" fillId="0" borderId="72" xfId="0" applyFont="1" applyBorder="1" applyAlignment="1">
      <alignment horizontal="center" vertical="center"/>
    </xf>
    <xf numFmtId="0" fontId="1" fillId="0" borderId="73" xfId="0" applyFont="1" applyBorder="1" applyAlignment="1">
      <alignment horizontal="center" vertical="center"/>
    </xf>
    <xf numFmtId="1" fontId="1" fillId="0" borderId="49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1" fontId="1" fillId="0" borderId="50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 vertical="center"/>
    </xf>
    <xf numFmtId="1" fontId="19" fillId="0" borderId="67" xfId="0" applyNumberFormat="1" applyFont="1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5" fillId="13" borderId="76" xfId="0" applyFont="1" applyFill="1" applyBorder="1" applyAlignment="1">
      <alignment horizontal="center" vertical="center"/>
    </xf>
    <xf numFmtId="0" fontId="13" fillId="22" borderId="76" xfId="0" applyFont="1" applyFill="1" applyBorder="1" applyAlignment="1">
      <alignment horizontal="center" vertical="center"/>
    </xf>
    <xf numFmtId="0" fontId="10" fillId="0" borderId="76" xfId="0" applyFont="1" applyBorder="1"/>
    <xf numFmtId="1" fontId="3" fillId="15" borderId="49" xfId="0" applyNumberFormat="1" applyFont="1" applyFill="1" applyBorder="1" applyAlignment="1">
      <alignment horizontal="center" vertical="center"/>
    </xf>
    <xf numFmtId="0" fontId="1" fillId="2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2" fillId="23" borderId="49" xfId="0" applyFont="1" applyFill="1" applyBorder="1" applyAlignment="1">
      <alignment horizontal="center" vertical="center"/>
    </xf>
    <xf numFmtId="0" fontId="22" fillId="23" borderId="73" xfId="0" applyFont="1" applyFill="1" applyBorder="1" applyAlignment="1">
      <alignment horizontal="center" vertical="center"/>
    </xf>
    <xf numFmtId="0" fontId="22" fillId="23" borderId="67" xfId="0" applyFont="1" applyFill="1" applyBorder="1" applyAlignment="1">
      <alignment horizontal="center" vertical="center"/>
    </xf>
    <xf numFmtId="0" fontId="22" fillId="23" borderId="58" xfId="0" applyFont="1" applyFill="1" applyBorder="1" applyAlignment="1">
      <alignment horizontal="center" vertical="center"/>
    </xf>
    <xf numFmtId="0" fontId="23" fillId="5" borderId="77" xfId="0" applyFont="1" applyFill="1" applyBorder="1" applyAlignment="1" applyProtection="1">
      <alignment horizontal="center" vertical="center"/>
      <protection locked="0"/>
    </xf>
    <xf numFmtId="0" fontId="23" fillId="5" borderId="78" xfId="0" applyFont="1" applyFill="1" applyBorder="1" applyAlignment="1" applyProtection="1">
      <alignment horizontal="center" vertical="center"/>
      <protection locked="0"/>
    </xf>
    <xf numFmtId="0" fontId="23" fillId="5" borderId="79" xfId="0" applyFont="1" applyFill="1" applyBorder="1" applyAlignment="1" applyProtection="1">
      <alignment horizontal="center" vertical="center"/>
      <protection locked="0"/>
    </xf>
    <xf numFmtId="0" fontId="23" fillId="5" borderId="50" xfId="0" applyFont="1" applyFill="1" applyBorder="1" applyAlignment="1" applyProtection="1">
      <alignment horizontal="center" vertical="center"/>
      <protection locked="0"/>
    </xf>
    <xf numFmtId="0" fontId="23" fillId="5" borderId="80" xfId="0" applyFont="1" applyFill="1" applyBorder="1" applyAlignment="1" applyProtection="1">
      <alignment horizontal="center" vertical="center"/>
      <protection locked="0"/>
    </xf>
    <xf numFmtId="0" fontId="23" fillId="5" borderId="55" xfId="0" applyFont="1" applyFill="1" applyBorder="1" applyAlignment="1" applyProtection="1">
      <alignment horizontal="center" vertical="center"/>
      <protection locked="0"/>
    </xf>
    <xf numFmtId="0" fontId="23" fillId="5" borderId="67" xfId="0" applyFont="1" applyFill="1" applyBorder="1" applyAlignment="1" applyProtection="1">
      <alignment horizontal="center" vertical="center"/>
      <protection locked="0"/>
    </xf>
    <xf numFmtId="0" fontId="23" fillId="5" borderId="81" xfId="0" applyFont="1" applyFill="1" applyBorder="1" applyAlignment="1" applyProtection="1">
      <alignment horizontal="center" vertical="center"/>
      <protection locked="0"/>
    </xf>
    <xf numFmtId="0" fontId="23" fillId="5" borderId="74" xfId="0" applyFont="1" applyFill="1" applyBorder="1" applyAlignment="1" applyProtection="1">
      <alignment horizontal="center" vertical="center"/>
      <protection locked="0"/>
    </xf>
    <xf numFmtId="0" fontId="24" fillId="24" borderId="0" xfId="48" applyFont="1" applyFill="1" applyBorder="1" applyAlignment="1">
      <alignment horizontal="center" vertical="center"/>
    </xf>
    <xf numFmtId="0" fontId="22" fillId="27" borderId="82" xfId="0" applyFont="1" applyFill="1" applyBorder="1" applyAlignment="1">
      <alignment horizontal="center" vertical="center"/>
    </xf>
    <xf numFmtId="0" fontId="22" fillId="27" borderId="49" xfId="0" applyFont="1" applyFill="1" applyBorder="1" applyAlignment="1">
      <alignment horizontal="center" vertical="center"/>
    </xf>
    <xf numFmtId="0" fontId="22" fillId="27" borderId="53" xfId="0" applyFont="1" applyFill="1" applyBorder="1" applyAlignment="1">
      <alignment horizontal="center" vertical="center"/>
    </xf>
    <xf numFmtId="0" fontId="22" fillId="27" borderId="83" xfId="0" applyFont="1" applyFill="1" applyBorder="1" applyAlignment="1">
      <alignment horizontal="center" vertical="center"/>
    </xf>
    <xf numFmtId="0" fontId="22" fillId="27" borderId="67" xfId="0" applyFont="1" applyFill="1" applyBorder="1" applyAlignment="1">
      <alignment horizontal="center" vertical="center"/>
    </xf>
    <xf numFmtId="0" fontId="22" fillId="27" borderId="74" xfId="0" applyFont="1" applyFill="1" applyBorder="1" applyAlignment="1">
      <alignment horizontal="center" vertical="center"/>
    </xf>
    <xf numFmtId="0" fontId="25" fillId="5" borderId="63" xfId="48" applyFill="1" applyBorder="1" applyAlignment="1" applyProtection="1">
      <alignment horizontal="center" vertical="center"/>
      <protection locked="0"/>
    </xf>
    <xf numFmtId="0" fontId="25" fillId="5" borderId="49" xfId="48" applyFill="1" applyBorder="1" applyAlignment="1" applyProtection="1">
      <alignment horizontal="center" vertical="center"/>
      <protection locked="0"/>
    </xf>
    <xf numFmtId="0" fontId="25" fillId="5" borderId="53" xfId="48" applyFill="1" applyBorder="1" applyAlignment="1" applyProtection="1">
      <alignment horizontal="center" vertical="center"/>
      <protection locked="0"/>
    </xf>
    <xf numFmtId="0" fontId="0" fillId="5" borderId="64" xfId="0" applyFill="1" applyBorder="1" applyAlignment="1" applyProtection="1">
      <alignment horizontal="center" vertical="center"/>
      <protection locked="0"/>
    </xf>
    <xf numFmtId="0" fontId="25" fillId="5" borderId="50" xfId="48" applyFill="1" applyBorder="1" applyAlignment="1" applyProtection="1">
      <alignment horizontal="center" vertical="center"/>
      <protection locked="0"/>
    </xf>
    <xf numFmtId="0" fontId="25" fillId="5" borderId="55" xfId="48" applyFill="1" applyBorder="1" applyAlignment="1" applyProtection="1">
      <alignment horizontal="center" vertical="center"/>
      <protection locked="0"/>
    </xf>
    <xf numFmtId="0" fontId="0" fillId="5" borderId="50" xfId="0" applyFill="1" applyBorder="1" applyAlignment="1" applyProtection="1">
      <alignment horizontal="center" vertical="center"/>
      <protection locked="0"/>
    </xf>
    <xf numFmtId="0" fontId="0" fillId="5" borderId="55" xfId="0" applyFill="1" applyBorder="1" applyAlignment="1" applyProtection="1">
      <alignment horizontal="center" vertical="center"/>
      <protection locked="0"/>
    </xf>
    <xf numFmtId="0" fontId="25" fillId="5" borderId="64" xfId="48" applyFill="1" applyBorder="1" applyAlignment="1" applyProtection="1">
      <alignment horizontal="center" vertical="center"/>
      <protection locked="0"/>
    </xf>
    <xf numFmtId="0" fontId="25" fillId="5" borderId="65" xfId="48" applyFill="1" applyBorder="1" applyAlignment="1" applyProtection="1">
      <alignment horizontal="center" vertical="center"/>
      <protection locked="0"/>
    </xf>
    <xf numFmtId="0" fontId="25" fillId="5" borderId="67" xfId="48" applyFill="1" applyBorder="1" applyAlignment="1" applyProtection="1">
      <alignment horizontal="center" vertical="center"/>
      <protection locked="0"/>
    </xf>
    <xf numFmtId="0" fontId="25" fillId="5" borderId="74" xfId="48" applyFill="1" applyBorder="1" applyAlignment="1" applyProtection="1">
      <alignment horizontal="center" vertical="center"/>
      <protection locked="0"/>
    </xf>
    <xf numFmtId="0" fontId="9" fillId="6" borderId="8" xfId="0" applyFont="1" applyFill="1" applyBorder="1" applyAlignment="1">
      <alignment horizontal="center"/>
    </xf>
    <xf numFmtId="0" fontId="13" fillId="12" borderId="30" xfId="0" applyFont="1" applyFill="1" applyBorder="1" applyAlignment="1">
      <alignment horizontal="center"/>
    </xf>
    <xf numFmtId="0" fontId="3" fillId="0" borderId="84" xfId="0" applyFont="1" applyBorder="1" applyAlignment="1">
      <alignment horizontal="center" vertical="center"/>
    </xf>
    <xf numFmtId="0" fontId="3" fillId="0" borderId="8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63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65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9" fillId="28" borderId="8" xfId="0" applyFont="1" applyFill="1" applyBorder="1" applyAlignment="1">
      <alignment horizontal="center"/>
    </xf>
    <xf numFmtId="0" fontId="10" fillId="29" borderId="9" xfId="0" applyFont="1" applyFill="1" applyBorder="1"/>
    <xf numFmtId="0" fontId="9" fillId="9" borderId="8" xfId="0" applyFont="1" applyFill="1" applyBorder="1" applyAlignment="1">
      <alignment horizontal="center"/>
    </xf>
    <xf numFmtId="0" fontId="13" fillId="12" borderId="41" xfId="0" applyFont="1" applyFill="1" applyBorder="1" applyAlignment="1">
      <alignment horizontal="center"/>
    </xf>
    <xf numFmtId="0" fontId="3" fillId="0" borderId="86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26" fillId="0" borderId="50" xfId="0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10" fillId="29" borderId="45" xfId="0" applyFont="1" applyFill="1" applyBorder="1"/>
    <xf numFmtId="0" fontId="10" fillId="10" borderId="45" xfId="0" applyFont="1" applyFill="1" applyBorder="1"/>
    <xf numFmtId="176" fontId="3" fillId="0" borderId="0" xfId="0" applyNumberFormat="1" applyFont="1" applyBorder="1" applyAlignment="1">
      <alignment horizontal="center" vertical="center"/>
    </xf>
    <xf numFmtId="0" fontId="27" fillId="0" borderId="87" xfId="0" applyFont="1" applyBorder="1" applyAlignment="1">
      <alignment horizontal="center" vertical="center"/>
    </xf>
    <xf numFmtId="0" fontId="27" fillId="0" borderId="88" xfId="0" applyFont="1" applyBorder="1" applyAlignment="1">
      <alignment horizontal="center" vertical="center"/>
    </xf>
    <xf numFmtId="0" fontId="7" fillId="30" borderId="2" xfId="0" applyFont="1" applyFill="1" applyBorder="1" applyAlignment="1">
      <alignment horizontal="center" vertical="center" textRotation="90"/>
    </xf>
    <xf numFmtId="177" fontId="28" fillId="5" borderId="89" xfId="0" applyNumberFormat="1" applyFont="1" applyFill="1" applyBorder="1" applyAlignment="1">
      <alignment horizontal="center" vertical="center"/>
    </xf>
    <xf numFmtId="0" fontId="7" fillId="30" borderId="4" xfId="0" applyFont="1" applyFill="1" applyBorder="1" applyAlignment="1">
      <alignment horizontal="center" vertical="center" textRotation="90"/>
    </xf>
    <xf numFmtId="177" fontId="28" fillId="5" borderId="90" xfId="0" applyNumberFormat="1" applyFont="1" applyFill="1" applyBorder="1" applyAlignment="1">
      <alignment horizontal="center" vertical="center"/>
    </xf>
    <xf numFmtId="177" fontId="28" fillId="5" borderId="91" xfId="0" applyNumberFormat="1" applyFont="1" applyFill="1" applyBorder="1" applyAlignment="1">
      <alignment horizontal="center" vertical="center"/>
    </xf>
    <xf numFmtId="0" fontId="7" fillId="30" borderId="7" xfId="0" applyFont="1" applyFill="1" applyBorder="1" applyAlignment="1">
      <alignment horizontal="center" vertical="center" textRotation="90"/>
    </xf>
    <xf numFmtId="0" fontId="29" fillId="24" borderId="0" xfId="0" applyFont="1" applyFill="1"/>
    <xf numFmtId="0" fontId="3" fillId="8" borderId="92" xfId="0" applyFont="1" applyFill="1" applyBorder="1" applyAlignment="1" applyProtection="1">
      <alignment horizontal="center" vertical="center"/>
      <protection locked="0"/>
    </xf>
    <xf numFmtId="0" fontId="3" fillId="8" borderId="93" xfId="0" applyFont="1" applyFill="1" applyBorder="1" applyAlignment="1" applyProtection="1">
      <alignment horizontal="center" vertical="center"/>
      <protection locked="0"/>
    </xf>
    <xf numFmtId="0" fontId="3" fillId="8" borderId="94" xfId="0" applyFont="1" applyFill="1" applyBorder="1" applyAlignment="1" applyProtection="1">
      <alignment horizontal="center" vertical="center"/>
      <protection locked="0"/>
    </xf>
    <xf numFmtId="176" fontId="3" fillId="0" borderId="65" xfId="0" applyNumberFormat="1" applyFont="1" applyBorder="1" applyAlignment="1">
      <alignment horizontal="center" vertical="center"/>
    </xf>
    <xf numFmtId="0" fontId="3" fillId="0" borderId="95" xfId="0" applyFont="1" applyBorder="1" applyAlignment="1">
      <alignment horizontal="center" vertical="center"/>
    </xf>
    <xf numFmtId="0" fontId="30" fillId="31" borderId="8" xfId="0" applyFont="1" applyFill="1" applyBorder="1" applyAlignment="1">
      <alignment horizontal="center" vertical="center"/>
    </xf>
    <xf numFmtId="0" fontId="30" fillId="31" borderId="9" xfId="0" applyFont="1" applyFill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6" fillId="31" borderId="8" xfId="0" applyFont="1" applyFill="1" applyBorder="1" applyAlignment="1">
      <alignment horizontal="center" vertical="center"/>
    </xf>
    <xf numFmtId="0" fontId="31" fillId="30" borderId="9" xfId="0" applyFont="1" applyFill="1" applyBorder="1" applyAlignment="1">
      <alignment vertical="center"/>
    </xf>
    <xf numFmtId="1" fontId="16" fillId="15" borderId="51" xfId="0" applyNumberFormat="1" applyFont="1" applyFill="1" applyBorder="1" applyAlignment="1">
      <alignment horizontal="center" vertical="center"/>
    </xf>
    <xf numFmtId="0" fontId="31" fillId="30" borderId="45" xfId="0" applyFont="1" applyFill="1" applyBorder="1" applyAlignment="1">
      <alignment vertical="center"/>
    </xf>
    <xf numFmtId="0" fontId="32" fillId="31" borderId="8" xfId="0" applyFont="1" applyFill="1" applyBorder="1" applyAlignment="1">
      <alignment horizontal="center" vertical="center"/>
    </xf>
    <xf numFmtId="0" fontId="17" fillId="32" borderId="1" xfId="0" applyFont="1" applyFill="1" applyBorder="1" applyAlignment="1">
      <alignment horizontal="center" vertical="center"/>
    </xf>
    <xf numFmtId="0" fontId="17" fillId="32" borderId="59" xfId="0" applyFont="1" applyFill="1" applyBorder="1" applyAlignment="1">
      <alignment horizontal="center" vertical="center"/>
    </xf>
    <xf numFmtId="0" fontId="17" fillId="32" borderId="60" xfId="0" applyFont="1" applyFill="1" applyBorder="1" applyAlignment="1">
      <alignment horizontal="center" vertical="center"/>
    </xf>
    <xf numFmtId="0" fontId="17" fillId="32" borderId="61" xfId="0" applyFont="1" applyFill="1" applyBorder="1" applyAlignment="1">
      <alignment horizontal="center" vertical="center"/>
    </xf>
    <xf numFmtId="0" fontId="32" fillId="31" borderId="9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Border="1"/>
    <xf numFmtId="0" fontId="1" fillId="0" borderId="8" xfId="0" applyFont="1" applyBorder="1"/>
    <xf numFmtId="0" fontId="13" fillId="33" borderId="45" xfId="0" applyFont="1" applyFill="1" applyBorder="1"/>
    <xf numFmtId="0" fontId="0" fillId="0" borderId="8" xfId="0" applyBorder="1" applyAlignment="1">
      <alignment horizontal="center"/>
    </xf>
    <xf numFmtId="0" fontId="10" fillId="33" borderId="96" xfId="0" applyFont="1" applyFill="1" applyBorder="1" applyAlignment="1">
      <alignment horizontal="center"/>
    </xf>
    <xf numFmtId="179" fontId="10" fillId="0" borderId="5" xfId="0" applyNumberFormat="1" applyFont="1" applyBorder="1" applyAlignment="1">
      <alignment horizontal="center" vertical="center"/>
    </xf>
    <xf numFmtId="1" fontId="3" fillId="0" borderId="97" xfId="0" applyNumberFormat="1" applyFont="1" applyBorder="1" applyAlignment="1">
      <alignment horizontal="center" vertical="center"/>
    </xf>
    <xf numFmtId="1" fontId="3" fillId="0" borderId="98" xfId="0" applyNumberFormat="1" applyFont="1" applyBorder="1" applyAlignment="1">
      <alignment horizontal="center" vertical="center"/>
    </xf>
    <xf numFmtId="179" fontId="10" fillId="0" borderId="6" xfId="0" applyNumberFormat="1" applyFont="1" applyBorder="1" applyAlignment="1">
      <alignment horizontal="center" vertical="center"/>
    </xf>
    <xf numFmtId="179" fontId="10" fillId="0" borderId="99" xfId="0" applyNumberFormat="1" applyFont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" fontId="3" fillId="0" borderId="7" xfId="0" applyNumberFormat="1" applyFont="1" applyBorder="1" applyAlignment="1">
      <alignment horizontal="center" vertical="center"/>
    </xf>
    <xf numFmtId="179" fontId="11" fillId="0" borderId="66" xfId="0" applyNumberFormat="1" applyFont="1" applyBorder="1" applyAlignment="1">
      <alignment horizontal="center" vertical="center"/>
    </xf>
    <xf numFmtId="1" fontId="3" fillId="0" borderId="100" xfId="0" applyNumberFormat="1" applyFont="1" applyBorder="1" applyAlignment="1">
      <alignment horizontal="center" vertical="center"/>
    </xf>
    <xf numFmtId="1" fontId="3" fillId="0" borderId="7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177" fontId="0" fillId="0" borderId="5" xfId="0" applyNumberFormat="1" applyBorder="1" applyAlignment="1">
      <alignment horizontal="center"/>
    </xf>
    <xf numFmtId="0" fontId="1" fillId="34" borderId="59" xfId="0" applyFont="1" applyFill="1" applyBorder="1" applyAlignment="1">
      <alignment horizontal="center"/>
    </xf>
    <xf numFmtId="0" fontId="1" fillId="34" borderId="101" xfId="0" applyFont="1" applyFill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2" fillId="0" borderId="0" xfId="0" applyFont="1" applyBorder="1"/>
    <xf numFmtId="0" fontId="10" fillId="0" borderId="102" xfId="0" applyFont="1" applyBorder="1" applyAlignment="1">
      <alignment horizontal="center" vertical="center"/>
    </xf>
    <xf numFmtId="0" fontId="2" fillId="0" borderId="102" xfId="0" applyFont="1" applyBorder="1"/>
    <xf numFmtId="0" fontId="10" fillId="0" borderId="0" xfId="0" applyFont="1" applyBorder="1" applyAlignment="1">
      <alignment horizontal="center"/>
    </xf>
    <xf numFmtId="1" fontId="10" fillId="0" borderId="102" xfId="0" applyNumberFormat="1" applyFont="1" applyBorder="1" applyAlignment="1">
      <alignment horizontal="center"/>
    </xf>
    <xf numFmtId="0" fontId="0" fillId="0" borderId="61" xfId="0" applyBorder="1"/>
    <xf numFmtId="0" fontId="2" fillId="0" borderId="61" xfId="0" applyFont="1" applyBorder="1"/>
    <xf numFmtId="0" fontId="10" fillId="0" borderId="61" xfId="0" applyFont="1" applyBorder="1" applyAlignment="1">
      <alignment horizontal="center"/>
    </xf>
    <xf numFmtId="1" fontId="10" fillId="0" borderId="103" xfId="0" applyNumberFormat="1" applyFont="1" applyBorder="1" applyAlignment="1">
      <alignment horizontal="center"/>
    </xf>
    <xf numFmtId="0" fontId="1" fillId="35" borderId="59" xfId="0" applyFont="1" applyFill="1" applyBorder="1" applyAlignment="1">
      <alignment horizontal="center"/>
    </xf>
    <xf numFmtId="178" fontId="10" fillId="0" borderId="0" xfId="0" applyNumberFormat="1" applyFont="1" applyBorder="1" applyAlignment="1">
      <alignment horizontal="center" vertical="center"/>
    </xf>
    <xf numFmtId="0" fontId="10" fillId="0" borderId="61" xfId="0" applyFont="1" applyBorder="1"/>
    <xf numFmtId="178" fontId="10" fillId="0" borderId="61" xfId="0" applyNumberFormat="1" applyFont="1" applyBorder="1" applyAlignment="1">
      <alignment horizontal="center" vertical="center"/>
    </xf>
    <xf numFmtId="0" fontId="2" fillId="2" borderId="0" xfId="0" applyFont="1" applyFill="1"/>
    <xf numFmtId="0" fontId="1" fillId="35" borderId="101" xfId="0" applyFont="1" applyFill="1" applyBorder="1" applyAlignment="1">
      <alignment horizontal="center"/>
    </xf>
    <xf numFmtId="1" fontId="10" fillId="0" borderId="0" xfId="0" applyNumberFormat="1" applyFont="1" applyBorder="1" applyAlignment="1">
      <alignment horizontal="center"/>
    </xf>
    <xf numFmtId="0" fontId="1" fillId="2" borderId="0" xfId="0" applyFont="1" applyFill="1"/>
    <xf numFmtId="0" fontId="0" fillId="0" borderId="0" xfId="0" applyAlignment="1">
      <alignment horizontal="center" vertical="center"/>
    </xf>
    <xf numFmtId="0" fontId="9" fillId="36" borderId="8" xfId="0" applyFont="1" applyFill="1" applyBorder="1" applyAlignment="1">
      <alignment horizontal="center"/>
    </xf>
    <xf numFmtId="0" fontId="10" fillId="37" borderId="9" xfId="0" applyFont="1" applyFill="1" applyBorder="1"/>
    <xf numFmtId="0" fontId="5" fillId="7" borderId="1" xfId="0" applyFont="1" applyFill="1" applyBorder="1" applyAlignment="1">
      <alignment horizontal="center"/>
    </xf>
    <xf numFmtId="0" fontId="10" fillId="0" borderId="59" xfId="0" applyFont="1" applyBorder="1"/>
    <xf numFmtId="0" fontId="3" fillId="0" borderId="104" xfId="0" applyFont="1" applyBorder="1" applyAlignment="1">
      <alignment horizontal="center" vertical="center"/>
    </xf>
    <xf numFmtId="0" fontId="3" fillId="0" borderId="105" xfId="0" applyFont="1" applyBorder="1" applyAlignment="1">
      <alignment horizontal="center" vertical="center"/>
    </xf>
    <xf numFmtId="0" fontId="10" fillId="0" borderId="101" xfId="0" applyFont="1" applyBorder="1"/>
    <xf numFmtId="0" fontId="3" fillId="0" borderId="106" xfId="0" applyFont="1" applyBorder="1" applyAlignment="1">
      <alignment horizontal="center" vertical="center"/>
    </xf>
    <xf numFmtId="0" fontId="3" fillId="0" borderId="107" xfId="0" applyFont="1" applyBorder="1" applyAlignment="1">
      <alignment horizontal="center" vertical="center"/>
    </xf>
    <xf numFmtId="0" fontId="3" fillId="0" borderId="103" xfId="0" applyFont="1" applyBorder="1" applyAlignment="1">
      <alignment horizontal="center" vertical="center"/>
    </xf>
    <xf numFmtId="0" fontId="13" fillId="22" borderId="29" xfId="0" applyFont="1" applyFill="1" applyBorder="1" applyAlignment="1">
      <alignment horizontal="center"/>
    </xf>
    <xf numFmtId="0" fontId="10" fillId="37" borderId="45" xfId="0" applyFont="1" applyFill="1" applyBorder="1"/>
    <xf numFmtId="0" fontId="15" fillId="36" borderId="8" xfId="0" applyFont="1" applyFill="1" applyBorder="1" applyAlignment="1">
      <alignment horizontal="center"/>
    </xf>
    <xf numFmtId="0" fontId="5" fillId="13" borderId="108" xfId="0" applyFont="1" applyFill="1" applyBorder="1" applyAlignment="1">
      <alignment horizontal="center" vertical="center"/>
    </xf>
    <xf numFmtId="0" fontId="13" fillId="22" borderId="108" xfId="0" applyFont="1" applyFill="1" applyBorder="1" applyAlignment="1">
      <alignment horizontal="center" vertical="center"/>
    </xf>
    <xf numFmtId="0" fontId="0" fillId="0" borderId="0" xfId="0" applyBorder="1"/>
    <xf numFmtId="1" fontId="16" fillId="15" borderId="58" xfId="0" applyNumberFormat="1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/>
    </xf>
    <xf numFmtId="0" fontId="33" fillId="4" borderId="59" xfId="0" applyFont="1" applyFill="1" applyBorder="1" applyAlignment="1">
      <alignment horizontal="center" vertical="center"/>
    </xf>
    <xf numFmtId="0" fontId="33" fillId="4" borderId="60" xfId="0" applyFont="1" applyFill="1" applyBorder="1" applyAlignment="1">
      <alignment horizontal="center" vertical="center"/>
    </xf>
    <xf numFmtId="0" fontId="33" fillId="4" borderId="61" xfId="0" applyFont="1" applyFill="1" applyBorder="1" applyAlignment="1">
      <alignment horizontal="center" vertical="center"/>
    </xf>
    <xf numFmtId="0" fontId="34" fillId="4" borderId="3" xfId="0" applyFont="1" applyFill="1" applyBorder="1" applyAlignment="1">
      <alignment horizontal="center"/>
    </xf>
    <xf numFmtId="0" fontId="35" fillId="38" borderId="96" xfId="0" applyFont="1" applyFill="1" applyBorder="1" applyAlignment="1">
      <alignment horizontal="center" vertical="center"/>
    </xf>
    <xf numFmtId="0" fontId="1" fillId="16" borderId="54" xfId="0" applyFont="1" applyFill="1" applyBorder="1" applyAlignment="1">
      <alignment horizontal="center"/>
    </xf>
    <xf numFmtId="0" fontId="36" fillId="26" borderId="5" xfId="0" applyFont="1" applyFill="1" applyBorder="1" applyAlignment="1">
      <alignment horizontal="center" vertical="center"/>
    </xf>
    <xf numFmtId="0" fontId="1" fillId="19" borderId="56" xfId="0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/>
    </xf>
    <xf numFmtId="0" fontId="1" fillId="21" borderId="109" xfId="0" applyFont="1" applyFill="1" applyBorder="1" applyAlignment="1">
      <alignment horizontal="center"/>
    </xf>
    <xf numFmtId="0" fontId="36" fillId="40" borderId="99" xfId="0" applyFont="1" applyFill="1" applyBorder="1" applyAlignment="1">
      <alignment horizontal="center" vertical="center"/>
    </xf>
    <xf numFmtId="0" fontId="0" fillId="41" borderId="54" xfId="0" applyFill="1" applyBorder="1" applyAlignment="1">
      <alignment horizontal="center"/>
    </xf>
    <xf numFmtId="0" fontId="36" fillId="20" borderId="5" xfId="0" applyFont="1" applyFill="1" applyBorder="1" applyAlignment="1">
      <alignment horizontal="center" vertical="center"/>
    </xf>
    <xf numFmtId="0" fontId="0" fillId="42" borderId="57" xfId="0" applyFill="1" applyBorder="1" applyAlignment="1">
      <alignment horizontal="center"/>
    </xf>
    <xf numFmtId="9" fontId="36" fillId="42" borderId="19" xfId="0" applyNumberFormat="1" applyFont="1" applyFill="1" applyBorder="1" applyAlignment="1">
      <alignment horizontal="center" vertical="center"/>
    </xf>
    <xf numFmtId="0" fontId="33" fillId="4" borderId="101" xfId="0" applyFont="1" applyFill="1" applyBorder="1" applyAlignment="1">
      <alignment horizontal="center" vertical="center"/>
    </xf>
    <xf numFmtId="0" fontId="33" fillId="4" borderId="103" xfId="0" applyFont="1" applyFill="1" applyBorder="1" applyAlignment="1">
      <alignment horizontal="center" vertical="center"/>
    </xf>
    <xf numFmtId="0" fontId="0" fillId="16" borderId="101" xfId="0" applyFill="1" applyBorder="1"/>
    <xf numFmtId="0" fontId="0" fillId="16" borderId="0" xfId="0" applyFill="1" applyBorder="1"/>
    <xf numFmtId="0" fontId="0" fillId="16" borderId="102" xfId="0" applyFill="1" applyBorder="1"/>
    <xf numFmtId="0" fontId="18" fillId="24" borderId="0" xfId="0" applyFont="1" applyFill="1"/>
    <xf numFmtId="0" fontId="33" fillId="30" borderId="1" xfId="0" applyFont="1" applyFill="1" applyBorder="1" applyAlignment="1">
      <alignment horizontal="center" vertical="center"/>
    </xf>
    <xf numFmtId="0" fontId="33" fillId="30" borderId="59" xfId="0" applyFont="1" applyFill="1" applyBorder="1" applyAlignment="1">
      <alignment horizontal="center" vertical="center"/>
    </xf>
    <xf numFmtId="0" fontId="33" fillId="30" borderId="101" xfId="0" applyFont="1" applyFill="1" applyBorder="1" applyAlignment="1">
      <alignment horizontal="center" vertical="center"/>
    </xf>
    <xf numFmtId="0" fontId="33" fillId="30" borderId="60" xfId="0" applyFont="1" applyFill="1" applyBorder="1" applyAlignment="1">
      <alignment horizontal="center" vertical="center"/>
    </xf>
    <xf numFmtId="0" fontId="33" fillId="30" borderId="61" xfId="0" applyFont="1" applyFill="1" applyBorder="1" applyAlignment="1">
      <alignment horizontal="center" vertical="center"/>
    </xf>
    <xf numFmtId="0" fontId="33" fillId="30" borderId="103" xfId="0" applyFont="1" applyFill="1" applyBorder="1" applyAlignment="1">
      <alignment horizontal="center" vertical="center"/>
    </xf>
    <xf numFmtId="0" fontId="0" fillId="17" borderId="1" xfId="0" applyFill="1" applyBorder="1"/>
    <xf numFmtId="0" fontId="0" fillId="17" borderId="59" xfId="0" applyFill="1" applyBorder="1"/>
    <xf numFmtId="0" fontId="0" fillId="17" borderId="101" xfId="0" applyFill="1" applyBorder="1"/>
    <xf numFmtId="0" fontId="18" fillId="17" borderId="3" xfId="0" applyFont="1" applyFill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9" fontId="19" fillId="0" borderId="49" xfId="0" applyNumberFormat="1" applyFont="1" applyBorder="1" applyAlignment="1">
      <alignment horizontal="center" vertical="center"/>
    </xf>
    <xf numFmtId="1" fontId="19" fillId="0" borderId="53" xfId="0" applyNumberFormat="1" applyFont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9" fontId="19" fillId="0" borderId="50" xfId="0" applyNumberFormat="1" applyFont="1" applyBorder="1" applyAlignment="1">
      <alignment horizontal="center" vertical="center"/>
    </xf>
    <xf numFmtId="1" fontId="19" fillId="0" borderId="55" xfId="0" applyNumberFormat="1" applyFont="1" applyBorder="1" applyAlignment="1">
      <alignment horizontal="center" vertical="center"/>
    </xf>
    <xf numFmtId="0" fontId="0" fillId="17" borderId="3" xfId="0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0" fontId="0" fillId="17" borderId="0" xfId="0" applyFill="1" applyBorder="1" applyAlignment="1">
      <alignment horizontal="center" vertical="center"/>
    </xf>
    <xf numFmtId="0" fontId="0" fillId="17" borderId="102" xfId="0" applyFill="1" applyBorder="1" applyAlignment="1">
      <alignment horizontal="center" vertical="center"/>
    </xf>
    <xf numFmtId="2" fontId="19" fillId="0" borderId="49" xfId="0" applyNumberFormat="1" applyFont="1" applyBorder="1" applyAlignment="1">
      <alignment horizontal="center"/>
    </xf>
    <xf numFmtId="0" fontId="19" fillId="0" borderId="53" xfId="0" applyFont="1" applyBorder="1" applyAlignment="1">
      <alignment horizontal="center"/>
    </xf>
    <xf numFmtId="2" fontId="19" fillId="0" borderId="50" xfId="0" applyNumberFormat="1" applyFont="1" applyBorder="1" applyAlignment="1">
      <alignment horizontal="center"/>
    </xf>
    <xf numFmtId="0" fontId="19" fillId="0" borderId="55" xfId="0" applyFont="1" applyBorder="1" applyAlignment="1">
      <alignment horizontal="center"/>
    </xf>
    <xf numFmtId="2" fontId="19" fillId="0" borderId="67" xfId="0" applyNumberFormat="1" applyFont="1" applyBorder="1" applyAlignment="1">
      <alignment horizontal="center"/>
    </xf>
    <xf numFmtId="0" fontId="19" fillId="0" borderId="74" xfId="0" applyFont="1" applyBorder="1" applyAlignment="1">
      <alignment horizontal="center"/>
    </xf>
    <xf numFmtId="0" fontId="1" fillId="0" borderId="100" xfId="0" applyFont="1" applyBorder="1" applyAlignment="1">
      <alignment horizontal="center" vertical="center"/>
    </xf>
    <xf numFmtId="0" fontId="5" fillId="7" borderId="63" xfId="0" applyFont="1" applyFill="1" applyBorder="1" applyAlignment="1">
      <alignment vertical="center"/>
    </xf>
    <xf numFmtId="9" fontId="19" fillId="0" borderId="77" xfId="0" applyNumberFormat="1" applyFont="1" applyBorder="1" applyAlignment="1">
      <alignment horizontal="center" vertical="center"/>
    </xf>
    <xf numFmtId="1" fontId="19" fillId="0" borderId="77" xfId="0" applyNumberFormat="1" applyFont="1" applyBorder="1" applyAlignment="1">
      <alignment horizontal="center" vertical="center"/>
    </xf>
    <xf numFmtId="0" fontId="19" fillId="0" borderId="79" xfId="0" applyFont="1" applyBorder="1" applyAlignment="1">
      <alignment horizontal="center" vertical="center"/>
    </xf>
    <xf numFmtId="0" fontId="5" fillId="11" borderId="64" xfId="0" applyFont="1" applyFill="1" applyBorder="1" applyAlignment="1">
      <alignment vertical="center"/>
    </xf>
    <xf numFmtId="1" fontId="19" fillId="0" borderId="50" xfId="0" applyNumberFormat="1" applyFont="1" applyBorder="1" applyAlignment="1">
      <alignment horizontal="center" vertical="center"/>
    </xf>
    <xf numFmtId="0" fontId="19" fillId="0" borderId="55" xfId="0" applyFont="1" applyBorder="1" applyAlignment="1">
      <alignment horizontal="center" vertical="center"/>
    </xf>
    <xf numFmtId="0" fontId="5" fillId="13" borderId="64" xfId="0" applyFont="1" applyFill="1" applyBorder="1" applyAlignment="1">
      <alignment vertical="center"/>
    </xf>
    <xf numFmtId="0" fontId="13" fillId="22" borderId="65" xfId="0" applyFont="1" applyFill="1" applyBorder="1" applyAlignment="1">
      <alignment vertical="center"/>
    </xf>
    <xf numFmtId="0" fontId="19" fillId="0" borderId="74" xfId="0" applyFont="1" applyBorder="1" applyAlignment="1">
      <alignment horizontal="center" vertical="center"/>
    </xf>
    <xf numFmtId="0" fontId="21" fillId="12" borderId="8" xfId="0" applyFont="1" applyFill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24" borderId="0" xfId="0" applyFont="1" applyFill="1" applyBorder="1" applyAlignment="1">
      <alignment horizontal="center" vertical="center"/>
    </xf>
    <xf numFmtId="0" fontId="34" fillId="24" borderId="0" xfId="0" applyFont="1" applyFill="1" applyAlignment="1">
      <alignment horizontal="center" vertical="center"/>
    </xf>
    <xf numFmtId="0" fontId="2" fillId="24" borderId="0" xfId="0" applyFont="1" applyFill="1" applyAlignment="1">
      <alignment horizontal="center" vertical="center"/>
    </xf>
    <xf numFmtId="0" fontId="1" fillId="24" borderId="0" xfId="0" applyFont="1" applyFill="1" applyBorder="1" applyAlignment="1">
      <alignment horizontal="center"/>
    </xf>
    <xf numFmtId="0" fontId="37" fillId="24" borderId="0" xfId="0" applyFont="1" applyFill="1" applyAlignment="1">
      <alignment horizontal="center"/>
    </xf>
    <xf numFmtId="0" fontId="2" fillId="24" borderId="0" xfId="0" applyFont="1" applyFill="1" applyBorder="1" applyAlignment="1">
      <alignment horizontal="center" vertical="center"/>
    </xf>
    <xf numFmtId="0" fontId="9" fillId="31" borderId="8" xfId="0" applyFont="1" applyFill="1" applyBorder="1" applyAlignment="1">
      <alignment horizontal="center"/>
    </xf>
    <xf numFmtId="0" fontId="10" fillId="30" borderId="9" xfId="0" applyFont="1" applyFill="1" applyBorder="1"/>
    <xf numFmtId="0" fontId="9" fillId="43" borderId="8" xfId="0" applyFont="1" applyFill="1" applyBorder="1" applyAlignment="1">
      <alignment horizontal="center"/>
    </xf>
    <xf numFmtId="0" fontId="10" fillId="44" borderId="9" xfId="0" applyFont="1" applyFill="1" applyBorder="1"/>
    <xf numFmtId="0" fontId="10" fillId="30" borderId="45" xfId="0" applyFont="1" applyFill="1" applyBorder="1"/>
    <xf numFmtId="0" fontId="15" fillId="31" borderId="8" xfId="0" applyFont="1" applyFill="1" applyBorder="1" applyAlignment="1">
      <alignment horizontal="center"/>
    </xf>
    <xf numFmtId="0" fontId="10" fillId="44" borderId="45" xfId="0" applyFont="1" applyFill="1" applyBorder="1"/>
    <xf numFmtId="0" fontId="15" fillId="43" borderId="8" xfId="0" applyFont="1" applyFill="1" applyBorder="1" applyAlignment="1">
      <alignment horizontal="center"/>
    </xf>
    <xf numFmtId="0" fontId="13" fillId="33" borderId="0" xfId="0" applyFont="1" applyFill="1" applyBorder="1"/>
    <xf numFmtId="0" fontId="0" fillId="24" borderId="0" xfId="0" applyFill="1" applyBorder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0" fontId="10" fillId="0" borderId="3" xfId="0" applyFont="1" applyBorder="1"/>
    <xf numFmtId="0" fontId="1" fillId="0" borderId="10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177" fontId="0" fillId="0" borderId="19" xfId="0" applyNumberFormat="1" applyBorder="1" applyAlignment="1">
      <alignment horizontal="center"/>
    </xf>
    <xf numFmtId="177" fontId="0" fillId="0" borderId="0" xfId="0" applyNumberFormat="1"/>
    <xf numFmtId="1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1" fontId="10" fillId="0" borderId="60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77" fontId="3" fillId="5" borderId="19" xfId="0" applyNumberFormat="1" applyFont="1" applyFill="1" applyBorder="1" applyAlignment="1">
      <alignment horizontal="center" vertical="center"/>
    </xf>
    <xf numFmtId="176" fontId="3" fillId="0" borderId="110" xfId="0" applyNumberFormat="1" applyFont="1" applyBorder="1" applyAlignment="1">
      <alignment horizontal="center" vertical="center"/>
    </xf>
    <xf numFmtId="0" fontId="3" fillId="0" borderId="111" xfId="0" applyFont="1" applyBorder="1" applyAlignment="1">
      <alignment horizontal="center" vertical="center"/>
    </xf>
    <xf numFmtId="0" fontId="3" fillId="0" borderId="112" xfId="0" applyFont="1" applyBorder="1" applyAlignment="1">
      <alignment horizontal="center" vertical="center"/>
    </xf>
    <xf numFmtId="0" fontId="3" fillId="0" borderId="113" xfId="0" applyFont="1" applyBorder="1" applyAlignment="1">
      <alignment horizontal="center" vertical="center"/>
    </xf>
    <xf numFmtId="0" fontId="3" fillId="0" borderId="0" xfId="0" applyFont="1" applyBorder="1" applyAlignment="1" applyProtection="1">
      <alignment horizontal="center" vertical="center"/>
      <protection locked="0"/>
    </xf>
    <xf numFmtId="0" fontId="3" fillId="0" borderId="28" xfId="0" applyFont="1" applyBorder="1" applyAlignment="1">
      <alignment horizontal="center" vertical="center"/>
    </xf>
    <xf numFmtId="0" fontId="3" fillId="0" borderId="114" xfId="0" applyFont="1" applyBorder="1" applyAlignment="1">
      <alignment horizontal="center" vertical="center"/>
    </xf>
    <xf numFmtId="0" fontId="3" fillId="0" borderId="93" xfId="0" applyFont="1" applyBorder="1" applyAlignment="1">
      <alignment horizontal="center" vertical="center"/>
    </xf>
    <xf numFmtId="0" fontId="3" fillId="0" borderId="115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116" xfId="0" applyFont="1" applyBorder="1" applyAlignment="1">
      <alignment horizontal="center" vertical="center"/>
    </xf>
    <xf numFmtId="0" fontId="3" fillId="0" borderId="117" xfId="0" applyFont="1" applyBorder="1" applyAlignment="1">
      <alignment horizontal="center" vertical="center"/>
    </xf>
    <xf numFmtId="0" fontId="7" fillId="30" borderId="3" xfId="0" applyFont="1" applyFill="1" applyBorder="1" applyAlignment="1">
      <alignment horizontal="center" vertical="center" textRotation="90"/>
    </xf>
    <xf numFmtId="0" fontId="13" fillId="22" borderId="118" xfId="0" applyFont="1" applyFill="1" applyBorder="1" applyAlignment="1">
      <alignment horizontal="center" vertical="center"/>
    </xf>
    <xf numFmtId="0" fontId="3" fillId="8" borderId="119" xfId="0" applyFont="1" applyFill="1" applyBorder="1" applyAlignment="1" applyProtection="1">
      <alignment horizontal="center" vertical="center"/>
      <protection locked="0"/>
    </xf>
    <xf numFmtId="0" fontId="3" fillId="8" borderId="120" xfId="0" applyFont="1" applyFill="1" applyBorder="1" applyAlignment="1" applyProtection="1">
      <alignment horizontal="center" vertical="center"/>
      <protection locked="0"/>
    </xf>
    <xf numFmtId="0" fontId="3" fillId="8" borderId="121" xfId="0" applyFont="1" applyFill="1" applyBorder="1" applyAlignment="1" applyProtection="1">
      <alignment horizontal="center" vertical="center"/>
      <protection locked="0"/>
    </xf>
    <xf numFmtId="0" fontId="19" fillId="26" borderId="5" xfId="0" applyFont="1" applyFill="1" applyBorder="1" applyAlignment="1">
      <alignment horizontal="center" vertical="center"/>
    </xf>
    <xf numFmtId="0" fontId="19" fillId="39" borderId="6" xfId="0" applyFont="1" applyFill="1" applyBorder="1" applyAlignment="1">
      <alignment horizontal="center" vertical="center"/>
    </xf>
    <xf numFmtId="0" fontId="19" fillId="40" borderId="99" xfId="0" applyFont="1" applyFill="1" applyBorder="1" applyAlignment="1">
      <alignment horizontal="center" vertical="center"/>
    </xf>
    <xf numFmtId="9" fontId="19" fillId="42" borderId="19" xfId="0" applyNumberFormat="1" applyFont="1" applyFill="1" applyBorder="1" applyAlignment="1">
      <alignment horizontal="center" vertical="center"/>
    </xf>
    <xf numFmtId="0" fontId="22" fillId="23" borderId="62" xfId="0" applyFont="1" applyFill="1" applyBorder="1" applyAlignment="1">
      <alignment horizontal="center" vertical="center"/>
    </xf>
    <xf numFmtId="0" fontId="22" fillId="23" borderId="72" xfId="0" applyFont="1" applyFill="1" applyBorder="1" applyAlignment="1">
      <alignment horizontal="center" vertical="center"/>
    </xf>
    <xf numFmtId="0" fontId="22" fillId="23" borderId="23" xfId="0" applyFont="1" applyFill="1" applyBorder="1" applyAlignment="1">
      <alignment horizontal="center" vertical="center"/>
    </xf>
    <xf numFmtId="0" fontId="22" fillId="23" borderId="5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3" fillId="14" borderId="8" xfId="0" applyFont="1" applyFill="1" applyBorder="1" applyAlignment="1">
      <alignment horizontal="center" vertical="center"/>
    </xf>
    <xf numFmtId="0" fontId="5" fillId="7" borderId="60" xfId="0" applyFont="1" applyFill="1" applyBorder="1" applyAlignment="1">
      <alignment horizontal="center"/>
    </xf>
    <xf numFmtId="0" fontId="3" fillId="0" borderId="62" xfId="0" applyFont="1" applyBorder="1" applyAlignment="1">
      <alignment horizontal="center" vertical="center"/>
    </xf>
    <xf numFmtId="0" fontId="39" fillId="2" borderId="101" xfId="0" applyFont="1" applyFill="1" applyBorder="1" applyAlignment="1">
      <alignment horizontal="center" vertical="center" textRotation="90"/>
    </xf>
    <xf numFmtId="176" fontId="3" fillId="0" borderId="54" xfId="0" applyNumberFormat="1" applyFont="1" applyBorder="1" applyAlignment="1">
      <alignment horizontal="center" vertical="center"/>
    </xf>
    <xf numFmtId="0" fontId="39" fillId="2" borderId="102" xfId="0" applyFont="1" applyFill="1" applyBorder="1" applyAlignment="1">
      <alignment horizontal="center" vertical="center" textRotation="90"/>
    </xf>
    <xf numFmtId="176" fontId="3" fillId="0" borderId="56" xfId="0" applyNumberFormat="1" applyFont="1" applyBorder="1" applyAlignment="1">
      <alignment horizontal="center" vertical="center"/>
    </xf>
    <xf numFmtId="15" fontId="3" fillId="0" borderId="56" xfId="0" applyNumberFormat="1" applyFont="1" applyBorder="1" applyAlignment="1">
      <alignment horizontal="center" vertical="center"/>
    </xf>
    <xf numFmtId="15" fontId="3" fillId="0" borderId="57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 vertical="center"/>
    </xf>
    <xf numFmtId="176" fontId="40" fillId="0" borderId="60" xfId="0" applyNumberFormat="1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176" fontId="40" fillId="0" borderId="0" xfId="0" applyNumberFormat="1" applyFont="1" applyBorder="1" applyAlignment="1">
      <alignment horizontal="center" vertical="center"/>
    </xf>
    <xf numFmtId="0" fontId="5" fillId="7" borderId="8" xfId="0" applyFont="1" applyFill="1" applyBorder="1" applyAlignment="1">
      <alignment horizontal="center"/>
    </xf>
    <xf numFmtId="176" fontId="40" fillId="0" borderId="23" xfId="0" applyNumberFormat="1" applyFont="1" applyBorder="1" applyAlignment="1">
      <alignment horizontal="center" vertical="center"/>
    </xf>
    <xf numFmtId="176" fontId="3" fillId="0" borderId="63" xfId="0" applyNumberFormat="1" applyFont="1" applyBorder="1" applyAlignment="1">
      <alignment horizontal="center" vertical="center"/>
    </xf>
    <xf numFmtId="176" fontId="3" fillId="0" borderId="64" xfId="0" applyNumberFormat="1" applyFont="1" applyBorder="1" applyAlignment="1">
      <alignment horizontal="center" vertical="center"/>
    </xf>
    <xf numFmtId="15" fontId="3" fillId="0" borderId="64" xfId="0" applyNumberFormat="1" applyFont="1" applyBorder="1" applyAlignment="1">
      <alignment horizontal="center" vertical="center"/>
    </xf>
    <xf numFmtId="15" fontId="3" fillId="0" borderId="65" xfId="0" applyNumberFormat="1" applyFont="1" applyBorder="1" applyAlignment="1">
      <alignment horizontal="center" vertical="center"/>
    </xf>
    <xf numFmtId="0" fontId="39" fillId="45" borderId="2" xfId="0" applyFont="1" applyFill="1" applyBorder="1" applyAlignment="1">
      <alignment horizontal="center" vertical="center" textRotation="90"/>
    </xf>
    <xf numFmtId="0" fontId="39" fillId="45" borderId="4" xfId="0" applyFont="1" applyFill="1" applyBorder="1" applyAlignment="1">
      <alignment horizontal="center" vertical="center" textRotation="90"/>
    </xf>
    <xf numFmtId="0" fontId="13" fillId="14" borderId="9" xfId="0" applyFont="1" applyFill="1" applyBorder="1" applyAlignment="1">
      <alignment horizontal="center" vertical="center"/>
    </xf>
    <xf numFmtId="0" fontId="5" fillId="7" borderId="61" xfId="0" applyFont="1" applyFill="1" applyBorder="1" applyAlignment="1">
      <alignment horizontal="center"/>
    </xf>
    <xf numFmtId="0" fontId="5" fillId="7" borderId="103" xfId="0" applyFont="1" applyFill="1" applyBorder="1" applyAlignment="1">
      <alignment horizontal="center"/>
    </xf>
    <xf numFmtId="0" fontId="3" fillId="0" borderId="72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67" xfId="0" applyFont="1" applyBorder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5" fillId="7" borderId="9" xfId="0" applyFont="1" applyFill="1" applyBorder="1" applyAlignment="1">
      <alignment horizontal="center"/>
    </xf>
    <xf numFmtId="0" fontId="5" fillId="7" borderId="45" xfId="0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5" fillId="46" borderId="60" xfId="0" applyFont="1" applyFill="1" applyBorder="1" applyAlignment="1">
      <alignment horizontal="center" vertical="center"/>
    </xf>
    <xf numFmtId="0" fontId="5" fillId="46" borderId="61" xfId="0" applyFont="1" applyFill="1" applyBorder="1" applyAlignment="1">
      <alignment horizontal="center" vertical="center"/>
    </xf>
    <xf numFmtId="0" fontId="5" fillId="46" borderId="103" xfId="0" applyFont="1" applyFill="1" applyBorder="1" applyAlignment="1">
      <alignment horizontal="center" vertical="center"/>
    </xf>
    <xf numFmtId="0" fontId="5" fillId="46" borderId="8" xfId="0" applyFont="1" applyFill="1" applyBorder="1" applyAlignment="1">
      <alignment horizontal="center" vertical="center"/>
    </xf>
    <xf numFmtId="0" fontId="5" fillId="46" borderId="9" xfId="0" applyFont="1" applyFill="1" applyBorder="1" applyAlignment="1">
      <alignment horizontal="center" vertical="center"/>
    </xf>
    <xf numFmtId="0" fontId="5" fillId="46" borderId="45" xfId="0" applyFont="1" applyFill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0" fontId="3" fillId="0" borderId="100" xfId="0" applyFont="1" applyBorder="1" applyAlignment="1">
      <alignment horizontal="center" vertical="center"/>
    </xf>
    <xf numFmtId="0" fontId="3" fillId="0" borderId="75" xfId="0" applyFont="1" applyBorder="1" applyAlignment="1">
      <alignment horizontal="center" vertical="center"/>
    </xf>
    <xf numFmtId="0" fontId="5" fillId="47" borderId="60" xfId="0" applyFont="1" applyFill="1" applyBorder="1" applyAlignment="1">
      <alignment horizontal="center" vertical="center"/>
    </xf>
    <xf numFmtId="0" fontId="5" fillId="47" borderId="61" xfId="0" applyFont="1" applyFill="1" applyBorder="1" applyAlignment="1">
      <alignment horizontal="center" vertical="center"/>
    </xf>
    <xf numFmtId="0" fontId="5" fillId="47" borderId="8" xfId="0" applyFont="1" applyFill="1" applyBorder="1" applyAlignment="1">
      <alignment horizontal="center" vertical="center"/>
    </xf>
    <xf numFmtId="0" fontId="5" fillId="47" borderId="9" xfId="0" applyFont="1" applyFill="1" applyBorder="1" applyAlignment="1">
      <alignment horizontal="center" vertical="center"/>
    </xf>
    <xf numFmtId="0" fontId="5" fillId="47" borderId="103" xfId="0" applyFont="1" applyFill="1" applyBorder="1" applyAlignment="1">
      <alignment horizontal="center" vertical="center"/>
    </xf>
    <xf numFmtId="0" fontId="5" fillId="48" borderId="60" xfId="0" applyFont="1" applyFill="1" applyBorder="1" applyAlignment="1">
      <alignment horizontal="center" vertical="center"/>
    </xf>
    <xf numFmtId="0" fontId="5" fillId="48" borderId="61" xfId="0" applyFont="1" applyFill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5" fillId="47" borderId="45" xfId="0" applyFont="1" applyFill="1" applyBorder="1" applyAlignment="1">
      <alignment horizontal="center" vertical="center"/>
    </xf>
    <xf numFmtId="0" fontId="5" fillId="48" borderId="8" xfId="0" applyFont="1" applyFill="1" applyBorder="1" applyAlignment="1">
      <alignment horizontal="center" vertical="center"/>
    </xf>
    <xf numFmtId="0" fontId="5" fillId="48" borderId="9" xfId="0" applyFont="1" applyFill="1" applyBorder="1" applyAlignment="1">
      <alignment horizontal="center" vertical="center"/>
    </xf>
    <xf numFmtId="0" fontId="5" fillId="48" borderId="103" xfId="0" applyFont="1" applyFill="1" applyBorder="1" applyAlignment="1">
      <alignment horizontal="center" vertical="center"/>
    </xf>
    <xf numFmtId="0" fontId="5" fillId="49" borderId="60" xfId="0" applyFont="1" applyFill="1" applyBorder="1" applyAlignment="1">
      <alignment horizontal="center" vertical="center"/>
    </xf>
    <xf numFmtId="0" fontId="5" fillId="48" borderId="45" xfId="0" applyFont="1" applyFill="1" applyBorder="1" applyAlignment="1">
      <alignment horizontal="center" vertical="center"/>
    </xf>
    <xf numFmtId="0" fontId="5" fillId="49" borderId="8" xfId="0" applyFont="1" applyFill="1" applyBorder="1" applyAlignment="1">
      <alignment horizontal="center" vertical="center"/>
    </xf>
    <xf numFmtId="0" fontId="13" fillId="14" borderId="45" xfId="0" applyFont="1" applyFill="1" applyBorder="1" applyAlignment="1">
      <alignment horizontal="center" vertical="center"/>
    </xf>
    <xf numFmtId="0" fontId="5" fillId="49" borderId="61" xfId="0" applyFont="1" applyFill="1" applyBorder="1" applyAlignment="1">
      <alignment horizontal="center" vertical="center"/>
    </xf>
    <xf numFmtId="0" fontId="5" fillId="49" borderId="103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5" fillId="49" borderId="9" xfId="0" applyFont="1" applyFill="1" applyBorder="1" applyAlignment="1">
      <alignment horizontal="center" vertical="center"/>
    </xf>
    <xf numFmtId="0" fontId="5" fillId="49" borderId="45" xfId="0" applyFont="1" applyFill="1" applyBorder="1" applyAlignment="1">
      <alignment horizontal="center" vertical="center"/>
    </xf>
    <xf numFmtId="0" fontId="3" fillId="0" borderId="0" xfId="29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5" fillId="14" borderId="8" xfId="0" applyFont="1" applyFill="1" applyBorder="1" applyAlignment="1">
      <alignment horizontal="center" vertical="center"/>
    </xf>
    <xf numFmtId="0" fontId="5" fillId="14" borderId="9" xfId="0" applyFont="1" applyFill="1" applyBorder="1" applyAlignment="1">
      <alignment horizontal="center" vertical="center"/>
    </xf>
    <xf numFmtId="0" fontId="5" fillId="7" borderId="60" xfId="0" applyFont="1" applyFill="1" applyBorder="1" applyAlignment="1">
      <alignment horizontal="center" vertical="center"/>
    </xf>
    <xf numFmtId="0" fontId="1" fillId="0" borderId="122" xfId="0" applyFont="1" applyBorder="1" applyAlignment="1">
      <alignment horizontal="center"/>
    </xf>
    <xf numFmtId="9" fontId="3" fillId="0" borderId="71" xfId="0" applyNumberFormat="1" applyFont="1" applyBorder="1" applyAlignment="1">
      <alignment horizontal="center"/>
    </xf>
    <xf numFmtId="0" fontId="1" fillId="0" borderId="56" xfId="0" applyFont="1" applyBorder="1" applyAlignment="1">
      <alignment horizontal="center"/>
    </xf>
    <xf numFmtId="9" fontId="3" fillId="0" borderId="64" xfId="0" applyNumberFormat="1" applyFont="1" applyBorder="1" applyAlignment="1">
      <alignment horizontal="center"/>
    </xf>
    <xf numFmtId="0" fontId="1" fillId="0" borderId="109" xfId="0" applyFont="1" applyBorder="1" applyAlignment="1">
      <alignment horizontal="center"/>
    </xf>
    <xf numFmtId="9" fontId="3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9" fontId="1" fillId="0" borderId="23" xfId="0" applyNumberFormat="1" applyFont="1" applyBorder="1" applyAlignment="1">
      <alignment horizontal="center" vertical="center"/>
    </xf>
    <xf numFmtId="9" fontId="3" fillId="0" borderId="0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5" fillId="14" borderId="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9" fontId="3" fillId="0" borderId="63" xfId="0" applyNumberFormat="1" applyFont="1" applyBorder="1" applyAlignment="1">
      <alignment horizontal="center"/>
    </xf>
    <xf numFmtId="9" fontId="3" fillId="0" borderId="110" xfId="0" applyNumberFormat="1" applyFont="1" applyBorder="1" applyAlignment="1">
      <alignment horizontal="center"/>
    </xf>
    <xf numFmtId="9" fontId="1" fillId="0" borderId="65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5" fillId="7" borderId="1" xfId="0" applyFont="1" applyFill="1" applyBorder="1" applyAlignment="1">
      <alignment horizontal="center" vertical="center"/>
    </xf>
    <xf numFmtId="9" fontId="3" fillId="0" borderId="63" xfId="0" applyNumberFormat="1" applyFont="1" applyBorder="1" applyAlignment="1">
      <alignment horizontal="center" vertical="center"/>
    </xf>
    <xf numFmtId="9" fontId="3" fillId="0" borderId="64" xfId="0" applyNumberFormat="1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5" fillId="14" borderId="45" xfId="0" applyFont="1" applyFill="1" applyBorder="1" applyAlignment="1">
      <alignment horizontal="center" vertical="center"/>
    </xf>
    <xf numFmtId="0" fontId="5" fillId="11" borderId="103" xfId="0" applyFont="1" applyFill="1" applyBorder="1" applyAlignment="1">
      <alignment horizontal="center" vertical="center"/>
    </xf>
    <xf numFmtId="0" fontId="5" fillId="13" borderId="123" xfId="0" applyFont="1" applyFill="1" applyBorder="1" applyAlignment="1">
      <alignment horizontal="center" vertical="center"/>
    </xf>
    <xf numFmtId="0" fontId="13" fillId="12" borderId="103" xfId="0" applyFont="1" applyFill="1" applyBorder="1" applyAlignment="1">
      <alignment vertical="center"/>
    </xf>
    <xf numFmtId="9" fontId="3" fillId="0" borderId="77" xfId="0" applyNumberFormat="1" applyFont="1" applyBorder="1" applyAlignment="1">
      <alignment horizontal="center"/>
    </xf>
    <xf numFmtId="9" fontId="3" fillId="0" borderId="79" xfId="0" applyNumberFormat="1" applyFont="1" applyBorder="1" applyAlignment="1">
      <alignment horizontal="center"/>
    </xf>
    <xf numFmtId="9" fontId="3" fillId="0" borderId="50" xfId="0" applyNumberFormat="1" applyFont="1" applyBorder="1" applyAlignment="1">
      <alignment horizontal="center"/>
    </xf>
    <xf numFmtId="9" fontId="3" fillId="0" borderId="55" xfId="0" applyNumberFormat="1" applyFont="1" applyBorder="1" applyAlignment="1">
      <alignment horizontal="center"/>
    </xf>
    <xf numFmtId="9" fontId="3" fillId="0" borderId="67" xfId="0" applyNumberFormat="1" applyFont="1" applyBorder="1" applyAlignment="1">
      <alignment horizontal="center"/>
    </xf>
    <xf numFmtId="9" fontId="3" fillId="0" borderId="74" xfId="0" applyNumberFormat="1" applyFont="1" applyBorder="1" applyAlignment="1">
      <alignment horizontal="center"/>
    </xf>
    <xf numFmtId="9" fontId="1" fillId="0" borderId="51" xfId="0" applyNumberFormat="1" applyFont="1" applyBorder="1" applyAlignment="1">
      <alignment horizontal="center" vertical="center"/>
    </xf>
    <xf numFmtId="9" fontId="1" fillId="0" borderId="58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5" fillId="11" borderId="123" xfId="0" applyFont="1" applyFill="1" applyBorder="1" applyAlignment="1">
      <alignment horizontal="center" vertical="center"/>
    </xf>
    <xf numFmtId="0" fontId="5" fillId="13" borderId="118" xfId="0" applyFont="1" applyFill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5" fillId="11" borderId="124" xfId="0" applyFont="1" applyFill="1" applyBorder="1" applyAlignment="1">
      <alignment horizontal="center" vertical="center"/>
    </xf>
    <xf numFmtId="0" fontId="5" fillId="13" borderId="125" xfId="0" applyFont="1" applyFill="1" applyBorder="1" applyAlignment="1">
      <alignment horizontal="center" vertical="center"/>
    </xf>
    <xf numFmtId="0" fontId="13" fillId="22" borderId="125" xfId="0" applyFont="1" applyFill="1" applyBorder="1" applyAlignment="1">
      <alignment horizontal="center" vertical="center"/>
    </xf>
    <xf numFmtId="0" fontId="13" fillId="12" borderId="45" xfId="0" applyFont="1" applyFill="1" applyBorder="1" applyAlignment="1">
      <alignment vertical="center"/>
    </xf>
    <xf numFmtId="9" fontId="1" fillId="0" borderId="67" xfId="0" applyNumberFormat="1" applyFont="1" applyBorder="1" applyAlignment="1">
      <alignment horizontal="center" vertical="center"/>
    </xf>
    <xf numFmtId="0" fontId="13" fillId="12" borderId="101" xfId="0" applyFont="1" applyFill="1" applyBorder="1" applyAlignment="1">
      <alignment vertical="center"/>
    </xf>
    <xf numFmtId="9" fontId="3" fillId="0" borderId="49" xfId="0" applyNumberFormat="1" applyFont="1" applyBorder="1" applyAlignment="1">
      <alignment horizontal="center" vertical="center"/>
    </xf>
    <xf numFmtId="9" fontId="3" fillId="0" borderId="53" xfId="0" applyNumberFormat="1" applyFont="1" applyBorder="1" applyAlignment="1">
      <alignment horizontal="center" vertical="center"/>
    </xf>
    <xf numFmtId="9" fontId="3" fillId="0" borderId="50" xfId="0" applyNumberFormat="1" applyFont="1" applyBorder="1" applyAlignment="1">
      <alignment horizontal="center" vertical="center"/>
    </xf>
    <xf numFmtId="9" fontId="3" fillId="0" borderId="55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9" fontId="3" fillId="0" borderId="0" xfId="0" applyNumberFormat="1" applyFont="1" applyBorder="1" applyAlignment="1">
      <alignment horizontal="center"/>
    </xf>
    <xf numFmtId="1" fontId="3" fillId="0" borderId="63" xfId="0" applyNumberFormat="1" applyFont="1" applyBorder="1" applyAlignment="1">
      <alignment horizontal="center" vertical="center"/>
    </xf>
    <xf numFmtId="1" fontId="3" fillId="0" borderId="64" xfId="0" applyNumberFormat="1" applyFont="1" applyBorder="1" applyAlignment="1">
      <alignment horizontal="center" vertical="center"/>
    </xf>
    <xf numFmtId="1" fontId="3" fillId="0" borderId="65" xfId="0" applyNumberFormat="1" applyFont="1" applyBorder="1" applyAlignment="1">
      <alignment horizontal="center" vertical="center"/>
    </xf>
    <xf numFmtId="0" fontId="13" fillId="12" borderId="0" xfId="0" applyFont="1" applyFill="1" applyBorder="1" applyAlignment="1">
      <alignment horizontal="center" vertical="center"/>
    </xf>
    <xf numFmtId="0" fontId="41" fillId="40" borderId="1" xfId="0" applyFont="1" applyFill="1" applyBorder="1" applyAlignment="1">
      <alignment horizontal="center" vertical="center"/>
    </xf>
    <xf numFmtId="0" fontId="41" fillId="40" borderId="59" xfId="0" applyFont="1" applyFill="1" applyBorder="1" applyAlignment="1">
      <alignment horizontal="center" vertical="center"/>
    </xf>
    <xf numFmtId="0" fontId="3" fillId="50" borderId="63" xfId="0" applyFont="1" applyFill="1" applyBorder="1" applyAlignment="1">
      <alignment horizontal="center" vertical="center" wrapText="1" shrinkToFit="1"/>
    </xf>
    <xf numFmtId="0" fontId="3" fillId="50" borderId="49" xfId="0" applyFont="1" applyFill="1" applyBorder="1" applyAlignment="1">
      <alignment horizontal="center" vertical="center" wrapText="1" shrinkToFit="1"/>
    </xf>
    <xf numFmtId="0" fontId="3" fillId="50" borderId="65" xfId="0" applyFont="1" applyFill="1" applyBorder="1" applyAlignment="1">
      <alignment horizontal="center" vertical="center" wrapText="1" shrinkToFit="1"/>
    </xf>
    <xf numFmtId="0" fontId="3" fillId="50" borderId="67" xfId="0" applyFont="1" applyFill="1" applyBorder="1" applyAlignment="1">
      <alignment horizontal="center" vertical="center" wrapText="1" shrinkToFit="1"/>
    </xf>
    <xf numFmtId="0" fontId="1" fillId="0" borderId="71" xfId="0" applyFont="1" applyBorder="1" applyAlignment="1">
      <alignment horizontal="center" vertical="center"/>
    </xf>
    <xf numFmtId="0" fontId="1" fillId="0" borderId="77" xfId="0" applyFont="1" applyBorder="1" applyAlignment="1">
      <alignment horizontal="center" vertical="center"/>
    </xf>
    <xf numFmtId="0" fontId="13" fillId="12" borderId="0" xfId="0" applyFont="1" applyFill="1" applyBorder="1" applyAlignment="1">
      <alignment horizontal="left" vertical="center"/>
    </xf>
    <xf numFmtId="0" fontId="41" fillId="40" borderId="101" xfId="0" applyFont="1" applyFill="1" applyBorder="1" applyAlignment="1">
      <alignment horizontal="center" vertical="center"/>
    </xf>
    <xf numFmtId="0" fontId="3" fillId="50" borderId="126" xfId="0" applyFont="1" applyFill="1" applyBorder="1" applyAlignment="1">
      <alignment horizontal="center" vertical="center" wrapText="1" shrinkToFit="1"/>
    </xf>
    <xf numFmtId="0" fontId="2" fillId="50" borderId="5" xfId="0" applyFont="1" applyFill="1" applyBorder="1" applyAlignment="1">
      <alignment horizontal="center" vertical="center" wrapText="1" shrinkToFit="1"/>
    </xf>
    <xf numFmtId="0" fontId="3" fillId="50" borderId="81" xfId="0" applyFont="1" applyFill="1" applyBorder="1" applyAlignment="1">
      <alignment horizontal="center" vertical="center" wrapText="1" shrinkToFit="1"/>
    </xf>
    <xf numFmtId="0" fontId="2" fillId="50" borderId="19" xfId="0" applyFont="1" applyFill="1" applyBorder="1" applyAlignment="1">
      <alignment horizontal="center" vertical="center" wrapText="1" shrinkToFit="1"/>
    </xf>
    <xf numFmtId="0" fontId="1" fillId="0" borderId="78" xfId="0" applyFont="1" applyBorder="1" applyAlignment="1">
      <alignment horizontal="center" vertical="center"/>
    </xf>
    <xf numFmtId="9" fontId="0" fillId="0" borderId="127" xfId="0" applyNumberFormat="1" applyBorder="1" applyAlignment="1">
      <alignment horizontal="center" vertical="center"/>
    </xf>
    <xf numFmtId="1" fontId="0" fillId="0" borderId="127" xfId="0" applyNumberForma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9" fontId="0" fillId="0" borderId="6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1" fillId="0" borderId="81" xfId="0" applyFont="1" applyBorder="1" applyAlignment="1">
      <alignment horizontal="center" vertical="center"/>
    </xf>
    <xf numFmtId="9" fontId="1" fillId="0" borderId="19" xfId="0" applyNumberFormat="1" applyFont="1" applyBorder="1" applyAlignment="1">
      <alignment horizontal="center" vertical="center"/>
    </xf>
    <xf numFmtId="1" fontId="1" fillId="0" borderId="19" xfId="0" applyNumberFormat="1" applyFont="1" applyBorder="1" applyAlignment="1">
      <alignment horizontal="center" vertical="center"/>
    </xf>
    <xf numFmtId="0" fontId="42" fillId="40" borderId="8" xfId="0" applyFont="1" applyFill="1" applyBorder="1" applyAlignment="1">
      <alignment horizontal="center" vertical="center"/>
    </xf>
    <xf numFmtId="0" fontId="42" fillId="40" borderId="9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9" fontId="43" fillId="0" borderId="5" xfId="0" applyNumberFormat="1" applyFont="1" applyBorder="1" applyAlignment="1">
      <alignment horizontal="center" vertical="center"/>
    </xf>
    <xf numFmtId="9" fontId="44" fillId="0" borderId="6" xfId="0" applyNumberFormat="1" applyFont="1" applyBorder="1" applyAlignment="1">
      <alignment horizontal="center" vertical="center"/>
    </xf>
    <xf numFmtId="9" fontId="3" fillId="0" borderId="19" xfId="0" applyNumberFormat="1" applyFont="1" applyBorder="1" applyAlignment="1">
      <alignment horizontal="center" vertical="center"/>
    </xf>
    <xf numFmtId="0" fontId="45" fillId="20" borderId="8" xfId="0" applyFont="1" applyFill="1" applyBorder="1" applyAlignment="1">
      <alignment horizontal="right" vertical="center"/>
    </xf>
    <xf numFmtId="0" fontId="45" fillId="20" borderId="9" xfId="0" applyFont="1" applyFill="1" applyBorder="1" applyAlignment="1">
      <alignment horizontal="right" vertical="center"/>
    </xf>
    <xf numFmtId="0" fontId="42" fillId="40" borderId="45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12" borderId="101" xfId="0" applyFont="1" applyFill="1" applyBorder="1" applyAlignment="1">
      <alignment horizontal="center" vertical="center" wrapText="1"/>
    </xf>
    <xf numFmtId="0" fontId="45" fillId="20" borderId="45" xfId="0" applyFont="1" applyFill="1" applyBorder="1" applyAlignment="1">
      <alignment horizontal="right" vertical="center"/>
    </xf>
    <xf numFmtId="9" fontId="46" fillId="20" borderId="45" xfId="0" applyNumberFormat="1" applyFont="1" applyFill="1" applyBorder="1" applyAlignment="1">
      <alignment horizontal="center"/>
    </xf>
    <xf numFmtId="0" fontId="47" fillId="51" borderId="8" xfId="0" applyFont="1" applyFill="1" applyBorder="1" applyAlignment="1">
      <alignment horizontal="center" vertical="center"/>
    </xf>
    <xf numFmtId="0" fontId="47" fillId="51" borderId="9" xfId="0" applyFont="1" applyFill="1" applyBorder="1" applyAlignment="1">
      <alignment horizontal="center" vertical="center"/>
    </xf>
    <xf numFmtId="0" fontId="35" fillId="38" borderId="128" xfId="0" applyFont="1" applyFill="1" applyBorder="1" applyAlignment="1">
      <alignment horizontal="center" vertical="center"/>
    </xf>
    <xf numFmtId="0" fontId="1" fillId="16" borderId="5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21" borderId="19" xfId="0" applyFont="1" applyFill="1" applyBorder="1" applyAlignment="1">
      <alignment horizontal="center"/>
    </xf>
    <xf numFmtId="0" fontId="0" fillId="41" borderId="127" xfId="0" applyFill="1" applyBorder="1" applyAlignment="1">
      <alignment horizontal="center"/>
    </xf>
    <xf numFmtId="0" fontId="1" fillId="0" borderId="127" xfId="0" applyFont="1" applyBorder="1" applyAlignment="1">
      <alignment horizontal="center" vertical="center"/>
    </xf>
    <xf numFmtId="0" fontId="0" fillId="42" borderId="19" xfId="0" applyFill="1" applyBorder="1" applyAlignment="1">
      <alignment horizontal="center"/>
    </xf>
    <xf numFmtId="0" fontId="47" fillId="51" borderId="45" xfId="0" applyFont="1" applyFill="1" applyBorder="1" applyAlignment="1">
      <alignment horizontal="center" vertical="center"/>
    </xf>
    <xf numFmtId="0" fontId="35" fillId="38" borderId="100" xfId="0" applyFont="1" applyFill="1" applyBorder="1" applyAlignment="1">
      <alignment horizontal="center" vertical="center"/>
    </xf>
    <xf numFmtId="0" fontId="35" fillId="38" borderId="75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39" fillId="45" borderId="7" xfId="0" applyFont="1" applyFill="1" applyBorder="1" applyAlignment="1">
      <alignment horizontal="center" vertical="center" textRotation="90"/>
    </xf>
    <xf numFmtId="0" fontId="3" fillId="0" borderId="57" xfId="0" applyFont="1" applyBorder="1" applyAlignment="1">
      <alignment horizontal="center" vertical="center"/>
    </xf>
    <xf numFmtId="0" fontId="1" fillId="0" borderId="110" xfId="0" applyFont="1" applyBorder="1" applyAlignment="1">
      <alignment horizontal="center" vertical="center"/>
    </xf>
    <xf numFmtId="0" fontId="1" fillId="0" borderId="99" xfId="0" applyFont="1" applyBorder="1" applyAlignment="1">
      <alignment horizontal="center" vertical="center"/>
    </xf>
    <xf numFmtId="0" fontId="5" fillId="47" borderId="1" xfId="0" applyFont="1" applyFill="1" applyBorder="1" applyAlignment="1">
      <alignment horizontal="center" vertical="center"/>
    </xf>
    <xf numFmtId="0" fontId="5" fillId="47" borderId="59" xfId="0" applyFont="1" applyFill="1" applyBorder="1" applyAlignment="1">
      <alignment horizontal="center" vertical="center"/>
    </xf>
    <xf numFmtId="0" fontId="5" fillId="47" borderId="101" xfId="0" applyFont="1" applyFill="1" applyBorder="1" applyAlignment="1">
      <alignment horizontal="center" vertical="center"/>
    </xf>
    <xf numFmtId="0" fontId="5" fillId="48" borderId="1" xfId="0" applyFont="1" applyFill="1" applyBorder="1" applyAlignment="1">
      <alignment horizontal="center" vertical="center"/>
    </xf>
    <xf numFmtId="0" fontId="5" fillId="48" borderId="59" xfId="0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5" fillId="48" borderId="101" xfId="0" applyFont="1" applyFill="1" applyBorder="1" applyAlignment="1">
      <alignment horizontal="center" vertical="center"/>
    </xf>
    <xf numFmtId="0" fontId="5" fillId="49" borderId="1" xfId="0" applyFont="1" applyFill="1" applyBorder="1" applyAlignment="1">
      <alignment horizontal="center" vertical="center"/>
    </xf>
    <xf numFmtId="0" fontId="5" fillId="49" borderId="59" xfId="0" applyFont="1" applyFill="1" applyBorder="1" applyAlignment="1">
      <alignment horizontal="center" vertical="center"/>
    </xf>
    <xf numFmtId="0" fontId="5" fillId="49" borderId="101" xfId="0" applyFont="1" applyFill="1" applyBorder="1" applyAlignment="1">
      <alignment horizontal="center" vertical="center"/>
    </xf>
    <xf numFmtId="0" fontId="1" fillId="0" borderId="122" xfId="0" applyFont="1" applyBorder="1" applyAlignment="1">
      <alignment horizontal="center" vertical="center"/>
    </xf>
    <xf numFmtId="0" fontId="1" fillId="0" borderId="109" xfId="0" applyFont="1" applyBorder="1" applyAlignment="1">
      <alignment horizontal="center" vertical="center"/>
    </xf>
    <xf numFmtId="0" fontId="1" fillId="0" borderId="96" xfId="0" applyFont="1" applyBorder="1" applyAlignment="1">
      <alignment horizontal="center" vertical="center"/>
    </xf>
    <xf numFmtId="9" fontId="3" fillId="0" borderId="0" xfId="47" applyFont="1" applyBorder="1" applyAlignment="1">
      <alignment horizontal="center" vertical="center"/>
    </xf>
    <xf numFmtId="9" fontId="3" fillId="0" borderId="65" xfId="0" applyNumberFormat="1" applyFont="1" applyBorder="1" applyAlignment="1">
      <alignment horizontal="center" vertical="center"/>
    </xf>
    <xf numFmtId="9" fontId="3" fillId="0" borderId="67" xfId="0" applyNumberFormat="1" applyFont="1" applyBorder="1" applyAlignment="1">
      <alignment horizontal="center" vertical="center"/>
    </xf>
    <xf numFmtId="9" fontId="3" fillId="0" borderId="74" xfId="0" applyNumberFormat="1" applyFont="1" applyBorder="1" applyAlignment="1">
      <alignment horizontal="center" vertical="center"/>
    </xf>
    <xf numFmtId="1" fontId="3" fillId="0" borderId="67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" fontId="1" fillId="0" borderId="23" xfId="0" applyNumberFormat="1" applyFont="1" applyBorder="1" applyAlignment="1">
      <alignment horizontal="center"/>
    </xf>
    <xf numFmtId="1" fontId="1" fillId="0" borderId="51" xfId="0" applyNumberFormat="1" applyFont="1" applyBorder="1" applyAlignment="1">
      <alignment horizontal="center"/>
    </xf>
    <xf numFmtId="1" fontId="3" fillId="0" borderId="129" xfId="0" applyNumberFormat="1" applyFont="1" applyBorder="1" applyAlignment="1">
      <alignment horizontal="center" vertical="center"/>
    </xf>
    <xf numFmtId="1" fontId="1" fillId="0" borderId="66" xfId="0" applyNumberFormat="1" applyFont="1" applyBorder="1" applyAlignment="1">
      <alignment horizontal="center"/>
    </xf>
    <xf numFmtId="1" fontId="3" fillId="0" borderId="74" xfId="0" applyNumberFormat="1" applyFont="1" applyBorder="1" applyAlignment="1">
      <alignment horizontal="center" vertical="center"/>
    </xf>
    <xf numFmtId="1" fontId="1" fillId="0" borderId="58" xfId="0" applyNumberFormat="1" applyFont="1" applyBorder="1" applyAlignment="1">
      <alignment horizontal="center"/>
    </xf>
    <xf numFmtId="1" fontId="1" fillId="0" borderId="96" xfId="0" applyNumberFormat="1" applyFont="1" applyBorder="1" applyAlignment="1">
      <alignment horizontal="center"/>
    </xf>
    <xf numFmtId="176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0" fontId="3" fillId="0" borderId="130" xfId="0" applyFont="1" applyBorder="1" applyAlignment="1">
      <alignment horizontal="center" vertical="center"/>
    </xf>
    <xf numFmtId="176" fontId="3" fillId="5" borderId="131" xfId="0" applyNumberFormat="1" applyFont="1" applyFill="1" applyBorder="1" applyAlignment="1" applyProtection="1">
      <alignment horizontal="center" vertical="center"/>
      <protection locked="0"/>
    </xf>
    <xf numFmtId="0" fontId="3" fillId="52" borderId="132" xfId="0" applyFont="1" applyFill="1" applyBorder="1" applyAlignment="1" applyProtection="1">
      <alignment horizontal="center" vertical="center"/>
      <protection locked="0"/>
    </xf>
    <xf numFmtId="0" fontId="3" fillId="52" borderId="17" xfId="0" applyFont="1" applyFill="1" applyBorder="1" applyAlignment="1" applyProtection="1">
      <alignment horizontal="center" vertical="center"/>
      <protection locked="0"/>
    </xf>
    <xf numFmtId="15" fontId="3" fillId="5" borderId="131" xfId="0" applyNumberFormat="1" applyFont="1" applyFill="1" applyBorder="1" applyAlignment="1" applyProtection="1">
      <alignment horizontal="center" vertical="center"/>
      <protection locked="0"/>
    </xf>
    <xf numFmtId="0" fontId="3" fillId="52" borderId="133" xfId="0" applyFont="1" applyFill="1" applyBorder="1" applyAlignment="1" applyProtection="1">
      <alignment horizontal="center" vertical="center"/>
      <protection locked="0"/>
    </xf>
    <xf numFmtId="176" fontId="3" fillId="0" borderId="131" xfId="0" applyNumberFormat="1" applyFont="1" applyBorder="1" applyAlignment="1">
      <alignment horizontal="center" vertical="center"/>
    </xf>
    <xf numFmtId="176" fontId="3" fillId="0" borderId="131" xfId="0" applyNumberFormat="1" applyFont="1" applyBorder="1" applyAlignment="1" applyProtection="1">
      <alignment horizontal="center" vertical="center"/>
      <protection locked="0"/>
    </xf>
    <xf numFmtId="0" fontId="54" fillId="2" borderId="0" xfId="0" applyFont="1" applyFill="1" applyBorder="1" applyAlignment="1">
      <alignment horizontal="center" vertical="center"/>
    </xf>
    <xf numFmtId="0" fontId="3" fillId="0" borderId="134" xfId="0" applyFont="1" applyBorder="1" applyAlignment="1">
      <alignment horizontal="center" vertical="center"/>
    </xf>
    <xf numFmtId="0" fontId="3" fillId="52" borderId="44" xfId="0" applyFont="1" applyFill="1" applyBorder="1" applyAlignment="1" applyProtection="1">
      <alignment horizontal="center" vertical="center"/>
      <protection locked="0"/>
    </xf>
    <xf numFmtId="0" fontId="3" fillId="52" borderId="48" xfId="0" applyFont="1" applyFill="1" applyBorder="1" applyAlignment="1" applyProtection="1">
      <alignment horizontal="center" vertical="center"/>
      <protection locked="0"/>
    </xf>
    <xf numFmtId="0" fontId="10" fillId="0" borderId="135" xfId="0" applyFont="1" applyBorder="1"/>
    <xf numFmtId="178" fontId="3" fillId="0" borderId="63" xfId="0" applyNumberFormat="1" applyFont="1" applyBorder="1" applyAlignment="1">
      <alignment horizontal="center" vertical="center"/>
    </xf>
    <xf numFmtId="178" fontId="3" fillId="0" borderId="64" xfId="0" applyNumberFormat="1" applyFont="1" applyBorder="1" applyAlignment="1">
      <alignment horizontal="center" vertical="center"/>
    </xf>
    <xf numFmtId="178" fontId="3" fillId="0" borderId="65" xfId="0" applyNumberFormat="1" applyFont="1" applyBorder="1" applyAlignment="1">
      <alignment horizontal="center" vertical="center"/>
    </xf>
    <xf numFmtId="0" fontId="15" fillId="28" borderId="8" xfId="0" applyFont="1" applyFill="1" applyBorder="1" applyAlignment="1">
      <alignment horizontal="center"/>
    </xf>
    <xf numFmtId="9" fontId="3" fillId="0" borderId="58" xfId="0" applyNumberFormat="1" applyFont="1" applyBorder="1" applyAlignment="1">
      <alignment horizontal="center" vertical="center"/>
    </xf>
    <xf numFmtId="0" fontId="55" fillId="53" borderId="1" xfId="29" applyFont="1" applyBorder="1" applyAlignment="1" applyProtection="1">
      <alignment horizontal="center" vertical="center"/>
    </xf>
    <xf numFmtId="0" fontId="55" fillId="53" borderId="59" xfId="29" applyFont="1" applyBorder="1" applyAlignment="1" applyProtection="1">
      <alignment horizontal="center" vertical="center"/>
    </xf>
    <xf numFmtId="0" fontId="55" fillId="53" borderId="60" xfId="29" applyFont="1" applyBorder="1" applyAlignment="1" applyProtection="1">
      <alignment horizontal="center" vertical="center"/>
    </xf>
    <xf numFmtId="0" fontId="55" fillId="53" borderId="61" xfId="29" applyFont="1" applyBorder="1" applyAlignment="1" applyProtection="1">
      <alignment horizontal="center" vertical="center"/>
    </xf>
    <xf numFmtId="0" fontId="1" fillId="17" borderId="62" xfId="0" applyFont="1" applyFill="1" applyBorder="1" applyAlignment="1">
      <alignment vertical="center"/>
    </xf>
    <xf numFmtId="0" fontId="1" fillId="25" borderId="2" xfId="0" applyFont="1" applyFill="1" applyBorder="1" applyAlignment="1">
      <alignment horizontal="center" vertical="center"/>
    </xf>
    <xf numFmtId="0" fontId="1" fillId="18" borderId="54" xfId="0" applyFont="1" applyFill="1" applyBorder="1" applyAlignment="1">
      <alignment horizontal="center"/>
    </xf>
    <xf numFmtId="9" fontId="0" fillId="0" borderId="5" xfId="0" applyNumberFormat="1" applyBorder="1" applyAlignment="1">
      <alignment horizontal="center" vertical="center"/>
    </xf>
    <xf numFmtId="0" fontId="1" fillId="40" borderId="57" xfId="0" applyFont="1" applyFill="1" applyBorder="1" applyAlignment="1">
      <alignment horizontal="center"/>
    </xf>
    <xf numFmtId="9" fontId="0" fillId="0" borderId="19" xfId="0" applyNumberFormat="1" applyBorder="1" applyAlignment="1">
      <alignment horizontal="center" vertical="center"/>
    </xf>
    <xf numFmtId="0" fontId="1" fillId="0" borderId="0" xfId="0" applyFont="1" applyAlignment="1">
      <alignment horizontal="left"/>
    </xf>
    <xf numFmtId="10" fontId="0" fillId="0" borderId="0" xfId="0" applyNumberFormat="1" applyAlignment="1">
      <alignment horizontal="center" vertical="center"/>
    </xf>
    <xf numFmtId="0" fontId="55" fillId="53" borderId="101" xfId="29" applyFont="1" applyBorder="1" applyAlignment="1" applyProtection="1">
      <alignment horizontal="center" vertical="center"/>
    </xf>
    <xf numFmtId="0" fontId="55" fillId="53" borderId="103" xfId="29" applyFont="1" applyBorder="1" applyAlignment="1" applyProtection="1">
      <alignment horizontal="center" vertical="center"/>
    </xf>
    <xf numFmtId="0" fontId="1" fillId="26" borderId="62" xfId="0" applyFont="1" applyFill="1" applyBorder="1" applyAlignment="1">
      <alignment horizontal="center" vertical="center"/>
    </xf>
    <xf numFmtId="0" fontId="1" fillId="26" borderId="73" xfId="0" applyFont="1" applyFill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9" fontId="0" fillId="0" borderId="53" xfId="0" applyNumberFormat="1" applyBorder="1" applyAlignment="1">
      <alignment horizontal="center" vertical="center"/>
    </xf>
    <xf numFmtId="1" fontId="0" fillId="0" borderId="64" xfId="0" applyNumberFormat="1" applyBorder="1" applyAlignment="1">
      <alignment horizontal="center" vertical="center"/>
    </xf>
    <xf numFmtId="9" fontId="0" fillId="0" borderId="5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9" fontId="0" fillId="0" borderId="74" xfId="0" applyNumberForma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76" fontId="3" fillId="0" borderId="5" xfId="0" applyNumberFormat="1" applyFont="1" applyBorder="1" applyAlignment="1" applyProtection="1">
      <alignment horizontal="center" vertical="center"/>
      <protection locked="0"/>
    </xf>
    <xf numFmtId="0" fontId="3" fillId="52" borderId="136" xfId="0" applyFont="1" applyFill="1" applyBorder="1" applyAlignment="1" applyProtection="1">
      <alignment horizontal="center" vertical="center"/>
      <protection locked="0"/>
    </xf>
    <xf numFmtId="176" fontId="3" fillId="0" borderId="6" xfId="0" applyNumberFormat="1" applyFont="1" applyBorder="1" applyAlignment="1" applyProtection="1">
      <alignment horizontal="center" vertical="center"/>
      <protection locked="0"/>
    </xf>
    <xf numFmtId="0" fontId="3" fillId="52" borderId="120" xfId="0" applyFont="1" applyFill="1" applyBorder="1" applyAlignment="1" applyProtection="1">
      <alignment horizontal="center" vertical="center"/>
      <protection locked="0"/>
    </xf>
    <xf numFmtId="176" fontId="3" fillId="0" borderId="19" xfId="0" applyNumberFormat="1" applyFont="1" applyBorder="1" applyAlignment="1" applyProtection="1">
      <alignment horizontal="center" vertical="center"/>
      <protection locked="0"/>
    </xf>
    <xf numFmtId="176" fontId="3" fillId="0" borderId="137" xfId="0" applyNumberFormat="1" applyFont="1" applyBorder="1" applyAlignment="1">
      <alignment horizontal="center" vertical="center"/>
    </xf>
    <xf numFmtId="9" fontId="16" fillId="0" borderId="67" xfId="0" applyNumberFormat="1" applyFont="1" applyBorder="1" applyAlignment="1">
      <alignment horizontal="center" vertical="center"/>
    </xf>
    <xf numFmtId="1" fontId="16" fillId="0" borderId="67" xfId="0" applyNumberFormat="1" applyFont="1" applyBorder="1" applyAlignment="1">
      <alignment horizontal="center" vertical="center"/>
    </xf>
    <xf numFmtId="178" fontId="3" fillId="0" borderId="71" xfId="0" applyNumberFormat="1" applyFont="1" applyBorder="1" applyAlignment="1">
      <alignment horizontal="center" vertical="center"/>
    </xf>
    <xf numFmtId="1" fontId="3" fillId="0" borderId="77" xfId="0" applyNumberFormat="1" applyFont="1" applyBorder="1" applyAlignment="1">
      <alignment horizontal="center" vertical="center"/>
    </xf>
    <xf numFmtId="1" fontId="16" fillId="0" borderId="74" xfId="0" applyNumberFormat="1" applyFont="1" applyBorder="1" applyAlignment="1">
      <alignment horizontal="center" vertical="center"/>
    </xf>
    <xf numFmtId="1" fontId="3" fillId="0" borderId="79" xfId="0" applyNumberFormat="1" applyFont="1" applyBorder="1" applyAlignment="1">
      <alignment horizontal="center" vertical="center"/>
    </xf>
    <xf numFmtId="0" fontId="9" fillId="14" borderId="0" xfId="0" applyFont="1" applyFill="1" applyBorder="1" applyAlignment="1">
      <alignment horizontal="center"/>
    </xf>
    <xf numFmtId="0" fontId="5" fillId="7" borderId="84" xfId="0" applyFont="1" applyFill="1" applyBorder="1" applyAlignment="1">
      <alignment horizontal="center"/>
    </xf>
    <xf numFmtId="0" fontId="10" fillId="0" borderId="85" xfId="0" applyFont="1" applyBorder="1"/>
    <xf numFmtId="15" fontId="3" fillId="0" borderId="131" xfId="0" applyNumberFormat="1" applyFont="1" applyBorder="1" applyAlignment="1">
      <alignment horizontal="center" vertical="center"/>
    </xf>
    <xf numFmtId="0" fontId="3" fillId="52" borderId="133" xfId="0" applyFont="1" applyFill="1" applyBorder="1" applyAlignment="1">
      <alignment horizontal="center" vertical="center"/>
    </xf>
    <xf numFmtId="0" fontId="3" fillId="52" borderId="17" xfId="0" applyFont="1" applyFill="1" applyBorder="1" applyAlignment="1">
      <alignment horizontal="center" vertical="center"/>
    </xf>
    <xf numFmtId="0" fontId="10" fillId="0" borderId="86" xfId="0" applyFont="1" applyBorder="1"/>
    <xf numFmtId="0" fontId="5" fillId="0" borderId="0" xfId="0" applyFont="1" applyAlignment="1">
      <alignment horizontal="center"/>
    </xf>
    <xf numFmtId="0" fontId="5" fillId="11" borderId="43" xfId="0" applyFont="1" applyFill="1" applyBorder="1" applyAlignment="1">
      <alignment horizontal="center"/>
    </xf>
    <xf numFmtId="0" fontId="10" fillId="0" borderId="46" xfId="0" applyFont="1" applyBorder="1"/>
    <xf numFmtId="0" fontId="10" fillId="0" borderId="47" xfId="0" applyFont="1" applyBorder="1"/>
    <xf numFmtId="0" fontId="5" fillId="13" borderId="43" xfId="0" applyFont="1" applyFill="1" applyBorder="1" applyAlignment="1">
      <alignment horizontal="center"/>
    </xf>
    <xf numFmtId="0" fontId="13" fillId="22" borderId="43" xfId="0" applyFont="1" applyFill="1" applyBorder="1" applyAlignment="1">
      <alignment horizontal="center"/>
    </xf>
    <xf numFmtId="0" fontId="13" fillId="12" borderId="43" xfId="0" applyFont="1" applyFill="1" applyBorder="1" applyAlignment="1">
      <alignment horizontal="center"/>
    </xf>
    <xf numFmtId="178" fontId="3" fillId="0" borderId="17" xfId="0" applyNumberFormat="1" applyFont="1" applyBorder="1" applyAlignment="1">
      <alignment horizontal="center" vertical="center"/>
    </xf>
    <xf numFmtId="0" fontId="15" fillId="14" borderId="30" xfId="0" applyFont="1" applyFill="1" applyBorder="1" applyAlignment="1">
      <alignment horizontal="center"/>
    </xf>
    <xf numFmtId="0" fontId="5" fillId="7" borderId="85" xfId="0" applyFont="1" applyFill="1" applyBorder="1" applyAlignment="1">
      <alignment horizontal="center" vertical="center"/>
    </xf>
    <xf numFmtId="0" fontId="5" fillId="11" borderId="86" xfId="0" applyFont="1" applyFill="1" applyBorder="1" applyAlignment="1">
      <alignment horizontal="center" vertical="center"/>
    </xf>
    <xf numFmtId="0" fontId="5" fillId="13" borderId="138" xfId="0" applyFont="1" applyFill="1" applyBorder="1" applyAlignment="1">
      <alignment horizontal="center" vertical="center"/>
    </xf>
    <xf numFmtId="0" fontId="13" fillId="22" borderId="138" xfId="0" applyFont="1" applyFill="1" applyBorder="1" applyAlignment="1">
      <alignment horizontal="center" vertical="center"/>
    </xf>
    <xf numFmtId="0" fontId="10" fillId="0" borderId="35" xfId="0" applyFont="1" applyBorder="1"/>
    <xf numFmtId="0" fontId="10" fillId="0" borderId="139" xfId="0" applyFont="1" applyBorder="1"/>
    <xf numFmtId="1" fontId="3" fillId="0" borderId="17" xfId="0" applyNumberFormat="1" applyFont="1" applyBorder="1" applyAlignment="1">
      <alignment horizontal="center" vertical="center"/>
    </xf>
    <xf numFmtId="1" fontId="3" fillId="0" borderId="120" xfId="0" applyNumberFormat="1" applyFont="1" applyBorder="1" applyAlignment="1">
      <alignment horizontal="center" vertical="center"/>
    </xf>
    <xf numFmtId="9" fontId="16" fillId="0" borderId="44" xfId="0" applyNumberFormat="1" applyFont="1" applyBorder="1" applyAlignment="1">
      <alignment horizontal="center" vertical="center"/>
    </xf>
    <xf numFmtId="9" fontId="16" fillId="0" borderId="120" xfId="0" applyNumberFormat="1" applyFont="1" applyBorder="1" applyAlignment="1">
      <alignment horizontal="center" vertical="center"/>
    </xf>
    <xf numFmtId="9" fontId="16" fillId="0" borderId="133" xfId="0" applyNumberFormat="1" applyFont="1" applyBorder="1" applyAlignment="1">
      <alignment horizontal="center" vertical="center"/>
    </xf>
    <xf numFmtId="0" fontId="9" fillId="14" borderId="30" xfId="0" applyFont="1" applyFill="1" applyBorder="1" applyAlignment="1">
      <alignment horizontal="center"/>
    </xf>
    <xf numFmtId="0" fontId="13" fillId="12" borderId="84" xfId="0" applyFont="1" applyFill="1" applyBorder="1" applyAlignment="1">
      <alignment horizontal="center" vertical="center"/>
    </xf>
    <xf numFmtId="0" fontId="5" fillId="7" borderId="140" xfId="0" applyFont="1" applyFill="1" applyBorder="1" applyAlignment="1">
      <alignment horizontal="center" vertical="center"/>
    </xf>
    <xf numFmtId="0" fontId="10" fillId="0" borderId="137" xfId="0" applyFont="1" applyBorder="1"/>
    <xf numFmtId="0" fontId="10" fillId="0" borderId="48" xfId="0" applyFont="1" applyBorder="1"/>
    <xf numFmtId="178" fontId="3" fillId="0" borderId="131" xfId="0" applyNumberFormat="1" applyFont="1" applyBorder="1" applyAlignment="1">
      <alignment horizontal="center" vertical="center"/>
    </xf>
    <xf numFmtId="1" fontId="3" fillId="0" borderId="133" xfId="0" applyNumberFormat="1" applyFont="1" applyBorder="1" applyAlignment="1">
      <alignment horizontal="center" vertical="center"/>
    </xf>
    <xf numFmtId="9" fontId="3" fillId="0" borderId="44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1" fontId="3" fillId="0" borderId="141" xfId="0" applyNumberFormat="1" applyFont="1" applyBorder="1" applyAlignment="1">
      <alignment horizontal="center" vertical="center"/>
    </xf>
    <xf numFmtId="1" fontId="16" fillId="0" borderId="38" xfId="0" applyNumberFormat="1" applyFont="1" applyBorder="1" applyAlignment="1">
      <alignment horizontal="center" vertical="center"/>
    </xf>
    <xf numFmtId="1" fontId="16" fillId="0" borderId="142" xfId="0" applyNumberFormat="1" applyFont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5">
    <dxf>
      <font>
        <b val="1"/>
      </font>
      <fill>
        <patternFill patternType="solid">
          <fgColor rgb="FFFFE598"/>
          <bgColor rgb="FFFFE598"/>
        </patternFill>
      </fill>
    </dxf>
    <dxf>
      <fill>
        <patternFill patternType="solid">
          <fgColor rgb="FFFFE598"/>
          <bgColor rgb="FFFFE598"/>
        </patternFill>
      </fill>
    </dxf>
    <dxf>
      <font>
        <b val="1"/>
      </font>
      <fill>
        <patternFill patternType="solid">
          <fgColor rgb="FFFFD965"/>
          <bgColor rgb="FFFFD96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 val="1"/>
      </font>
      <fill>
        <patternFill patternType="solid">
          <fgColor rgb="FFFF9999"/>
          <bgColor rgb="FFFF9999"/>
        </patternFill>
      </fill>
    </dxf>
    <dxf>
      <font>
        <b val="1"/>
      </font>
      <fill>
        <patternFill patternType="solid">
          <fgColor rgb="FFC5E0B3"/>
          <bgColor rgb="FFC5E0B3"/>
        </patternFill>
      </fill>
    </dxf>
    <dxf>
      <font>
        <b val="1"/>
      </font>
      <fill>
        <patternFill patternType="solid">
          <fgColor theme="0"/>
          <bgColor theme="0"/>
        </patternFill>
      </fill>
    </dxf>
    <dxf>
      <fill>
        <patternFill patternType="none"/>
      </fill>
    </dxf>
    <dxf>
      <fill>
        <patternFill patternType="solid">
          <bgColor rgb="FFBC2D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0" tint="-0.14996795556505"/>
        </patternFill>
      </fill>
    </dxf>
    <dxf>
      <fill>
        <patternFill patternType="solid">
          <bgColor rgb="FFF4E4E4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599963377788629"/>
        </patternFill>
      </fill>
    </dxf>
    <dxf>
      <fill>
        <patternFill patternType="solid">
          <bgColor rgb="FFEFE5E5"/>
        </patternFill>
      </fill>
    </dxf>
  </dxfs>
  <tableStyles count="0" defaultTableStyle="TableStyleMedium2" defaultPivotStyle="PivotStyleLight16"/>
  <colors>
    <mruColors>
      <color rgb="00CCFFCC"/>
      <color rgb="00D75E1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ColorStyle" Target="colors7.xml"/><Relationship Id="rId2" Type="http://schemas.microsoft.com/office/2011/relationships/chartStyle" Target="style7.xml"/><Relationship Id="rId1" Type="http://schemas.openxmlformats.org/officeDocument/2006/relationships/themeOverride" Target="../theme/themeOverrid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ColorStyle" Target="colors12.xml"/><Relationship Id="rId2" Type="http://schemas.microsoft.com/office/2011/relationships/chartStyle" Target="style12.xml"/><Relationship Id="rId1" Type="http://schemas.openxmlformats.org/officeDocument/2006/relationships/themeOverride" Target="../theme/themeOverrid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5.xml.rels><?xml version="1.0" encoding="UTF-8" standalone="yes"?>
<Relationships xmlns="http://schemas.openxmlformats.org/package/2006/relationships"><Relationship Id="rId3" Type="http://schemas.microsoft.com/office/2011/relationships/chartColorStyle" Target="colors13.xml"/><Relationship Id="rId2" Type="http://schemas.microsoft.com/office/2011/relationships/chartStyle" Target="style13.xml"/><Relationship Id="rId1" Type="http://schemas.openxmlformats.org/officeDocument/2006/relationships/themeOverride" Target="../theme/themeOverrid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9.xml.rels><?xml version="1.0" encoding="UTF-8" standalone="yes"?>
<Relationships xmlns="http://schemas.openxmlformats.org/package/2006/relationships"><Relationship Id="rId3" Type="http://schemas.microsoft.com/office/2011/relationships/chartColorStyle" Target="colors15.xml"/><Relationship Id="rId2" Type="http://schemas.microsoft.com/office/2011/relationships/chartStyle" Target="style15.xml"/><Relationship Id="rId1" Type="http://schemas.openxmlformats.org/officeDocument/2006/relationships/themeOverride" Target="../theme/themeOverride8.xml"/></Relationships>
</file>

<file path=xl/charts/_rels/chart20.xml.rels><?xml version="1.0" encoding="UTF-8" standalone="yes"?>
<Relationships xmlns="http://schemas.openxmlformats.org/package/2006/relationships"><Relationship Id="rId3" Type="http://schemas.microsoft.com/office/2011/relationships/chartColorStyle" Target="colors16.xml"/><Relationship Id="rId2" Type="http://schemas.microsoft.com/office/2011/relationships/chartStyle" Target="style16.xml"/><Relationship Id="rId1" Type="http://schemas.openxmlformats.org/officeDocument/2006/relationships/themeOverride" Target="../theme/themeOverride9.xml"/></Relationships>
</file>

<file path=xl/charts/_rels/chart22.xml.rels><?xml version="1.0" encoding="UTF-8" standalone="yes"?>
<Relationships xmlns="http://schemas.openxmlformats.org/package/2006/relationships"><Relationship Id="rId3" Type="http://schemas.microsoft.com/office/2011/relationships/chartColorStyle" Target="colors17.xml"/><Relationship Id="rId2" Type="http://schemas.microsoft.com/office/2011/relationships/chartStyle" Target="style17.xml"/><Relationship Id="rId1" Type="http://schemas.openxmlformats.org/officeDocument/2006/relationships/themeOverride" Target="../theme/themeOverride10.xml"/></Relationships>
</file>

<file path=xl/charts/_rels/chart23.xml.rels><?xml version="1.0" encoding="UTF-8" standalone="yes"?>
<Relationships xmlns="http://schemas.openxmlformats.org/package/2006/relationships"><Relationship Id="rId3" Type="http://schemas.microsoft.com/office/2011/relationships/chartColorStyle" Target="colors18.xml"/><Relationship Id="rId2" Type="http://schemas.microsoft.com/office/2011/relationships/chartStyle" Target="style18.xml"/><Relationship Id="rId1" Type="http://schemas.openxmlformats.org/officeDocument/2006/relationships/themeOverride" Target="../theme/themeOverride11.xml"/></Relationships>
</file>

<file path=xl/charts/_rels/chart24.xml.rels><?xml version="1.0" encoding="UTF-8" standalone="yes"?>
<Relationships xmlns="http://schemas.openxmlformats.org/package/2006/relationships"><Relationship Id="rId3" Type="http://schemas.microsoft.com/office/2011/relationships/chartColorStyle" Target="colors19.xml"/><Relationship Id="rId2" Type="http://schemas.microsoft.com/office/2011/relationships/chartStyle" Target="style19.xml"/><Relationship Id="rId1" Type="http://schemas.openxmlformats.org/officeDocument/2006/relationships/themeOverride" Target="../theme/themeOverride12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7.xml.rels><?xml version="1.0" encoding="UTF-8" standalone="yes"?>
<Relationships xmlns="http://schemas.openxmlformats.org/package/2006/relationships"><Relationship Id="rId3" Type="http://schemas.microsoft.com/office/2011/relationships/chartColorStyle" Target="colors20.xml"/><Relationship Id="rId2" Type="http://schemas.microsoft.com/office/2011/relationships/chartStyle" Target="style20.xml"/><Relationship Id="rId1" Type="http://schemas.openxmlformats.org/officeDocument/2006/relationships/themeOverride" Target="../theme/themeOverride1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3" Type="http://schemas.microsoft.com/office/2011/relationships/chartColorStyle" Target="colors22.xml"/><Relationship Id="rId2" Type="http://schemas.microsoft.com/office/2011/relationships/chartStyle" Target="style22.xml"/><Relationship Id="rId1" Type="http://schemas.openxmlformats.org/officeDocument/2006/relationships/themeOverride" Target="../theme/themeOverrid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ColorStyle" Target="colors24.xml"/><Relationship Id="rId2" Type="http://schemas.microsoft.com/office/2011/relationships/chartStyle" Target="style24.xml"/><Relationship Id="rId1" Type="http://schemas.openxmlformats.org/officeDocument/2006/relationships/themeOverride" Target="../theme/themeOverride17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ColorStyle" Target="colors25.xml"/><Relationship Id="rId2" Type="http://schemas.microsoft.com/office/2011/relationships/chartStyle" Target="style25.xml"/><Relationship Id="rId1" Type="http://schemas.openxmlformats.org/officeDocument/2006/relationships/themeOverride" Target="../theme/themeOverride18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ColorStyle" Target="colors26.xml"/><Relationship Id="rId2" Type="http://schemas.microsoft.com/office/2011/relationships/chartStyle" Target="style26.xml"/><Relationship Id="rId1" Type="http://schemas.openxmlformats.org/officeDocument/2006/relationships/themeOverride" Target="../theme/themeOverrid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0.xml.rels><?xml version="1.0" encoding="UTF-8" standalone="yes"?>
<Relationships xmlns="http://schemas.openxmlformats.org/package/2006/relationships"><Relationship Id="rId3" Type="http://schemas.microsoft.com/office/2011/relationships/chartColorStyle" Target="colors28.xml"/><Relationship Id="rId2" Type="http://schemas.microsoft.com/office/2011/relationships/chartStyle" Target="style28.xml"/><Relationship Id="rId1" Type="http://schemas.openxmlformats.org/officeDocument/2006/relationships/themeOverride" Target="../theme/themeOverride20.xml"/></Relationships>
</file>

<file path=xl/charts/_rels/chart41.xml.rels><?xml version="1.0" encoding="UTF-8" standalone="yes"?>
<Relationships xmlns="http://schemas.openxmlformats.org/package/2006/relationships"><Relationship Id="rId3" Type="http://schemas.microsoft.com/office/2011/relationships/chartColorStyle" Target="colors29.xml"/><Relationship Id="rId2" Type="http://schemas.microsoft.com/office/2011/relationships/chartStyle" Target="style29.xml"/><Relationship Id="rId1" Type="http://schemas.openxmlformats.org/officeDocument/2006/relationships/themeOverride" Target="../theme/themeOverride21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44.xml.rels><?xml version="1.0" encoding="UTF-8" standalone="yes"?>
<Relationships xmlns="http://schemas.openxmlformats.org/package/2006/relationships"><Relationship Id="rId3" Type="http://schemas.microsoft.com/office/2011/relationships/chartColorStyle" Target="colors30.xml"/><Relationship Id="rId2" Type="http://schemas.microsoft.com/office/2011/relationships/chartStyle" Target="style30.xml"/><Relationship Id="rId1" Type="http://schemas.openxmlformats.org/officeDocument/2006/relationships/themeOverride" Target="../theme/themeOverride2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8.xml.rels><?xml version="1.0" encoding="UTF-8" standalone="yes"?>
<Relationships xmlns="http://schemas.openxmlformats.org/package/2006/relationships"><Relationship Id="rId3" Type="http://schemas.microsoft.com/office/2011/relationships/chartColorStyle" Target="colors32.xml"/><Relationship Id="rId2" Type="http://schemas.microsoft.com/office/2011/relationships/chartStyle" Target="style32.xml"/><Relationship Id="rId1" Type="http://schemas.openxmlformats.org/officeDocument/2006/relationships/themeOverride" Target="../theme/themeOverride25.xml"/></Relationships>
</file>

<file path=xl/charts/_rels/chart49.xml.rels><?xml version="1.0" encoding="UTF-8" standalone="yes"?>
<Relationships xmlns="http://schemas.openxmlformats.org/package/2006/relationships"><Relationship Id="rId3" Type="http://schemas.microsoft.com/office/2011/relationships/chartColorStyle" Target="colors33.xml"/><Relationship Id="rId2" Type="http://schemas.microsoft.com/office/2011/relationships/chartStyle" Target="style33.xml"/><Relationship Id="rId1" Type="http://schemas.openxmlformats.org/officeDocument/2006/relationships/themeOverride" Target="../theme/themeOverride26.xml"/></Relationships>
</file>

<file path=xl/charts/_rels/chart51.xml.rels><?xml version="1.0" encoding="UTF-8" standalone="yes"?>
<Relationships xmlns="http://schemas.openxmlformats.org/package/2006/relationships"><Relationship Id="rId3" Type="http://schemas.microsoft.com/office/2011/relationships/chartColorStyle" Target="colors34.xml"/><Relationship Id="rId2" Type="http://schemas.microsoft.com/office/2011/relationships/chartStyle" Target="style34.xml"/><Relationship Id="rId1" Type="http://schemas.openxmlformats.org/officeDocument/2006/relationships/themeOverride" Target="../theme/themeOverride27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55.xml.rels><?xml version="1.0" encoding="UTF-8" standalone="yes"?>
<Relationships xmlns="http://schemas.openxmlformats.org/package/2006/relationships"><Relationship Id="rId3" Type="http://schemas.microsoft.com/office/2011/relationships/chartColorStyle" Target="colors36.xml"/><Relationship Id="rId2" Type="http://schemas.microsoft.com/office/2011/relationships/chartStyle" Target="style36.xml"/><Relationship Id="rId1" Type="http://schemas.openxmlformats.org/officeDocument/2006/relationships/themeOverride" Target="../theme/themeOverride29.xml"/></Relationships>
</file>

<file path=xl/charts/_rels/chart56.xml.rels><?xml version="1.0" encoding="UTF-8" standalone="yes"?>
<Relationships xmlns="http://schemas.openxmlformats.org/package/2006/relationships"><Relationship Id="rId3" Type="http://schemas.microsoft.com/office/2011/relationships/chartColorStyle" Target="colors37.xml"/><Relationship Id="rId2" Type="http://schemas.microsoft.com/office/2011/relationships/chartStyle" Target="style37.xml"/><Relationship Id="rId1" Type="http://schemas.openxmlformats.org/officeDocument/2006/relationships/themeOverride" Target="../theme/themeOverride30.xml"/></Relationships>
</file>

<file path=xl/charts/_rels/chart58.xml.rels><?xml version="1.0" encoding="UTF-8" standalone="yes"?>
<Relationships xmlns="http://schemas.openxmlformats.org/package/2006/relationships"><Relationship Id="rId3" Type="http://schemas.microsoft.com/office/2011/relationships/chartColorStyle" Target="colors38.xml"/><Relationship Id="rId2" Type="http://schemas.microsoft.com/office/2011/relationships/chartStyle" Target="style38.xml"/><Relationship Id="rId1" Type="http://schemas.openxmlformats.org/officeDocument/2006/relationships/themeOverride" Target="../theme/themeOverride3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62.xml.rels><?xml version="1.0" encoding="UTF-8" standalone="yes"?>
<Relationships xmlns="http://schemas.openxmlformats.org/package/2006/relationships"><Relationship Id="rId3" Type="http://schemas.microsoft.com/office/2011/relationships/chartColorStyle" Target="colors40.xml"/><Relationship Id="rId2" Type="http://schemas.microsoft.com/office/2011/relationships/chartStyle" Target="style40.xml"/><Relationship Id="rId1" Type="http://schemas.openxmlformats.org/officeDocument/2006/relationships/themeOverride" Target="../theme/themeOverride33.xml"/></Relationships>
</file>

<file path=xl/charts/_rels/chart63.xml.rels><?xml version="1.0" encoding="UTF-8" standalone="yes"?>
<Relationships xmlns="http://schemas.openxmlformats.org/package/2006/relationships"><Relationship Id="rId3" Type="http://schemas.microsoft.com/office/2011/relationships/chartColorStyle" Target="colors41.xml"/><Relationship Id="rId2" Type="http://schemas.microsoft.com/office/2011/relationships/chartStyle" Target="style41.xml"/><Relationship Id="rId1" Type="http://schemas.openxmlformats.org/officeDocument/2006/relationships/themeOverride" Target="../theme/themeOverride34.xml"/></Relationships>
</file>

<file path=xl/charts/_rels/chart65.xml.rels><?xml version="1.0" encoding="UTF-8" standalone="yes"?>
<Relationships xmlns="http://schemas.openxmlformats.org/package/2006/relationships"><Relationship Id="rId3" Type="http://schemas.microsoft.com/office/2011/relationships/chartColorStyle" Target="colors42.xml"/><Relationship Id="rId2" Type="http://schemas.microsoft.com/office/2011/relationships/chartStyle" Target="style42.xml"/><Relationship Id="rId1" Type="http://schemas.openxmlformats.org/officeDocument/2006/relationships/themeOverride" Target="../theme/themeOverride3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69.xml.rels><?xml version="1.0" encoding="UTF-8" standalone="yes"?>
<Relationships xmlns="http://schemas.openxmlformats.org/package/2006/relationships"><Relationship Id="rId3" Type="http://schemas.microsoft.com/office/2011/relationships/chartColorStyle" Target="colors44.xml"/><Relationship Id="rId2" Type="http://schemas.microsoft.com/office/2011/relationships/chartStyle" Target="style44.xml"/><Relationship Id="rId1" Type="http://schemas.openxmlformats.org/officeDocument/2006/relationships/themeOverride" Target="../theme/themeOverride37.xml"/></Relationships>
</file>

<file path=xl/charts/_rels/chart70.xml.rels><?xml version="1.0" encoding="UTF-8" standalone="yes"?>
<Relationships xmlns="http://schemas.openxmlformats.org/package/2006/relationships"><Relationship Id="rId3" Type="http://schemas.microsoft.com/office/2011/relationships/chartColorStyle" Target="colors45.xml"/><Relationship Id="rId2" Type="http://schemas.microsoft.com/office/2011/relationships/chartStyle" Target="style45.xml"/><Relationship Id="rId1" Type="http://schemas.openxmlformats.org/officeDocument/2006/relationships/themeOverride" Target="../theme/themeOverride38.xml"/></Relationships>
</file>

<file path=xl/charts/_rels/chart72.xml.rels><?xml version="1.0" encoding="UTF-8" standalone="yes"?>
<Relationships xmlns="http://schemas.openxmlformats.org/package/2006/relationships"><Relationship Id="rId3" Type="http://schemas.microsoft.com/office/2011/relationships/chartColorStyle" Target="colors46.xml"/><Relationship Id="rId2" Type="http://schemas.microsoft.com/office/2011/relationships/chartStyle" Target="style46.xml"/><Relationship Id="rId1" Type="http://schemas.openxmlformats.org/officeDocument/2006/relationships/themeOverride" Target="../theme/themeOverride3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76.xml.rels><?xml version="1.0" encoding="UTF-8" standalone="yes"?>
<Relationships xmlns="http://schemas.openxmlformats.org/package/2006/relationships"><Relationship Id="rId3" Type="http://schemas.microsoft.com/office/2011/relationships/chartColorStyle" Target="colors48.xml"/><Relationship Id="rId2" Type="http://schemas.microsoft.com/office/2011/relationships/chartStyle" Target="style48.xml"/><Relationship Id="rId1" Type="http://schemas.openxmlformats.org/officeDocument/2006/relationships/themeOverride" Target="../theme/themeOverride41.xml"/></Relationships>
</file>

<file path=xl/charts/_rels/chart77.xml.rels><?xml version="1.0" encoding="UTF-8" standalone="yes"?>
<Relationships xmlns="http://schemas.openxmlformats.org/package/2006/relationships"><Relationship Id="rId3" Type="http://schemas.microsoft.com/office/2011/relationships/chartColorStyle" Target="colors49.xml"/><Relationship Id="rId2" Type="http://schemas.microsoft.com/office/2011/relationships/chartStyle" Target="style49.xml"/><Relationship Id="rId1" Type="http://schemas.openxmlformats.org/officeDocument/2006/relationships/themeOverride" Target="../theme/themeOverride42.xml"/></Relationships>
</file>

<file path=xl/charts/_rels/chart79.xml.rels><?xml version="1.0" encoding="UTF-8" standalone="yes"?>
<Relationships xmlns="http://schemas.openxmlformats.org/package/2006/relationships"><Relationship Id="rId3" Type="http://schemas.microsoft.com/office/2011/relationships/chartColorStyle" Target="colors50.xml"/><Relationship Id="rId2" Type="http://schemas.microsoft.com/office/2011/relationships/chartStyle" Target="style50.xml"/><Relationship Id="rId1" Type="http://schemas.openxmlformats.org/officeDocument/2006/relationships/themeOverride" Target="../theme/themeOverride43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83.xml.rels><?xml version="1.0" encoding="UTF-8" standalone="yes"?>
<Relationships xmlns="http://schemas.openxmlformats.org/package/2006/relationships"><Relationship Id="rId3" Type="http://schemas.microsoft.com/office/2011/relationships/chartColorStyle" Target="colors52.xml"/><Relationship Id="rId2" Type="http://schemas.microsoft.com/office/2011/relationships/chartStyle" Target="style52.xml"/><Relationship Id="rId1" Type="http://schemas.openxmlformats.org/officeDocument/2006/relationships/themeOverride" Target="../theme/themeOverride45.xml"/></Relationships>
</file>

<file path=xl/charts/_rels/chart84.xml.rels><?xml version="1.0" encoding="UTF-8" standalone="yes"?>
<Relationships xmlns="http://schemas.openxmlformats.org/package/2006/relationships"><Relationship Id="rId3" Type="http://schemas.microsoft.com/office/2011/relationships/chartColorStyle" Target="colors53.xml"/><Relationship Id="rId2" Type="http://schemas.microsoft.com/office/2011/relationships/chartStyle" Target="style53.xml"/><Relationship Id="rId1" Type="http://schemas.openxmlformats.org/officeDocument/2006/relationships/themeOverride" Target="../theme/themeOverride46.xml"/></Relationships>
</file>

<file path=xl/charts/_rels/chart86.xml.rels><?xml version="1.0" encoding="UTF-8" standalone="yes"?>
<Relationships xmlns="http://schemas.openxmlformats.org/package/2006/relationships"><Relationship Id="rId3" Type="http://schemas.microsoft.com/office/2011/relationships/chartColorStyle" Target="colors54.xml"/><Relationship Id="rId2" Type="http://schemas.microsoft.com/office/2011/relationships/chartStyle" Target="style54.xml"/><Relationship Id="rId1" Type="http://schemas.openxmlformats.org/officeDocument/2006/relationships/themeOverride" Target="../theme/themeOverride4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90.xml.rels><?xml version="1.0" encoding="UTF-8" standalone="yes"?>
<Relationships xmlns="http://schemas.openxmlformats.org/package/2006/relationships"><Relationship Id="rId3" Type="http://schemas.microsoft.com/office/2011/relationships/chartColorStyle" Target="colors56.xml"/><Relationship Id="rId2" Type="http://schemas.microsoft.com/office/2011/relationships/chartStyle" Target="style56.xml"/><Relationship Id="rId1" Type="http://schemas.openxmlformats.org/officeDocument/2006/relationships/themeOverride" Target="../theme/themeOverride49.xml"/></Relationships>
</file>

<file path=xl/charts/_rels/chart91.xml.rels><?xml version="1.0" encoding="UTF-8" standalone="yes"?>
<Relationships xmlns="http://schemas.openxmlformats.org/package/2006/relationships"><Relationship Id="rId3" Type="http://schemas.microsoft.com/office/2011/relationships/chartColorStyle" Target="colors57.xml"/><Relationship Id="rId2" Type="http://schemas.microsoft.com/office/2011/relationships/chartStyle" Target="style57.xml"/><Relationship Id="rId1" Type="http://schemas.openxmlformats.org/officeDocument/2006/relationships/themeOverride" Target="../theme/themeOverride50.xml"/></Relationships>
</file>

<file path=xl/charts/_rels/chart93.xml.rels><?xml version="1.0" encoding="UTF-8" standalone="yes"?>
<Relationships xmlns="http://schemas.openxmlformats.org/package/2006/relationships"><Relationship Id="rId3" Type="http://schemas.microsoft.com/office/2011/relationships/chartColorStyle" Target="colors58.xml"/><Relationship Id="rId2" Type="http://schemas.microsoft.com/office/2011/relationships/chartStyle" Target="style58.xml"/><Relationship Id="rId1" Type="http://schemas.openxmlformats.org/officeDocument/2006/relationships/themeOverride" Target="../theme/themeOverride51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97.xml.rels><?xml version="1.0" encoding="UTF-8" standalone="yes"?>
<Relationships xmlns="http://schemas.openxmlformats.org/package/2006/relationships"><Relationship Id="rId3" Type="http://schemas.microsoft.com/office/2011/relationships/chartColorStyle" Target="colors60.xml"/><Relationship Id="rId2" Type="http://schemas.microsoft.com/office/2011/relationships/chartStyle" Target="style60.xml"/><Relationship Id="rId1" Type="http://schemas.openxmlformats.org/officeDocument/2006/relationships/themeOverride" Target="../theme/themeOverride53.xml"/></Relationships>
</file>

<file path=xl/charts/_rels/chart98.xml.rels><?xml version="1.0" encoding="UTF-8" standalone="yes"?>
<Relationships xmlns="http://schemas.openxmlformats.org/package/2006/relationships"><Relationship Id="rId3" Type="http://schemas.microsoft.com/office/2011/relationships/chartColorStyle" Target="colors61.xml"/><Relationship Id="rId2" Type="http://schemas.microsoft.com/office/2011/relationships/chartStyle" Target="style61.xml"/><Relationship Id="rId1" Type="http://schemas.openxmlformats.org/officeDocument/2006/relationships/themeOverride" Target="../theme/themeOverrid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 Trades</a:t>
            </a:r>
            <a:endParaRPr lang="en-GB"/>
          </a:p>
        </c:rich>
      </c:tx>
      <c:layout>
        <c:manualLayout>
          <c:xMode val="edge"/>
          <c:yMode val="edge"/>
          <c:x val="0.71144052634686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2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>
        <c:manualLayout>
          <c:layoutTarget val="inner"/>
          <c:xMode val="edge"/>
          <c:yMode val="edge"/>
          <c:x val="0.0575269084959302"/>
          <c:y val="0.159180544134117"/>
          <c:w val="0.915627231809198"/>
          <c:h val="0.711197156940397"/>
        </c:manualLayout>
      </c:layout>
      <c:pie3DChart>
        <c:varyColors val="1"/>
        <c:ser>
          <c:idx val="0"/>
          <c:order val="0"/>
          <c:spPr/>
          <c:explosion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'PATRON MENSUAL'!$AP$6:$AP$8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EM3</c:v>
                </c:pt>
              </c:strCache>
            </c:strRef>
          </c:cat>
          <c:val>
            <c:numRef>
              <c:f>'PATRON MENSUAL'!$AQ$6:$AQ$8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>
        <c:manualLayout>
          <c:xMode val="edge"/>
          <c:yMode val="edge"/>
          <c:x val="0.633804992983043"/>
          <c:y val="0.0299491100948153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2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spPr/>
          <c:explosion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fld id="{dd41f9f4-2c64-478b-9e3b-ef8d6888331f}" type="CELLRANGE">
                      <a:t>[CELLRANGE]</a:t>
                    </a:fld>
                    <a:r>
                      <a:t> </a:t>
                    </a:r>
                    <a:fld id="{584e6c26-903e-4e1f-8a60-9c255f773746}" type="CATEGORYNAME">
                      <a:t>[CATEGORY NAME]</a:t>
                    </a:fld>
                    <a:endParaRPr lang="en-US" b="0" i="0" u="none" strike="noStrike" baseline="0">
                      <a:latin typeface="Arial" panose="02080604020202020204" pitchFamily="7" charset="0"/>
                      <a:ea typeface="Arial" panose="02080604020202020204" pitchFamily="7" charset="0"/>
                      <a:cs typeface="+mn-ea"/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fld id="{558dd9aa-1605-4744-8893-d05f34887bf1}" type="CELLRANGE">
                      <a:t>[CELLRANGE]</a:t>
                    </a:fld>
                    <a:r>
                      <a:t> </a:t>
                    </a:r>
                    <a:fld id="{31db8cf7-9e91-476b-b627-0fbda6924d8b}" type="CATEGORYNAME">
                      <a:t>[CATEGORY NAME]</a:t>
                    </a:fld>
                    <a:endParaRPr lang="it-IT" b="0" i="0" u="none" strike="noStrike" baseline="0">
                      <a:latin typeface="Arial" panose="02080604020202020204" pitchFamily="7" charset="0"/>
                      <a:ea typeface="Arial" panose="02080604020202020204" pitchFamily="7" charset="0"/>
                      <a:cs typeface="+mn-ea"/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>
                <c:manualLayout>
                  <c:x val="0.00255455166956552"/>
                  <c:y val="-0.15715750292330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fld id="{91bc392e-3299-43f6-b6b4-b0da5cda7d8b}" type="CELLRANGE">
                      <a:t>[CELLRANGE]</a:t>
                    </a:fld>
                    <a:r>
                      <a:t> </a:t>
                    </a:r>
                    <a:fld id="{2e54ca53-8d4d-46b7-8a59-b62e8d354056}" type="CATEGORYNAME">
                      <a:t>[CATEGORY NAME]</a:t>
                    </a:fld>
                    <a:endParaRPr lang="en-US" b="0" i="0" u="none" strike="noStrike" baseline="0">
                      <a:latin typeface="Arial" panose="02080604020202020204" pitchFamily="7" charset="0"/>
                      <a:ea typeface="Arial" panose="02080604020202020204" pitchFamily="7" charset="0"/>
                      <a:cs typeface="+mn-ea"/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'PATRON MENSUAL'!$AP$6:$AP$8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EM3</c:v>
                </c:pt>
              </c:strCache>
            </c:strRef>
          </c:cat>
          <c:val>
            <c:numRef>
              <c:f>'PATRON MENSUAL'!$AS$6:$AS$8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'PATRON MENSUAL'!$AS$6:$AS$8</c15:f>
                <c15:dlblRangeCach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>
        <c:manualLayout>
          <c:xMode val="edge"/>
          <c:yMode val="edge"/>
          <c:x val="0.654085348681476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2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>
        <c:manualLayout>
          <c:layoutTarget val="inner"/>
          <c:xMode val="edge"/>
          <c:yMode val="edge"/>
          <c:x val="0.0403184448948692"/>
          <c:y val="0.154589563444476"/>
          <c:w val="0.930825661188308"/>
          <c:h val="0.729894523086226"/>
        </c:manualLayout>
      </c:layout>
      <c:pie3DChart>
        <c:varyColors val="1"/>
        <c:ser>
          <c:idx val="0"/>
          <c:order val="0"/>
          <c:spPr/>
          <c:explosion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'PATRON MENSUAL'!$AP$6:$AP$8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EM3</c:v>
                </c:pt>
              </c:strCache>
            </c:strRef>
          </c:cat>
          <c:val>
            <c:numRef>
              <c:f>'PATRON MENSUAL'!$AR$6:$AR$8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</c:dLbls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/>
                <c:explosion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:spPr>
                </c:dPt>
                <c:dLbls>
                  <c:dLbl>
                    <c:idx val="0"/>
                    <c:layout/>
                    <c:numFmt formatCode="General" sourceLinked="1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lang="en-US" sz="1000" b="1" i="0" u="none" strike="noStrike" kern="1200" spc="0" baseline="0">
                            <a:solidFill>
                              <a:schemeClr val="accen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0" vertOverflow="ellipsis" vert="horz" wrap="square" lIns="38100" tIns="19050" rIns="38100" bIns="19050" anchor="ctr" anchorCtr="1"/>
                    <a:lstStyle/>
                    <a:p>
                      <a:pPr>
                        <a:defRPr lang="en-US" sz="1000" b="1" i="0" u="none" strike="noStrike" kern="1200" spc="0" baseline="0">
                          <a:solidFill>
                            <a:schemeClr val="accent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0"/>
                  <c:showBubbleSize val="0"/>
                  <c:showLeaderLines val="1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'PATRON MENSUAL'!$AS$9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0</c:v>
                      </c:pt>
                    </c:numCache>
                  </c:numRef>
                </c:val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trades per session</a:t>
            </a:r>
            <a:endParaRPr lang="en-GB"/>
          </a:p>
        </c:rich>
      </c:tx>
      <c:layout>
        <c:manualLayout>
          <c:xMode val="edge"/>
          <c:yMode val="edge"/>
          <c:x val="0.292221420043156"/>
          <c:y val="0.0063394685578582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39007660641418"/>
          <c:y val="0.24129275222689"/>
          <c:w val="0.899830570875557"/>
          <c:h val="0.6724961055350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PER MONTH'!$AT$7:$AT$8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bg2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MONTH'!$AS$9:$AS$12</c:f>
              <c:strCache>
                <c:ptCount val="4"/>
                <c:pt idx="0">
                  <c:v>LDN</c:v>
                </c:pt>
                <c:pt idx="1">
                  <c:v>LDN-LULL</c:v>
                </c:pt>
                <c:pt idx="2">
                  <c:v>NEW YORK</c:v>
                </c:pt>
                <c:pt idx="3">
                  <c:v>LATE NY</c:v>
                </c:pt>
              </c:strCache>
            </c:strRef>
          </c:cat>
          <c:val>
            <c:numRef>
              <c:f>'TOTAL PER MONTH'!$AT$9:$AT$12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'TOTAL PER MONTH'!$AU$7:$AU$8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MONTH'!$AS$9:$AS$12</c:f>
              <c:strCache>
                <c:ptCount val="4"/>
                <c:pt idx="0">
                  <c:v>LDN</c:v>
                </c:pt>
                <c:pt idx="1">
                  <c:v>LDN-LULL</c:v>
                </c:pt>
                <c:pt idx="2">
                  <c:v>NEW YORK</c:v>
                </c:pt>
                <c:pt idx="3">
                  <c:v>LATE NY</c:v>
                </c:pt>
              </c:strCache>
            </c:strRef>
          </c:cat>
          <c:val>
            <c:numRef>
              <c:f>'TOTAL PER MONTH'!$AU$9:$AU$12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'TOTAL PER MONTH'!$AV$7:$AV$8</c:f>
              <c:strCache>
                <c:ptCount val="1"/>
                <c:pt idx="0">
                  <c:v>WIN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MONTH'!$AS$9:$AS$12</c:f>
              <c:strCache>
                <c:ptCount val="4"/>
                <c:pt idx="0">
                  <c:v>LDN</c:v>
                </c:pt>
                <c:pt idx="1">
                  <c:v>LDN-LULL</c:v>
                </c:pt>
                <c:pt idx="2">
                  <c:v>NEW YORK</c:v>
                </c:pt>
                <c:pt idx="3">
                  <c:v>LATE NY</c:v>
                </c:pt>
              </c:strCache>
            </c:strRef>
          </c:cat>
          <c:val>
            <c:numRef>
              <c:f>'TOTAL PER MONTH'!$AV$9:$AV$12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87104368"/>
        <c:axId val="1287120592"/>
      </c:barChart>
      <c:catAx>
        <c:axId val="12871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20592"/>
        <c:crosses val="autoZero"/>
        <c:auto val="1"/>
        <c:lblAlgn val="ctr"/>
        <c:lblOffset val="100"/>
        <c:noMultiLvlLbl val="0"/>
      </c:catAx>
      <c:valAx>
        <c:axId val="1287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0063205913875"/>
          <c:y val="0.107506362351476"/>
          <c:w val="0.332736096719597"/>
          <c:h val="0.0748486264164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Trades All Sessions</a:t>
            </a:r>
            <a:endParaRPr lang="en-GB"/>
          </a:p>
        </c:rich>
      </c:tx>
      <c:layout>
        <c:manualLayout>
          <c:xMode val="edge"/>
          <c:yMode val="edge"/>
          <c:x val="0.306110236220472"/>
          <c:y val="0.006339311752697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6001627433432"/>
          <c:y val="0.180945342266634"/>
          <c:w val="0.790418818988747"/>
          <c:h val="0.68013728500368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MONTH'!$AT$7:$AV$7</c:f>
              <c:strCache>
                <c:ptCount val="3"/>
                <c:pt idx="0">
                  <c:v>BE</c:v>
                </c:pt>
                <c:pt idx="1">
                  <c:v>LOSS</c:v>
                </c:pt>
                <c:pt idx="2">
                  <c:v>WIN</c:v>
                </c:pt>
              </c:strCache>
            </c:strRef>
          </c:cat>
          <c:val>
            <c:numRef>
              <c:f>'TOTAL PER MONTH'!$AT$8:$AV$8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spPr>
            <a:solidFill>
              <a:srgbClr val="FFFFFF">
                <a:lumMod val="85000"/>
              </a:srgb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70AD47">
                  <a:lumMod val="60000"/>
                  <a:lumOff val="40000"/>
                </a:srgb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MONTH'!$AT$7:$AV$7</c:f>
              <c:strCache>
                <c:ptCount val="3"/>
                <c:pt idx="0">
                  <c:v>BE</c:v>
                </c:pt>
                <c:pt idx="1">
                  <c:v>LOSS</c:v>
                </c:pt>
                <c:pt idx="2">
                  <c:v>WIN</c:v>
                </c:pt>
              </c:strCache>
            </c:strRef>
          </c:cat>
          <c:val>
            <c:numRef>
              <c:f>'TOTAL PER MONTH'!$AT$13:$AV$13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87104368"/>
        <c:axId val="1287120592"/>
      </c:barChart>
      <c:catAx>
        <c:axId val="12871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20592"/>
        <c:crosses val="autoZero"/>
        <c:auto val="1"/>
        <c:lblAlgn val="ctr"/>
        <c:lblOffset val="100"/>
        <c:noMultiLvlLbl val="0"/>
      </c:catAx>
      <c:valAx>
        <c:axId val="1287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0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MODEL Strike Rate</a:t>
            </a:r>
            <a:endParaRPr lang="en-GB"/>
          </a:p>
        </c:rich>
      </c:tx>
      <c:layout>
        <c:manualLayout>
          <c:xMode val="edge"/>
          <c:yMode val="edge"/>
          <c:x val="0.306110236220472"/>
          <c:y val="0.006339311752697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4859490023532"/>
          <c:y val="0.227269723872879"/>
          <c:w val="0.915110564067739"/>
          <c:h val="0.6967366713398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PER MONTH'!$BB$7</c:f>
              <c:strCache>
                <c:ptCount val="1"/>
                <c:pt idx="0">
                  <c:v>LDN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MONTH'!$BA$8:$BA$10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'TOTAL PER MONTH'!$BB$8:$BB$10</c:f>
              <c:numCache>
                <c:formatCode>0%</c:formatCode>
                <c:ptCount val="3"/>
                <c:pt idx="0">
                  <c:v>0.285714285714286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'TOTAL PER MONTH'!$BC$7</c:f>
              <c:strCache>
                <c:ptCount val="1"/>
                <c:pt idx="0">
                  <c:v>LDN-LULL</c:v>
                </c:pt>
              </c:strCache>
            </c:strRef>
          </c:tx>
          <c:spPr>
            <a:solidFill>
              <a:srgbClr val="D75E1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D75E13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D75E1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MONTH'!$BA$8:$BA$10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'TOTAL PER MONTH'!$BC$8:$BC$10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'TOTAL PER MONTH'!$BD$7</c:f>
              <c:strCache>
                <c:ptCount val="1"/>
                <c:pt idx="0">
                  <c:v>NY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MONTH'!$BA$8:$BA$10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'TOTAL PER MONTH'!$BD$8:$BD$10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'TOTAL PER MONTH'!$BE$7</c:f>
              <c:strCache>
                <c:ptCount val="1"/>
                <c:pt idx="0">
                  <c:v>LATE NY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MONTH'!$BA$8:$BA$10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'TOTAL PER MONTH'!$BE$8:$BE$10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287104368"/>
        <c:axId val="128712059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'TOTAL PER MONTH'!$BF$7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'TOTAL PER MONTH'!$BA$8:$BA$10</c15:sqref>
                        </c15:formulaRef>
                      </c:ext>
                    </c:extLst>
                    <c:strCache>
                      <c:ptCount val="3"/>
                      <c:pt idx="0">
                        <c:v>EM1</c:v>
                      </c:pt>
                      <c:pt idx="1">
                        <c:v>EM2</c:v>
                      </c:pt>
                      <c:pt idx="2">
                        <c:v>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'TOTAL PER MONTH'!$BF$8:$BF$10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28710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87120592"/>
        <c:crosses val="autoZero"/>
        <c:auto val="1"/>
        <c:lblAlgn val="ctr"/>
        <c:lblOffset val="100"/>
        <c:noMultiLvlLbl val="0"/>
      </c:catAx>
      <c:valAx>
        <c:axId val="128712059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871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089738692472"/>
          <c:y val="0.0901714437093788"/>
          <c:w val="0.373459976364797"/>
          <c:h val="0.0611324539354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Overall</a:t>
            </a:r>
            <a:r>
              <a:rPr lang="en-GB" baseline="0"/>
              <a:t> Strike Rate</a:t>
            </a:r>
            <a:endParaRPr lang="en-GB"/>
          </a:p>
        </c:rich>
      </c:tx>
      <c:layout>
        <c:manualLayout>
          <c:xMode val="edge"/>
          <c:yMode val="edge"/>
          <c:x val="0.306110236220472"/>
          <c:y val="0.006339311752697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6001627433432"/>
          <c:y val="0.180945342266634"/>
          <c:w val="0.790418818988747"/>
          <c:h val="0.68013728500368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>
                  <a:lumMod val="75000"/>
                </a:srgb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70AD47">
                  <a:lumMod val="75000"/>
                </a:srgb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solidFill>
                  <a:srgbClr val="FFFFFF">
                    <a:lumMod val="85000"/>
                  </a:srgbClr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0026050421719406"/>
                  <c:y val="0.009318337210786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"/>
                  <c:y val="-0.017034739372568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-0.012642559942009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"/>
                  <c:y val="-0.0082503805114503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9.55171095493542e-17"/>
                  <c:y val="0.004926157780227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PER MONTH'!$AS$9:$AS$13</c:f>
              <c:strCache>
                <c:ptCount val="5"/>
                <c:pt idx="0">
                  <c:v>LDN</c:v>
                </c:pt>
                <c:pt idx="1">
                  <c:v>LDN-LULL</c:v>
                </c:pt>
                <c:pt idx="2">
                  <c:v>NEW YORK</c:v>
                </c:pt>
                <c:pt idx="3">
                  <c:v>LATE NY</c:v>
                </c:pt>
                <c:pt idx="4">
                  <c:v>ALL SESSIONS</c:v>
                </c:pt>
              </c:strCache>
            </c:strRef>
          </c:cat>
          <c:val>
            <c:numRef>
              <c:f>'TOTAL PER MONTH'!$AX$9:$AX$13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87104368"/>
        <c:axId val="1287120592"/>
      </c:barChart>
      <c:catAx>
        <c:axId val="12871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20592"/>
        <c:crosses val="autoZero"/>
        <c:auto val="1"/>
        <c:lblAlgn val="ctr"/>
        <c:lblOffset val="100"/>
        <c:noMultiLvlLbl val="0"/>
      </c:catAx>
      <c:valAx>
        <c:axId val="1287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28710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EQUITY GRAPH</a:t>
            </a:r>
            <a:endParaRPr lang="en-GB" sz="11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scatterChart>
        <c:scatterStyle val="lineMarker"/>
        <c:varyColors val="0"/>
        <c:ser>
          <c:idx val="0"/>
          <c:order val="0"/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5"/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'TOTAL PER MONTH'!$AX$358:$AX$369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236335"/>
        <c:axId val="1707232175"/>
      </c:scatterChart>
      <c:valAx>
        <c:axId val="1707236335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months</a:t>
                </a:r>
                <a:endParaRPr lang="en-GB" sz="1200" b="1"/>
              </a:p>
            </c:rich>
          </c:tx>
          <c:layout>
            <c:manualLayout>
              <c:xMode val="edge"/>
              <c:yMode val="edge"/>
              <c:x val="0.474506897654959"/>
              <c:y val="0.9003743125794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crossBetween val="midCat"/>
        <c:majorUnit val="1"/>
        <c:minorUnit val="1"/>
      </c:val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2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 b="1"/>
                  <a:t>No TRADES </a:t>
                </a:r>
                <a:endParaRPr lang="en-GB" sz="2400" b="1"/>
              </a:p>
            </c:rich>
          </c:tx>
          <c:layout>
            <c:manualLayout>
              <c:xMode val="edge"/>
              <c:yMode val="edge"/>
              <c:x val="0.0481959722278591"/>
              <c:y val="0.3150379742645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scatterChart>
        <c:scatterStyle val="lineMarker"/>
        <c:varyColors val="0"/>
        <c:ser>
          <c:idx val="0"/>
          <c:order val="0"/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5"/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'TOTAL PER MONTH'!$AJ$57:$AJ$68</c:f>
              <c:numCache>
                <c:formatCode>0%</c:formatCode>
                <c:ptCount val="12"/>
                <c:pt idx="0">
                  <c:v>0.333333333333333</c:v>
                </c:pt>
                <c:pt idx="1">
                  <c:v>0.285714285714286</c:v>
                </c:pt>
                <c:pt idx="2">
                  <c:v>0.423076923076923</c:v>
                </c:pt>
                <c:pt idx="3">
                  <c:v>0.37037037037037</c:v>
                </c:pt>
                <c:pt idx="4">
                  <c:v>0.545454545454545</c:v>
                </c:pt>
                <c:pt idx="5">
                  <c:v>0.631578947368421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236335"/>
        <c:axId val="1707232175"/>
      </c:scatterChart>
      <c:valAx>
        <c:axId val="1707236335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months</a:t>
                </a:r>
                <a:endParaRPr lang="en-GB" sz="1200" b="1"/>
              </a:p>
            </c:rich>
          </c:tx>
          <c:layout>
            <c:manualLayout>
              <c:xMode val="edge"/>
              <c:yMode val="edge"/>
              <c:x val="0.474506897654959"/>
              <c:y val="0.9003743125794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crossBetween val="midCat"/>
        <c:majorUnit val="1"/>
        <c:minorUnit val="1"/>
      </c:val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2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 b="1"/>
                  <a:t>STRIKE</a:t>
                </a:r>
                <a:r>
                  <a:rPr lang="en-GB" sz="2400" b="1" baseline="0"/>
                  <a:t> RATE</a:t>
                </a:r>
                <a:r>
                  <a:rPr lang="en-GB" sz="2400" b="1"/>
                  <a:t> </a:t>
                </a:r>
                <a:endParaRPr lang="en-GB" sz="2400" b="1"/>
              </a:p>
            </c:rich>
          </c:tx>
          <c:layout>
            <c:manualLayout>
              <c:xMode val="edge"/>
              <c:yMode val="edge"/>
              <c:x val="0.0481959722278591"/>
              <c:y val="0.3150379742645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PER MONTH'!$BI$7</c:f>
              <c:strCache>
                <c:ptCount val="1"/>
                <c:pt idx="0">
                  <c:v>Wins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MONTH'!$BJ$6:$BN$6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'TOTAL PER MONTH'!$BJ$7:$BN$7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'TOTAL PER MONTH'!$BI$8</c:f>
              <c:strCache>
                <c:ptCount val="1"/>
                <c:pt idx="0">
                  <c:v>Losses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MONTH'!$BJ$6:$BN$6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'TOTAL PER MONTH'!$BJ$8:$BN$8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2"/>
          <c:order val="2"/>
          <c:tx>
            <c:strRef>
              <c:f>'TOTAL PER MONTH'!$BI$9</c:f>
              <c:strCache>
                <c:ptCount val="1"/>
                <c:pt idx="0">
                  <c:v>BE`s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MONTH'!$BJ$6:$BN$6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'TOTAL PER MONTH'!$BJ$9:$BN$9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4983712"/>
        <c:axId val="564984128"/>
      </c:barChart>
      <c:catAx>
        <c:axId val="5649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64984128"/>
        <c:crosses val="autoZero"/>
        <c:auto val="1"/>
        <c:lblAlgn val="ctr"/>
        <c:lblOffset val="100"/>
        <c:noMultiLvlLbl val="0"/>
      </c:catAx>
      <c:valAx>
        <c:axId val="5649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"Available RR"</c:f>
              <c:strCache>
                <c:ptCount val="1"/>
                <c:pt idx="0">
                  <c:v>Available RR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MONTH'!$BJ$6:$BN$6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'TOTAL PER MONTH'!$BJ$10:$BN$10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985376"/>
        <c:axId val="564975808"/>
      </c:barChart>
      <c:catAx>
        <c:axId val="5649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75808"/>
        <c:crosses val="autoZero"/>
        <c:auto val="1"/>
        <c:lblAlgn val="ctr"/>
        <c:lblOffset val="100"/>
        <c:noMultiLvlLbl val="0"/>
      </c:catAx>
      <c:valAx>
        <c:axId val="5649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2000" b="1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>
                <a:solidFill>
                  <a:schemeClr val="accent1">
                    <a:lumMod val="75000"/>
                  </a:schemeClr>
                </a:solidFill>
              </a:rPr>
              <a:t>Strike Rate</a:t>
            </a:r>
            <a:endParaRPr lang="en-GB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"Strike Rate"</c:f>
              <c:strCache>
                <c:ptCount val="1"/>
                <c:pt idx="0">
                  <c:v>Strike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MONTH'!$BJ$6:$BN$6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'TOTAL PER MONTH'!$BJ$11:$BN$11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985376"/>
        <c:axId val="564975808"/>
      </c:barChart>
      <c:catAx>
        <c:axId val="5649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75808"/>
        <c:crosses val="autoZero"/>
        <c:auto val="1"/>
        <c:lblAlgn val="ctr"/>
        <c:lblOffset val="100"/>
        <c:noMultiLvlLbl val="0"/>
      </c:catAx>
      <c:valAx>
        <c:axId val="5649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cap="all" baseline="0">
                <a:effectLst/>
              </a:rPr>
              <a:t>yearly total  RR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MONTH'!$AZ$359:$AZ$370</c:f>
              <c:strCache>
                <c:ptCount val="12"/>
                <c:pt idx="0" c:formatCode="@">
                  <c:v>January</c:v>
                </c:pt>
                <c:pt idx="1" c:formatCode="@">
                  <c:v>February</c:v>
                </c:pt>
                <c:pt idx="2" c:formatCode="@">
                  <c:v>March</c:v>
                </c:pt>
                <c:pt idx="3" c:formatCode="@">
                  <c:v>April</c:v>
                </c:pt>
                <c:pt idx="4" c:formatCode="@">
                  <c:v>May</c:v>
                </c:pt>
                <c:pt idx="5" c:formatCode="@">
                  <c:v>June</c:v>
                </c:pt>
                <c:pt idx="6" c:formatCode="@">
                  <c:v>July</c:v>
                </c:pt>
                <c:pt idx="7" c:formatCode="@">
                  <c:v>August</c:v>
                </c:pt>
                <c:pt idx="8" c:formatCode="@">
                  <c:v>October</c:v>
                </c:pt>
                <c:pt idx="9" c:formatCode="@">
                  <c:v>September</c:v>
                </c:pt>
                <c:pt idx="10" c:formatCode="@">
                  <c:v>November</c:v>
                </c:pt>
                <c:pt idx="11" c:formatCode="@">
                  <c:v>December</c:v>
                </c:pt>
              </c:strCache>
            </c:strRef>
          </c:cat>
          <c:val>
            <c:numRef>
              <c:f>'TOTAL PER MONTH'!$BA$359:$BA$370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25</c:v>
                </c:pt>
                <c:pt idx="3">
                  <c:v>38</c:v>
                </c:pt>
                <c:pt idx="4">
                  <c:v>64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noMultiLvlLbl val="0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1" i="0" cap="all" baseline="0">
                    <a:effectLst/>
                  </a:rPr>
                  <a:t>Available rr</a:t>
                </a:r>
                <a:endParaRPr lang="en-GB">
                  <a:effectLst/>
                </a:endParaRPr>
              </a:p>
            </c:rich>
          </c:tx>
          <c:layout>
            <c:manualLayout>
              <c:xMode val="edge"/>
              <c:yMode val="edge"/>
              <c:x val="0.0450672060487852"/>
              <c:y val="0.298056829852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563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rgbClr val="A5A5A5">
            <a:lumMod val="5000"/>
            <a:lumOff val="95000"/>
          </a:srgbClr>
        </a:gs>
        <a:gs pos="74000">
          <a:srgbClr val="A5A5A5">
            <a:lumMod val="45000"/>
            <a:lumOff val="55000"/>
          </a:srgbClr>
        </a:gs>
        <a:gs pos="83000">
          <a:srgbClr val="A5A5A5">
            <a:lumMod val="45000"/>
            <a:lumOff val="55000"/>
          </a:srgbClr>
        </a:gs>
        <a:gs pos="100000">
          <a:srgbClr val="A5A5A5">
            <a:lumMod val="30000"/>
            <a:lumOff val="70000"/>
          </a:srgbClr>
        </a:gs>
      </a:gsLst>
      <a:lin ang="5400000" scaled="1"/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cap="all" baseline="0">
                <a:effectLst/>
              </a:rPr>
              <a:t>Monthly rr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"monthly RR"</c:f>
              <c:strCache>
                <c:ptCount val="1"/>
                <c:pt idx="0">
                  <c:v>monthly RR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PER MONTH'!$AZ$359:$AZ$370</c:f>
              <c:strCache>
                <c:ptCount val="12"/>
                <c:pt idx="0" c:formatCode="@">
                  <c:v>January</c:v>
                </c:pt>
                <c:pt idx="1" c:formatCode="@">
                  <c:v>February</c:v>
                </c:pt>
                <c:pt idx="2" c:formatCode="@">
                  <c:v>March</c:v>
                </c:pt>
                <c:pt idx="3" c:formatCode="@">
                  <c:v>April</c:v>
                </c:pt>
                <c:pt idx="4" c:formatCode="@">
                  <c:v>May</c:v>
                </c:pt>
                <c:pt idx="5" c:formatCode="@">
                  <c:v>June</c:v>
                </c:pt>
                <c:pt idx="6" c:formatCode="@">
                  <c:v>July</c:v>
                </c:pt>
                <c:pt idx="7" c:formatCode="@">
                  <c:v>August</c:v>
                </c:pt>
                <c:pt idx="8" c:formatCode="@">
                  <c:v>October</c:v>
                </c:pt>
                <c:pt idx="9" c:formatCode="@">
                  <c:v>September</c:v>
                </c:pt>
                <c:pt idx="10" c:formatCode="@">
                  <c:v>November</c:v>
                </c:pt>
                <c:pt idx="11" c:formatCode="@">
                  <c:v>December</c:v>
                </c:pt>
              </c:strCache>
            </c:strRef>
          </c:cat>
          <c:val>
            <c:numRef>
              <c:f>'TOTAL PER MONTH'!$BB$359:$BB$370</c:f>
              <c:numCache>
                <c:formatCode>0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18</c:v>
                </c:pt>
                <c:pt idx="3">
                  <c:v>13</c:v>
                </c:pt>
                <c:pt idx="4">
                  <c:v>26</c:v>
                </c:pt>
                <c:pt idx="5">
                  <c:v>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noMultiLvlLbl val="0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1" i="0" cap="all" baseline="0">
                    <a:effectLst/>
                  </a:rPr>
                  <a:t>Available rr</a:t>
                </a:r>
                <a:endParaRPr lang="en-GB">
                  <a:effectLst/>
                </a:endParaRPr>
              </a:p>
            </c:rich>
          </c:tx>
          <c:layout>
            <c:manualLayout>
              <c:xMode val="edge"/>
              <c:yMode val="edge"/>
              <c:x val="0.0450672060487852"/>
              <c:y val="0.298056829852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563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rgbClr val="A5A5A5">
            <a:lumMod val="5000"/>
            <a:lumOff val="95000"/>
          </a:srgbClr>
        </a:gs>
        <a:gs pos="74000">
          <a:srgbClr val="A5A5A5">
            <a:lumMod val="45000"/>
            <a:lumOff val="55000"/>
          </a:srgbClr>
        </a:gs>
        <a:gs pos="83000">
          <a:srgbClr val="A5A5A5">
            <a:lumMod val="45000"/>
            <a:lumOff val="55000"/>
          </a:srgbClr>
        </a:gs>
        <a:gs pos="100000">
          <a:srgbClr val="A5A5A5">
            <a:lumMod val="30000"/>
            <a:lumOff val="70000"/>
          </a:srgbClr>
        </a:gs>
      </a:gsLst>
      <a:lin ang="5400000" scaled="1"/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JANUARY!$AT$6:$AT$8</c:f>
              <c:numCache>
                <c:formatCode>General</c:formatCode>
                <c:ptCount val="3"/>
                <c:pt idx="0">
                  <c:v>27</c:v>
                </c:pt>
                <c:pt idx="1">
                  <c:v>0</c:v>
                </c:pt>
                <c:pt idx="2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JANUARY!$AV$6:$AV$8</c:f>
              <c:numCache>
                <c:formatCode>0</c:formatCode>
                <c:ptCount val="3"/>
                <c:pt idx="0">
                  <c:v>5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JANUARY!$AU$6:$AU$8</c:f>
              <c:numCache>
                <c:formatCode>0%</c:formatCode>
                <c:ptCount val="3"/>
                <c:pt idx="0">
                  <c:v>0.333333333333333</c:v>
                </c:pt>
                <c:pt idx="1">
                  <c:v>0</c:v>
                </c:pt>
                <c:pt idx="2">
                  <c:v>0.333333333333333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Pt>
                  <c:idx val="0"/>
                  <c:invertIfNegative val="0"/>
                  <c:bubble3D val="0"/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JANUARY!$AV$8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JANUARY!$B$5:$B$27</c:f>
              <c:numCache>
                <c:formatCode>[$-809]dd\ mmmm\ yyyy;@</c:formatCode>
                <c:ptCount val="23"/>
                <c:pt idx="0" c:formatCode="[$-809]dd\ mmmm\ yyyy;@">
                  <c:v>44929</c:v>
                </c:pt>
                <c:pt idx="1" c:formatCode="[$-809]dd\ mmmm\ yyyy;@">
                  <c:v>44930</c:v>
                </c:pt>
                <c:pt idx="2" c:formatCode="[$-809]dd\ mmmm\ yyyy;@">
                  <c:v>44932</c:v>
                </c:pt>
                <c:pt idx="3" c:formatCode="[$-809]dd\ mmmm\ yyyy;@">
                  <c:v>44935</c:v>
                </c:pt>
                <c:pt idx="4" c:formatCode="[$-809]dd\ mmmm\ yyyy;@">
                  <c:v>44936</c:v>
                </c:pt>
                <c:pt idx="5" c:formatCode="[$-809]dd\ mmmm\ yyyy;@">
                  <c:v>44938</c:v>
                </c:pt>
                <c:pt idx="6" c:formatCode="[$-809]dd\ mmmm\ yyyy;@">
                  <c:v>44943</c:v>
                </c:pt>
                <c:pt idx="7" c:formatCode="[$-809]dd\ mmmm\ yyyy;@">
                  <c:v>44944</c:v>
                </c:pt>
                <c:pt idx="8" c:formatCode="[$-809]dd\ mmmm\ yyyy;@">
                  <c:v>44945</c:v>
                </c:pt>
                <c:pt idx="9" c:formatCode="[$-809]dd\ mmmm\ yyyy;@">
                  <c:v>44946</c:v>
                </c:pt>
                <c:pt idx="10" c:formatCode="[$-809]dd\ mmmm\ yyyy;@">
                  <c:v>44949</c:v>
                </c:pt>
                <c:pt idx="11" c:formatCode="[$-809]dd\ mmmm\ yyyy;@">
                  <c:v>44950</c:v>
                </c:pt>
                <c:pt idx="12" c:formatCode="[$-809]dd\ mmmm\ yyyy;@">
                  <c:v>44951</c:v>
                </c:pt>
                <c:pt idx="13" c:formatCode="[$-809]dd\ mmmm\ yyyy;@">
                  <c:v>44952</c:v>
                </c:pt>
                <c:pt idx="14" c:formatCode="[$-809]dd\ mmmm\ yyyy;@">
                  <c:v>44953</c:v>
                </c:pt>
                <c:pt idx="15" c:formatCode="[$-809]dd\ mmmm\ yyyy;@">
                  <c:v>44956</c:v>
                </c:pt>
              </c:numCache>
            </c:numRef>
          </c:cat>
          <c:val>
            <c:numRef>
              <c:f>JANUARY!$AR$516:$AR$538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-2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4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JANUARY!$B$5:$B$27</c:f>
              <c:numCache>
                <c:formatCode>[$-809]dd\ mmmm\ yyyy;@</c:formatCode>
                <c:ptCount val="23"/>
                <c:pt idx="0" c:formatCode="[$-809]dd\ mmmm\ yyyy;@">
                  <c:v>44929</c:v>
                </c:pt>
                <c:pt idx="1" c:formatCode="[$-809]dd\ mmmm\ yyyy;@">
                  <c:v>44930</c:v>
                </c:pt>
                <c:pt idx="2" c:formatCode="[$-809]dd\ mmmm\ yyyy;@">
                  <c:v>44932</c:v>
                </c:pt>
                <c:pt idx="3" c:formatCode="[$-809]dd\ mmmm\ yyyy;@">
                  <c:v>44935</c:v>
                </c:pt>
                <c:pt idx="4" c:formatCode="[$-809]dd\ mmmm\ yyyy;@">
                  <c:v>44936</c:v>
                </c:pt>
                <c:pt idx="5" c:formatCode="[$-809]dd\ mmmm\ yyyy;@">
                  <c:v>44938</c:v>
                </c:pt>
                <c:pt idx="6" c:formatCode="[$-809]dd\ mmmm\ yyyy;@">
                  <c:v>44943</c:v>
                </c:pt>
                <c:pt idx="7" c:formatCode="[$-809]dd\ mmmm\ yyyy;@">
                  <c:v>44944</c:v>
                </c:pt>
                <c:pt idx="8" c:formatCode="[$-809]dd\ mmmm\ yyyy;@">
                  <c:v>44945</c:v>
                </c:pt>
                <c:pt idx="9" c:formatCode="[$-809]dd\ mmmm\ yyyy;@">
                  <c:v>44946</c:v>
                </c:pt>
                <c:pt idx="10" c:formatCode="[$-809]dd\ mmmm\ yyyy;@">
                  <c:v>44949</c:v>
                </c:pt>
                <c:pt idx="11" c:formatCode="[$-809]dd\ mmmm\ yyyy;@">
                  <c:v>44950</c:v>
                </c:pt>
                <c:pt idx="12" c:formatCode="[$-809]dd\ mmmm\ yyyy;@">
                  <c:v>44951</c:v>
                </c:pt>
                <c:pt idx="13" c:formatCode="[$-809]dd\ mmmm\ yyyy;@">
                  <c:v>44952</c:v>
                </c:pt>
                <c:pt idx="14" c:formatCode="[$-809]dd\ mmmm\ yyyy;@">
                  <c:v>44953</c:v>
                </c:pt>
                <c:pt idx="15" c:formatCode="[$-809]dd\ mmmm\ yyyy;@">
                  <c:v>44956</c:v>
                </c:pt>
              </c:numCache>
            </c:numRef>
          </c:cat>
          <c:val>
            <c:numRef>
              <c:f>JANUARY!$AQ$516:$AQ$538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[$-809]dd\ mmmm\ yyyy;@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AVAILABLE   RR</a:t>
                </a:r>
                <a:endParaRPr lang="en-GB" sz="1400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563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665936146238"/>
          <c:h val="0.140627281511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JANUARY!$BC$6:$BC$8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EQUITY GRAPH</a:t>
            </a:r>
            <a:endParaRPr lang="en-GB"/>
          </a:p>
        </c:rich>
      </c:tx>
      <c:layout>
        <c:manualLayout>
          <c:xMode val="edge"/>
          <c:yMode val="edge"/>
          <c:x val="0.28927517574304"/>
          <c:y val="0.0051171644466440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7714897150635"/>
          <c:y val="0.140741498565823"/>
          <c:w val="0.773709943799532"/>
          <c:h val="0.6351430940136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rgbClr val="70AD47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FEBRUARY!$AM$515:$AM$538</c:f>
              <c:numCache>
                <c:formatCode>General</c:formatCode>
                <c:ptCount val="24"/>
              </c:numCache>
            </c:numRef>
          </c:xVal>
          <c:yVal>
            <c:numRef>
              <c:f>FEBRUARY!$AN$515:$AN$538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07236335"/>
        <c:axId val="1707232175"/>
      </c:scatterChart>
      <c:valAx>
        <c:axId val="170723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sz="700"/>
                  <a:t>O</a:t>
                </a:r>
                <a:r>
                  <a:rPr lang="en-GB"/>
                  <a:t> TRADES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449903677067508"/>
              <c:y val="0.9003743432194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crossBetween val="midCat"/>
      </c:val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AVAILABLE RR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0268006671888928"/>
              <c:y val="0.3588232720909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FEBRUARY!$AS$6:$AS$8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FEBRUARY!$AT$6:$AT$8</c:f>
              <c:numCache>
                <c:formatCode>General</c:formatCode>
                <c:ptCount val="3"/>
                <c:pt idx="0">
                  <c:v>23</c:v>
                </c:pt>
                <c:pt idx="1">
                  <c:v>0</c:v>
                </c:pt>
                <c:pt idx="2">
                  <c:v>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FEBRUARY!$AS$6:$AS$8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FEBRUARY!$AV$6:$AV$8</c:f>
              <c:numCache>
                <c:formatCode>0</c:formatCode>
                <c:ptCount val="3"/>
                <c:pt idx="0">
                  <c:v>2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FEBRUARY!$AU$6:$AU$8</c:f>
              <c:numCache>
                <c:formatCode>0%</c:formatCode>
                <c:ptCount val="3"/>
                <c:pt idx="0">
                  <c:v>0.285714285714286</c:v>
                </c:pt>
                <c:pt idx="1">
                  <c:v>0</c:v>
                </c:pt>
                <c:pt idx="2">
                  <c:v>0.285714285714286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FEBRUARY!$B$5:$B$27</c:f>
              <c:numCache>
                <c:formatCode>[$-809]dd\ mmmm\ yyyy;@</c:formatCode>
                <c:ptCount val="23"/>
                <c:pt idx="0" c:formatCode="[$-809]dd\ mmmm\ yyyy;@">
                  <c:v>44958</c:v>
                </c:pt>
                <c:pt idx="1" c:formatCode="[$-809]dd\ mmmm\ yyyy;@">
                  <c:v>44960</c:v>
                </c:pt>
                <c:pt idx="2" c:formatCode="[$-809]dd\ mmmm\ yyyy;@">
                  <c:v>44963</c:v>
                </c:pt>
                <c:pt idx="3" c:formatCode="[$-809]dd\ mmmm\ yyyy;@">
                  <c:v>44965</c:v>
                </c:pt>
                <c:pt idx="4" c:formatCode="[$-809]dd\ mmmm\ yyyy;@">
                  <c:v>44966</c:v>
                </c:pt>
                <c:pt idx="5" c:formatCode="[$-809]dd\ mmmm\ yyyy;@">
                  <c:v>44967</c:v>
                </c:pt>
                <c:pt idx="6" c:formatCode="[$-809]dd\ mmmm\ yyyy;@">
                  <c:v>44970</c:v>
                </c:pt>
                <c:pt idx="7" c:formatCode="[$-809]dd\ mmmm\ yyyy;@">
                  <c:v>44971</c:v>
                </c:pt>
                <c:pt idx="8" c:formatCode="[$-809]dd\ mmmm\ yyyy;@">
                  <c:v>44972</c:v>
                </c:pt>
                <c:pt idx="9" c:formatCode="[$-809]dd\ mmmm\ yyyy;@">
                  <c:v>44973</c:v>
                </c:pt>
                <c:pt idx="10" c:formatCode="[$-809]dd\ mmmm\ yyyy;@">
                  <c:v>44974</c:v>
                </c:pt>
                <c:pt idx="11" c:formatCode="[$-809]dd\ mmmm\ yyyy;@">
                  <c:v>44978</c:v>
                </c:pt>
                <c:pt idx="12" c:formatCode="[$-809]dd\ mmmm\ yyyy;@">
                  <c:v>44979</c:v>
                </c:pt>
                <c:pt idx="13" c:formatCode="[$-809]dd\ mmmm\ yyyy;@">
                  <c:v>44980</c:v>
                </c:pt>
                <c:pt idx="14" c:formatCode="[$-809]dd\ mmmm\ yyyy;@">
                  <c:v>44981</c:v>
                </c:pt>
                <c:pt idx="15" c:formatCode="[$-809]dd\ mmmm\ yyyy;@">
                  <c:v>44984</c:v>
                </c:pt>
              </c:numCache>
            </c:numRef>
          </c:cat>
          <c:val>
            <c:numRef>
              <c:f>FEBRUARY!$AR$516:$AR$538</c:f>
              <c:numCache>
                <c:formatCode>General</c:formatCode>
                <c:ptCount val="23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FEBRUARY!$B$5:$B$27</c:f>
              <c:numCache>
                <c:formatCode>[$-809]dd\ mmmm\ yyyy;@</c:formatCode>
                <c:ptCount val="23"/>
                <c:pt idx="0" c:formatCode="[$-809]dd\ mmmm\ yyyy;@">
                  <c:v>44958</c:v>
                </c:pt>
                <c:pt idx="1" c:formatCode="[$-809]dd\ mmmm\ yyyy;@">
                  <c:v>44960</c:v>
                </c:pt>
                <c:pt idx="2" c:formatCode="[$-809]dd\ mmmm\ yyyy;@">
                  <c:v>44963</c:v>
                </c:pt>
                <c:pt idx="3" c:formatCode="[$-809]dd\ mmmm\ yyyy;@">
                  <c:v>44965</c:v>
                </c:pt>
                <c:pt idx="4" c:formatCode="[$-809]dd\ mmmm\ yyyy;@">
                  <c:v>44966</c:v>
                </c:pt>
                <c:pt idx="5" c:formatCode="[$-809]dd\ mmmm\ yyyy;@">
                  <c:v>44967</c:v>
                </c:pt>
                <c:pt idx="6" c:formatCode="[$-809]dd\ mmmm\ yyyy;@">
                  <c:v>44970</c:v>
                </c:pt>
                <c:pt idx="7" c:formatCode="[$-809]dd\ mmmm\ yyyy;@">
                  <c:v>44971</c:v>
                </c:pt>
                <c:pt idx="8" c:formatCode="[$-809]dd\ mmmm\ yyyy;@">
                  <c:v>44972</c:v>
                </c:pt>
                <c:pt idx="9" c:formatCode="[$-809]dd\ mmmm\ yyyy;@">
                  <c:v>44973</c:v>
                </c:pt>
                <c:pt idx="10" c:formatCode="[$-809]dd\ mmmm\ yyyy;@">
                  <c:v>44974</c:v>
                </c:pt>
                <c:pt idx="11" c:formatCode="[$-809]dd\ mmmm\ yyyy;@">
                  <c:v>44978</c:v>
                </c:pt>
                <c:pt idx="12" c:formatCode="[$-809]dd\ mmmm\ yyyy;@">
                  <c:v>44979</c:v>
                </c:pt>
                <c:pt idx="13" c:formatCode="[$-809]dd\ mmmm\ yyyy;@">
                  <c:v>44980</c:v>
                </c:pt>
                <c:pt idx="14" c:formatCode="[$-809]dd\ mmmm\ yyyy;@">
                  <c:v>44981</c:v>
                </c:pt>
                <c:pt idx="15" c:formatCode="[$-809]dd\ mmmm\ yyyy;@">
                  <c:v>44984</c:v>
                </c:pt>
              </c:numCache>
            </c:numRef>
          </c:cat>
          <c:val>
            <c:numRef>
              <c:f>FEBRUARY!$AQ$516:$AQ$538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[$-809]dd\ mmmm\ yyyy;@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563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665936146238"/>
          <c:h val="0.140627281511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FEBRUARY!$BA$6:$BA$8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FEBRUARY!$BB$6:$BB$8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FEBRUARY!$BA$6:$BA$8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FEBRUARY!$BD$6:$BD$8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FEBRUARY!$BC$6:$BC$8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MARCH!$AS$6:$AS$8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MARCH!$AT$6:$AT$8</c:f>
              <c:numCache>
                <c:formatCode>General</c:formatCode>
                <c:ptCount val="3"/>
                <c:pt idx="0">
                  <c:v>49</c:v>
                </c:pt>
                <c:pt idx="1">
                  <c:v>0</c:v>
                </c:pt>
                <c:pt idx="2">
                  <c:v>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MARCH!$AS$6:$AS$8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MARCH!$AV$6:$AV$8</c:f>
              <c:numCache>
                <c:formatCode>0</c:formatCode>
                <c:ptCount val="3"/>
                <c:pt idx="0">
                  <c:v>18</c:v>
                </c:pt>
                <c:pt idx="1">
                  <c:v>0</c:v>
                </c:pt>
                <c:pt idx="2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"StrikeRate"</c:f>
              <c:strCache>
                <c:ptCount val="1"/>
                <c:pt idx="0">
                  <c:v>StrikeRate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MARCH!$AU$6:$AU$8</c:f>
              <c:numCache>
                <c:formatCode>0%</c:formatCode>
                <c:ptCount val="3"/>
                <c:pt idx="0">
                  <c:v>0.423076923076923</c:v>
                </c:pt>
                <c:pt idx="1">
                  <c:v>0</c:v>
                </c:pt>
                <c:pt idx="2">
                  <c:v>0.423076923076923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Pt>
                  <c:idx val="0"/>
                  <c:invertIfNegative val="0"/>
                  <c:bubble3D val="0"/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JANUARY!$AV$8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MARCH!$B$5:$B$27</c:f>
              <c:numCache>
                <c:formatCode>[$-809]dd\ mmmm\ yyyy;@</c:formatCode>
                <c:ptCount val="23"/>
                <c:pt idx="0" c:formatCode="[$-809]dd\ mmmm\ yyyy;@">
                  <c:v>44986</c:v>
                </c:pt>
                <c:pt idx="1" c:formatCode="[$-809]dd\ mmmm\ yyyy;@">
                  <c:v>44987</c:v>
                </c:pt>
                <c:pt idx="2" c:formatCode="[$-809]dd\ mmmm\ yyyy;@">
                  <c:v>44991</c:v>
                </c:pt>
                <c:pt idx="3" c:formatCode="[$-809]dd\ mmmm\ yyyy;@">
                  <c:v>44992</c:v>
                </c:pt>
                <c:pt idx="4" c:formatCode="[$-809]dd\ mmmm\ yyyy;@">
                  <c:v>44994</c:v>
                </c:pt>
                <c:pt idx="5" c:formatCode="[$-809]dd\ mmmm\ yyyy;@">
                  <c:v>44995</c:v>
                </c:pt>
                <c:pt idx="6" c:formatCode="[$-809]dd\ mmmm\ yyyy;@">
                  <c:v>44998</c:v>
                </c:pt>
                <c:pt idx="7" c:formatCode="[$-809]dd\ mmmm\ yyyy;@">
                  <c:v>44999</c:v>
                </c:pt>
                <c:pt idx="8" c:formatCode="[$-809]dd\ mmmm\ yyyy;@">
                  <c:v>45000</c:v>
                </c:pt>
                <c:pt idx="9" c:formatCode="[$-809]dd\ mmmm\ yyyy;@">
                  <c:v>45001</c:v>
                </c:pt>
                <c:pt idx="10" c:formatCode="[$-809]dd\ mmmm\ yyyy;@">
                  <c:v>45002</c:v>
                </c:pt>
                <c:pt idx="11" c:formatCode="[$-809]dd\ mmmm\ yyyy;@">
                  <c:v>45005</c:v>
                </c:pt>
                <c:pt idx="12" c:formatCode="[$-809]dd\ mmmm\ yyyy;@">
                  <c:v>45006</c:v>
                </c:pt>
                <c:pt idx="13" c:formatCode="[$-809]dd\ mmmm\ yyyy;@">
                  <c:v>45007</c:v>
                </c:pt>
                <c:pt idx="14" c:formatCode="[$-809]dd\ mmmm\ yyyy;@">
                  <c:v>45008</c:v>
                </c:pt>
                <c:pt idx="15" c:formatCode="[$-809]dd\ mmmm\ yyyy;@">
                  <c:v>45009</c:v>
                </c:pt>
                <c:pt idx="16" c:formatCode="[$-809]dd\ mmmm\ yyyy;@">
                  <c:v>45012</c:v>
                </c:pt>
                <c:pt idx="17" c:formatCode="[$-809]dd\ mmmm\ yyyy;@">
                  <c:v>45013</c:v>
                </c:pt>
                <c:pt idx="18" c:formatCode="[$-809]dd\ mmmm\ yyyy;@">
                  <c:v>45014</c:v>
                </c:pt>
                <c:pt idx="19" c:formatCode="[$-809]dd\ mmmm\ yyyy;@">
                  <c:v>45015</c:v>
                </c:pt>
              </c:numCache>
            </c:numRef>
          </c:cat>
          <c:val>
            <c:numRef>
              <c:f>MARCH!$AR$516:$AR$538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18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MARCH!$B$5:$B$27</c:f>
              <c:numCache>
                <c:formatCode>[$-809]dd\ mmmm\ yyyy;@</c:formatCode>
                <c:ptCount val="23"/>
                <c:pt idx="0" c:formatCode="[$-809]dd\ mmmm\ yyyy;@">
                  <c:v>44986</c:v>
                </c:pt>
                <c:pt idx="1" c:formatCode="[$-809]dd\ mmmm\ yyyy;@">
                  <c:v>44987</c:v>
                </c:pt>
                <c:pt idx="2" c:formatCode="[$-809]dd\ mmmm\ yyyy;@">
                  <c:v>44991</c:v>
                </c:pt>
                <c:pt idx="3" c:formatCode="[$-809]dd\ mmmm\ yyyy;@">
                  <c:v>44992</c:v>
                </c:pt>
                <c:pt idx="4" c:formatCode="[$-809]dd\ mmmm\ yyyy;@">
                  <c:v>44994</c:v>
                </c:pt>
                <c:pt idx="5" c:formatCode="[$-809]dd\ mmmm\ yyyy;@">
                  <c:v>44995</c:v>
                </c:pt>
                <c:pt idx="6" c:formatCode="[$-809]dd\ mmmm\ yyyy;@">
                  <c:v>44998</c:v>
                </c:pt>
                <c:pt idx="7" c:formatCode="[$-809]dd\ mmmm\ yyyy;@">
                  <c:v>44999</c:v>
                </c:pt>
                <c:pt idx="8" c:formatCode="[$-809]dd\ mmmm\ yyyy;@">
                  <c:v>45000</c:v>
                </c:pt>
                <c:pt idx="9" c:formatCode="[$-809]dd\ mmmm\ yyyy;@">
                  <c:v>45001</c:v>
                </c:pt>
                <c:pt idx="10" c:formatCode="[$-809]dd\ mmmm\ yyyy;@">
                  <c:v>45002</c:v>
                </c:pt>
                <c:pt idx="11" c:formatCode="[$-809]dd\ mmmm\ yyyy;@">
                  <c:v>45005</c:v>
                </c:pt>
                <c:pt idx="12" c:formatCode="[$-809]dd\ mmmm\ yyyy;@">
                  <c:v>45006</c:v>
                </c:pt>
                <c:pt idx="13" c:formatCode="[$-809]dd\ mmmm\ yyyy;@">
                  <c:v>45007</c:v>
                </c:pt>
                <c:pt idx="14" c:formatCode="[$-809]dd\ mmmm\ yyyy;@">
                  <c:v>45008</c:v>
                </c:pt>
                <c:pt idx="15" c:formatCode="[$-809]dd\ mmmm\ yyyy;@">
                  <c:v>45009</c:v>
                </c:pt>
                <c:pt idx="16" c:formatCode="[$-809]dd\ mmmm\ yyyy;@">
                  <c:v>45012</c:v>
                </c:pt>
                <c:pt idx="17" c:formatCode="[$-809]dd\ mmmm\ yyyy;@">
                  <c:v>45013</c:v>
                </c:pt>
                <c:pt idx="18" c:formatCode="[$-809]dd\ mmmm\ yyyy;@">
                  <c:v>45014</c:v>
                </c:pt>
                <c:pt idx="19" c:formatCode="[$-809]dd\ mmmm\ yyyy;@">
                  <c:v>45015</c:v>
                </c:pt>
              </c:numCache>
            </c:numRef>
          </c:cat>
          <c:val>
            <c:numRef>
              <c:f>MARCH!$AQ$516:$AQ$538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MARCH!$BA$6:$BA$8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MARCH!$BB$6:$BB$8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MARCH!$BA$6:$BA$8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MARCH!$BD$6:$BD$8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"StrikeRate"</c:f>
              <c:strCache>
                <c:ptCount val="1"/>
                <c:pt idx="0">
                  <c:v>StrikeRate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MARCH!$BC$6:$BC$8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APRIL!$AT$6:$AT$8</c:f>
              <c:numCache>
                <c:formatCode>General</c:formatCode>
                <c:ptCount val="3"/>
                <c:pt idx="0">
                  <c:v>35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APRIL!$AS$6:$AS$8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APRIL!$AV$6:$AV$8</c:f>
              <c:numCache>
                <c:formatCode>0</c:formatCode>
                <c:ptCount val="3"/>
                <c:pt idx="0">
                  <c:v>13</c:v>
                </c:pt>
                <c:pt idx="1">
                  <c:v>0</c:v>
                </c:pt>
                <c:pt idx="2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APRIL!$AU$6:$AU$8</c:f>
              <c:numCache>
                <c:formatCode>0%</c:formatCode>
                <c:ptCount val="3"/>
                <c:pt idx="0">
                  <c:v>0.37037037037037</c:v>
                </c:pt>
                <c:pt idx="1">
                  <c:v>0</c:v>
                </c:pt>
                <c:pt idx="2">
                  <c:v>0.37037037037037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Pt>
                  <c:idx val="0"/>
                  <c:invertIfNegative val="0"/>
                  <c:bubble3D val="0"/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JANUARY!$AV$8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APRIL!$BB$6:$BB$8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APRIL!$BA$6:$BA$8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APRIL!$BD$6:$BD$8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APRIL!$BC$6:$BC$8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APRIL!$B$5:$B$27</c:f>
              <c:numCache>
                <c:formatCode>[$-809]dd\ mmmm\ yyyy;@</c:formatCode>
                <c:ptCount val="23"/>
                <c:pt idx="0" c:formatCode="[$-809]dd\ mmmm\ yyyy;@">
                  <c:v>45019</c:v>
                </c:pt>
                <c:pt idx="1" c:formatCode="[$-809]dd\ mmmm\ yyyy;@">
                  <c:v>45020</c:v>
                </c:pt>
                <c:pt idx="2" c:formatCode="[$-809]dd\ mmmm\ yyyy;@">
                  <c:v>45021</c:v>
                </c:pt>
                <c:pt idx="3" c:formatCode="[$-809]dd\ mmmm\ yyyy;@">
                  <c:v>45022</c:v>
                </c:pt>
                <c:pt idx="4" c:formatCode="[$-809]dd\ mmmm\ yyyy;@">
                  <c:v>45026</c:v>
                </c:pt>
                <c:pt idx="5" c:formatCode="[$-809]dd\ mmmm\ yyyy;@">
                  <c:v>45027</c:v>
                </c:pt>
                <c:pt idx="6" c:formatCode="[$-809]dd\ mmmm\ yyyy;@">
                  <c:v>45028</c:v>
                </c:pt>
                <c:pt idx="7" c:formatCode="[$-809]dd\ mmmm\ yyyy;@">
                  <c:v>45029</c:v>
                </c:pt>
                <c:pt idx="8" c:formatCode="[$-809]dd\ mmmm\ yyyy;@">
                  <c:v>45030</c:v>
                </c:pt>
                <c:pt idx="9" c:formatCode="[$-809]dd\ mmmm\ yyyy;@">
                  <c:v>45033</c:v>
                </c:pt>
                <c:pt idx="10" c:formatCode="[$-809]dd\ mmmm\ yyyy;@">
                  <c:v>45035</c:v>
                </c:pt>
                <c:pt idx="11" c:formatCode="[$-809]dd\ mmmm\ yyyy;@">
                  <c:v>45036</c:v>
                </c:pt>
                <c:pt idx="12" c:formatCode="[$-809]dd\ mmmm\ yyyy;@">
                  <c:v>45037</c:v>
                </c:pt>
                <c:pt idx="13" c:formatCode="[$-809]dd\ mmmm\ yyyy;@">
                  <c:v>45040</c:v>
                </c:pt>
                <c:pt idx="14" c:formatCode="[$-809]dd\ mmmm\ yyyy;@">
                  <c:v>45041</c:v>
                </c:pt>
                <c:pt idx="15" c:formatCode="[$-809]dd\ mmmm\ yyyy;@">
                  <c:v>45042</c:v>
                </c:pt>
                <c:pt idx="16" c:formatCode="[$-809]dd\ mmmm\ yyyy;@">
                  <c:v>45044</c:v>
                </c:pt>
              </c:numCache>
            </c:numRef>
          </c:cat>
          <c:val>
            <c:numRef>
              <c:f>APRIL!$AR$516:$AR$538</c:f>
              <c:numCache>
                <c:formatCode>General</c:formatCode>
                <c:ptCount val="23"/>
                <c:pt idx="0">
                  <c:v>-1</c:v>
                </c:pt>
                <c:pt idx="1">
                  <c:v>0</c:v>
                </c:pt>
                <c:pt idx="2">
                  <c:v>-2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15</c:v>
                </c:pt>
                <c:pt idx="13">
                  <c:v>15</c:v>
                </c:pt>
                <c:pt idx="14">
                  <c:v>13</c:v>
                </c:pt>
                <c:pt idx="15">
                  <c:v>12</c:v>
                </c:pt>
                <c:pt idx="16">
                  <c:v>13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APRIL!$B$5:$B$27</c:f>
              <c:numCache>
                <c:formatCode>[$-809]dd\ mmmm\ yyyy;@</c:formatCode>
                <c:ptCount val="23"/>
                <c:pt idx="0" c:formatCode="[$-809]dd\ mmmm\ yyyy;@">
                  <c:v>45019</c:v>
                </c:pt>
                <c:pt idx="1" c:formatCode="[$-809]dd\ mmmm\ yyyy;@">
                  <c:v>45020</c:v>
                </c:pt>
                <c:pt idx="2" c:formatCode="[$-809]dd\ mmmm\ yyyy;@">
                  <c:v>45021</c:v>
                </c:pt>
                <c:pt idx="3" c:formatCode="[$-809]dd\ mmmm\ yyyy;@">
                  <c:v>45022</c:v>
                </c:pt>
                <c:pt idx="4" c:formatCode="[$-809]dd\ mmmm\ yyyy;@">
                  <c:v>45026</c:v>
                </c:pt>
                <c:pt idx="5" c:formatCode="[$-809]dd\ mmmm\ yyyy;@">
                  <c:v>45027</c:v>
                </c:pt>
                <c:pt idx="6" c:formatCode="[$-809]dd\ mmmm\ yyyy;@">
                  <c:v>45028</c:v>
                </c:pt>
                <c:pt idx="7" c:formatCode="[$-809]dd\ mmmm\ yyyy;@">
                  <c:v>45029</c:v>
                </c:pt>
                <c:pt idx="8" c:formatCode="[$-809]dd\ mmmm\ yyyy;@">
                  <c:v>45030</c:v>
                </c:pt>
                <c:pt idx="9" c:formatCode="[$-809]dd\ mmmm\ yyyy;@">
                  <c:v>45033</c:v>
                </c:pt>
                <c:pt idx="10" c:formatCode="[$-809]dd\ mmmm\ yyyy;@">
                  <c:v>45035</c:v>
                </c:pt>
                <c:pt idx="11" c:formatCode="[$-809]dd\ mmmm\ yyyy;@">
                  <c:v>45036</c:v>
                </c:pt>
                <c:pt idx="12" c:formatCode="[$-809]dd\ mmmm\ yyyy;@">
                  <c:v>45037</c:v>
                </c:pt>
                <c:pt idx="13" c:formatCode="[$-809]dd\ mmmm\ yyyy;@">
                  <c:v>45040</c:v>
                </c:pt>
                <c:pt idx="14" c:formatCode="[$-809]dd\ mmmm\ yyyy;@">
                  <c:v>45041</c:v>
                </c:pt>
                <c:pt idx="15" c:formatCode="[$-809]dd\ mmmm\ yyyy;@">
                  <c:v>45042</c:v>
                </c:pt>
                <c:pt idx="16" c:formatCode="[$-809]dd\ mmmm\ yyyy;@">
                  <c:v>45044</c:v>
                </c:pt>
              </c:numCache>
            </c:numRef>
          </c:cat>
          <c:val>
            <c:numRef>
              <c:f>APRIL!$AQ$516:$AQ$538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9545314335639"/>
              <c:y val="0.3818101157854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617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MAY!$AT$6:$AT$8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MAY!$AS$6:$AS$8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MAY!$AV$6:$AV$8</c:f>
              <c:numCache>
                <c:formatCode>0</c:formatCode>
                <c:ptCount val="3"/>
                <c:pt idx="0">
                  <c:v>26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MAY!$AU$6:$AU$8</c:f>
              <c:numCache>
                <c:formatCode>0%</c:formatCode>
                <c:ptCount val="3"/>
                <c:pt idx="0">
                  <c:v>0.545454545454545</c:v>
                </c:pt>
                <c:pt idx="1">
                  <c:v>0</c:v>
                </c:pt>
                <c:pt idx="2">
                  <c:v>0.545454545454545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MAY!$B$5:$B$27</c:f>
              <c:numCache>
                <c:formatCode>[$-809]dd\ mmmm\ yyyy;@</c:formatCode>
                <c:ptCount val="23"/>
                <c:pt idx="0" c:formatCode="[$-809]dd\ mmmm\ yyyy;@">
                  <c:v>45047</c:v>
                </c:pt>
                <c:pt idx="1" c:formatCode="[$-809]dd\ mmmm\ yyyy;@">
                  <c:v>45049</c:v>
                </c:pt>
                <c:pt idx="2" c:formatCode="[$-809]dd\ mmmm\ yyyy;@">
                  <c:v>45050</c:v>
                </c:pt>
                <c:pt idx="3" c:formatCode="[$-809]dd\ mmmm\ yyyy;@">
                  <c:v>45054</c:v>
                </c:pt>
                <c:pt idx="4" c:formatCode="[$-809]dd\ mmmm\ yyyy;@">
                  <c:v>45056</c:v>
                </c:pt>
                <c:pt idx="5" c:formatCode="[$-809]dd\ mmmm\ yyyy;@">
                  <c:v>45057</c:v>
                </c:pt>
                <c:pt idx="6" c:formatCode="[$-809]dd\ mmmm\ yyyy;@">
                  <c:v>45058</c:v>
                </c:pt>
                <c:pt idx="7" c:formatCode="[$-809]dd\ mmmm\ yyyy;@">
                  <c:v>45061</c:v>
                </c:pt>
                <c:pt idx="8" c:formatCode="[$-809]dd\ mmmm\ yyyy;@">
                  <c:v>45062</c:v>
                </c:pt>
                <c:pt idx="9" c:formatCode="[$-809]dd\ mmmm\ yyyy;@">
                  <c:v>45063</c:v>
                </c:pt>
                <c:pt idx="10" c:formatCode="[$-809]dd\ mmmm\ yyyy;@">
                  <c:v>45064</c:v>
                </c:pt>
                <c:pt idx="11" c:formatCode="[$-809]dd\ mmmm\ yyyy;@">
                  <c:v>45065</c:v>
                </c:pt>
                <c:pt idx="12" c:formatCode="[$-809]dd\ mmmm\ yyyy;@">
                  <c:v>45068</c:v>
                </c:pt>
                <c:pt idx="13" c:formatCode="[$-809]dd\ mmmm\ yyyy;@">
                  <c:v>45069</c:v>
                </c:pt>
                <c:pt idx="14" c:formatCode="[$-809]dd\ mmmm\ yyyy;@">
                  <c:v>45070</c:v>
                </c:pt>
                <c:pt idx="15" c:formatCode="[$-809]dd\ mmmm\ yyyy;@">
                  <c:v>45071</c:v>
                </c:pt>
                <c:pt idx="16" c:formatCode="[$-809]dd\ mmmm\ yyyy;@">
                  <c:v>45072</c:v>
                </c:pt>
                <c:pt idx="17" c:formatCode="[$-809]dd\ mmmm\ yyyy;@">
                  <c:v>45076</c:v>
                </c:pt>
                <c:pt idx="18" c:formatCode="[$-809]dd\ mmmm\ yyyy;@">
                  <c:v>45077</c:v>
                </c:pt>
              </c:numCache>
            </c:numRef>
          </c:cat>
          <c:val>
            <c:numRef>
              <c:f>MAY!$AR$516:$AR$538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22</c:v>
                </c:pt>
                <c:pt idx="17">
                  <c:v>21</c:v>
                </c:pt>
                <c:pt idx="18">
                  <c:v>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MAY!$B$5:$B$27</c:f>
              <c:numCache>
                <c:formatCode>[$-809]dd\ mmmm\ yyyy;@</c:formatCode>
                <c:ptCount val="23"/>
                <c:pt idx="0" c:formatCode="[$-809]dd\ mmmm\ yyyy;@">
                  <c:v>45047</c:v>
                </c:pt>
                <c:pt idx="1" c:formatCode="[$-809]dd\ mmmm\ yyyy;@">
                  <c:v>45049</c:v>
                </c:pt>
                <c:pt idx="2" c:formatCode="[$-809]dd\ mmmm\ yyyy;@">
                  <c:v>45050</c:v>
                </c:pt>
                <c:pt idx="3" c:formatCode="[$-809]dd\ mmmm\ yyyy;@">
                  <c:v>45054</c:v>
                </c:pt>
                <c:pt idx="4" c:formatCode="[$-809]dd\ mmmm\ yyyy;@">
                  <c:v>45056</c:v>
                </c:pt>
                <c:pt idx="5" c:formatCode="[$-809]dd\ mmmm\ yyyy;@">
                  <c:v>45057</c:v>
                </c:pt>
                <c:pt idx="6" c:formatCode="[$-809]dd\ mmmm\ yyyy;@">
                  <c:v>45058</c:v>
                </c:pt>
                <c:pt idx="7" c:formatCode="[$-809]dd\ mmmm\ yyyy;@">
                  <c:v>45061</c:v>
                </c:pt>
                <c:pt idx="8" c:formatCode="[$-809]dd\ mmmm\ yyyy;@">
                  <c:v>45062</c:v>
                </c:pt>
                <c:pt idx="9" c:formatCode="[$-809]dd\ mmmm\ yyyy;@">
                  <c:v>45063</c:v>
                </c:pt>
                <c:pt idx="10" c:formatCode="[$-809]dd\ mmmm\ yyyy;@">
                  <c:v>45064</c:v>
                </c:pt>
                <c:pt idx="11" c:formatCode="[$-809]dd\ mmmm\ yyyy;@">
                  <c:v>45065</c:v>
                </c:pt>
                <c:pt idx="12" c:formatCode="[$-809]dd\ mmmm\ yyyy;@">
                  <c:v>45068</c:v>
                </c:pt>
                <c:pt idx="13" c:formatCode="[$-809]dd\ mmmm\ yyyy;@">
                  <c:v>45069</c:v>
                </c:pt>
                <c:pt idx="14" c:formatCode="[$-809]dd\ mmmm\ yyyy;@">
                  <c:v>45070</c:v>
                </c:pt>
                <c:pt idx="15" c:formatCode="[$-809]dd\ mmmm\ yyyy;@">
                  <c:v>45071</c:v>
                </c:pt>
                <c:pt idx="16" c:formatCode="[$-809]dd\ mmmm\ yyyy;@">
                  <c:v>45072</c:v>
                </c:pt>
                <c:pt idx="17" c:formatCode="[$-809]dd\ mmmm\ yyyy;@">
                  <c:v>45076</c:v>
                </c:pt>
                <c:pt idx="18" c:formatCode="[$-809]dd\ mmmm\ yyyy;@">
                  <c:v>45077</c:v>
                </c:pt>
              </c:numCache>
            </c:numRef>
          </c:cat>
          <c:val>
            <c:numRef>
              <c:f>MAY!$AQ$516:$AQ$538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MAY!$BA$6:$BA$8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MAY!$BB$6:$BB$8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MAY!$BA$6:$BA$8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MAY!$BD$6:$BD$8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MAY!$BC$6:$BC$8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JUNE!$AT$6:$AT$8</c:f>
              <c:numCache>
                <c:formatCode>General</c:formatCode>
                <c:ptCount val="3"/>
                <c:pt idx="0">
                  <c:v>35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JUNE!$AV$6:$AV$8</c:f>
              <c:numCache>
                <c:formatCode>0</c:formatCode>
                <c:ptCount val="3"/>
                <c:pt idx="0">
                  <c:v>29</c:v>
                </c:pt>
                <c:pt idx="1">
                  <c:v>0</c:v>
                </c:pt>
                <c:pt idx="2">
                  <c:v>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JUNE!$AU$6:$AU$8</c:f>
              <c:numCache>
                <c:formatCode>0%</c:formatCode>
                <c:ptCount val="3"/>
                <c:pt idx="0">
                  <c:v>0.631578947368421</c:v>
                </c:pt>
                <c:pt idx="1">
                  <c:v>0</c:v>
                </c:pt>
                <c:pt idx="2">
                  <c:v>0.631578947368421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Pt>
                  <c:idx val="0"/>
                  <c:invertIfNegative val="0"/>
                  <c:bubble3D val="0"/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JANUARY!$AV$8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cke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JUNE!$B$5:$B$27</c:f>
              <c:numCache>
                <c:formatCode>[$-809]dd\ mmmm\ yyyy;@</c:formatCode>
                <c:ptCount val="23"/>
                <c:pt idx="0" c:formatCode="[$-809]dd\ mmmm\ yyyy;@">
                  <c:v>45078</c:v>
                </c:pt>
                <c:pt idx="1" c:formatCode="[$-809]dd\ mmmm\ yyyy;@">
                  <c:v>45079</c:v>
                </c:pt>
                <c:pt idx="2" c:formatCode="[$-809]dd\ mmmm\ yyyy;@">
                  <c:v>45083</c:v>
                </c:pt>
                <c:pt idx="3" c:formatCode="[$-809]dd\ mmmm\ yyyy;@">
                  <c:v>45086</c:v>
                </c:pt>
                <c:pt idx="4" c:formatCode="[$-809]dd\ mmmm\ yyyy;@">
                  <c:v>45089</c:v>
                </c:pt>
                <c:pt idx="5" c:formatCode="[$-809]dd\ mmmm\ yyyy;@">
                  <c:v>45090</c:v>
                </c:pt>
                <c:pt idx="6" c:formatCode="[$-809]dd\ mmmm\ yyyy;@">
                  <c:v>45091</c:v>
                </c:pt>
                <c:pt idx="7" c:formatCode="[$-809]dd\ mmmm\ yyyy;@">
                  <c:v>45093</c:v>
                </c:pt>
                <c:pt idx="8" c:formatCode="[$-809]dd\ mmmm\ yyyy;@">
                  <c:v>45097</c:v>
                </c:pt>
                <c:pt idx="9" c:formatCode="[$-809]dd\ mmmm\ yyyy;@">
                  <c:v>45098</c:v>
                </c:pt>
                <c:pt idx="10" c:formatCode="[$-809]dd\ mmmm\ yyyy;@">
                  <c:v>45099</c:v>
                </c:pt>
                <c:pt idx="11" c:formatCode="[$-809]dd\ mmmm\ yyyy;@">
                  <c:v>45100</c:v>
                </c:pt>
                <c:pt idx="12" c:formatCode="[$-809]dd\ mmmm\ yyyy;@">
                  <c:v>45103</c:v>
                </c:pt>
                <c:pt idx="13" c:formatCode="[$-809]dd\ mmmm\ yyyy;@">
                  <c:v>45104</c:v>
                </c:pt>
                <c:pt idx="14" c:formatCode="[$-809]dd\ mmmm\ yyyy;@">
                  <c:v>45105</c:v>
                </c:pt>
                <c:pt idx="15" c:formatCode="[$-809]dd\ mmmm\ yyyy;@">
                  <c:v>45106</c:v>
                </c:pt>
                <c:pt idx="16" c:formatCode="[$-809]dd\ mmmm\ yyyy;@">
                  <c:v>45107</c:v>
                </c:pt>
              </c:numCache>
            </c:numRef>
          </c:cat>
          <c:val>
            <c:numRef>
              <c:f>JUNE!$AR$516:$AR$538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-1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13</c:v>
                </c:pt>
                <c:pt idx="7">
                  <c:v>16</c:v>
                </c:pt>
                <c:pt idx="8">
                  <c:v>18</c:v>
                </c:pt>
                <c:pt idx="9">
                  <c:v>17</c:v>
                </c:pt>
                <c:pt idx="10">
                  <c:v>16</c:v>
                </c:pt>
                <c:pt idx="11">
                  <c:v>22</c:v>
                </c:pt>
                <c:pt idx="12">
                  <c:v>25</c:v>
                </c:pt>
                <c:pt idx="13">
                  <c:v>31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delete val="1"/>
          </c:dLbls>
          <c:cat>
            <c:numRef>
              <c:f>JUNE!$B$5:$B$27</c:f>
              <c:numCache>
                <c:formatCode>[$-809]dd\ mmmm\ yyyy;@</c:formatCode>
                <c:ptCount val="23"/>
                <c:pt idx="0" c:formatCode="[$-809]dd\ mmmm\ yyyy;@">
                  <c:v>45078</c:v>
                </c:pt>
                <c:pt idx="1" c:formatCode="[$-809]dd\ mmmm\ yyyy;@">
                  <c:v>45079</c:v>
                </c:pt>
                <c:pt idx="2" c:formatCode="[$-809]dd\ mmmm\ yyyy;@">
                  <c:v>45083</c:v>
                </c:pt>
                <c:pt idx="3" c:formatCode="[$-809]dd\ mmmm\ yyyy;@">
                  <c:v>45086</c:v>
                </c:pt>
                <c:pt idx="4" c:formatCode="[$-809]dd\ mmmm\ yyyy;@">
                  <c:v>45089</c:v>
                </c:pt>
                <c:pt idx="5" c:formatCode="[$-809]dd\ mmmm\ yyyy;@">
                  <c:v>45090</c:v>
                </c:pt>
                <c:pt idx="6" c:formatCode="[$-809]dd\ mmmm\ yyyy;@">
                  <c:v>45091</c:v>
                </c:pt>
                <c:pt idx="7" c:formatCode="[$-809]dd\ mmmm\ yyyy;@">
                  <c:v>45093</c:v>
                </c:pt>
                <c:pt idx="8" c:formatCode="[$-809]dd\ mmmm\ yyyy;@">
                  <c:v>45097</c:v>
                </c:pt>
                <c:pt idx="9" c:formatCode="[$-809]dd\ mmmm\ yyyy;@">
                  <c:v>45098</c:v>
                </c:pt>
                <c:pt idx="10" c:formatCode="[$-809]dd\ mmmm\ yyyy;@">
                  <c:v>45099</c:v>
                </c:pt>
                <c:pt idx="11" c:formatCode="[$-809]dd\ mmmm\ yyyy;@">
                  <c:v>45100</c:v>
                </c:pt>
                <c:pt idx="12" c:formatCode="[$-809]dd\ mmmm\ yyyy;@">
                  <c:v>45103</c:v>
                </c:pt>
                <c:pt idx="13" c:formatCode="[$-809]dd\ mmmm\ yyyy;@">
                  <c:v>45104</c:v>
                </c:pt>
                <c:pt idx="14" c:formatCode="[$-809]dd\ mmmm\ yyyy;@">
                  <c:v>45105</c:v>
                </c:pt>
                <c:pt idx="15" c:formatCode="[$-809]dd\ mmmm\ yyyy;@">
                  <c:v>45106</c:v>
                </c:pt>
                <c:pt idx="16" c:formatCode="[$-809]dd\ mmmm\ yyyy;@">
                  <c:v>45107</c:v>
                </c:pt>
              </c:numCache>
            </c:numRef>
          </c:cat>
          <c:val>
            <c:numRef>
              <c:f>JUNE!$AQ$516:$AQ$538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dateAx>
        <c:axId val="1707236335"/>
        <c:scaling>
          <c:orientation val="minMax"/>
        </c:scaling>
        <c:delete val="0"/>
        <c:axPos val="b"/>
        <c:numFmt formatCode="[$-809]dd\ mmmm\ yyyy;@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AVAILABLE   RR</a:t>
                </a:r>
                <a:endParaRPr lang="en-GB" sz="1400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223871668343"/>
          <c:h val="0.144630976437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JUNE!$BC$6:$BC$8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JULY!$AT$6:$AT$8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JULY!$AV$6:$AV$8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JULY!$AU$6:$AU$8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JULY!$B$5:$B$27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JULY!$AR$516:$AR$538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JULY!$B$5:$B$27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JULY!$AQ$516:$AQ$538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[$-809]dd\ mmmm\ yyyy;@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At val="44563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665936146238"/>
          <c:h val="0.140627281511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JULY!$BC$6:$BC$8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AUGUST!$AT$6:$AT$8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AUGUST!$AV$6:$AV$8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AUGUST!$AU$6:$AU$8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AUGUST!$B$5:$B$27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AUGUST!$AR$516:$AR$538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AUGUST!$B$5:$B$27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AUGUST!$AQ$516:$AQ$538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tickLblSkip val="1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AVAILABLE   RR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AUGUST!$BB$6:$BB$8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AUGUST!$BD$6:$BD$8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AUGUST!$BC$6:$BC$8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SEPTEMBER!$AT$6:$AT$8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SEPTEMBER!$AV$6:$AV$8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SEPTEMBER!$AU$6:$AU$8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SEPTEMBER!$B$5:$B$27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SEPTEMBER!$AR$516:$AR$538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SEPTEMBER!$B$5:$B$27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SEPTEMBER!$AQ$516:$AQ$538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tickLblSkip val="1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AVAILABE   RR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SEPTEMBER!$BB$6:$BB$8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SEPTEMBER!$BD$6:$BD$8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SEPTEMBER!$BC$6:$BC$8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OCTOBER!$AT$6:$AT$8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OCTOBER!$AV$6:$AV$8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OCTOBER!$AS$6:$AS$8</c:f>
              <c:strCache>
                <c:ptCount val="3"/>
                <c:pt idx="0">
                  <c:v>EM1</c:v>
                </c:pt>
                <c:pt idx="1">
                  <c:v>EM2</c:v>
                </c:pt>
                <c:pt idx="2">
                  <c:v>TOTAL</c:v>
                </c:pt>
              </c:strCache>
            </c:strRef>
          </c:cat>
          <c:val>
            <c:numRef>
              <c:f>OCTOBER!$AU$6:$AU$8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OCTOBER!$B$5:$B$27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OCTOBER!$AR$516:$AR$538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OCTOBER!$B$5:$B$27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OCTOBER!$AQ$516:$AQ$538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tickLblSkip val="1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Título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OCTOBER!$BB$6:$BB$8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OCTOBER!$BD$6:$BD$8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OCTOBER!$BC$6:$BC$8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267941032202736"/>
          <c:y val="0.01814404946610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NOVEMBER!$AT$6:$AT$8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NOVEMBER!$AV$6:$AV$8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NOVEMBER!$AU$6:$AU$8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NOVEMBER!$B$5:$B$27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NOVEMBER!$AR$516:$AR$538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NOVEMBER!$B$5:$B$27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NOVEMBER!$AQ$516:$AQ$538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tickLblSkip val="1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AVAILABLE    RR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307899558393001"/>
          <c:y val="0.01209603297740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NOVEMBER!$BB$6:$BB$8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NOVEMBER!$BD$6:$BD$8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NOVEMBER!$BC$6:$BC$8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 of Trades</a:t>
            </a:r>
            <a:endParaRPr lang="en-GB"/>
          </a:p>
        </c:rich>
      </c:tx>
      <c:layout>
        <c:manualLayout>
          <c:xMode val="edge"/>
          <c:yMode val="edge"/>
          <c:x val="0.179503192405709"/>
          <c:y val="0.048981053871394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DECEMBER!$AB$35:$AB$37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DECEMBER!$AD$35:$AD$37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JANUARY!$AS$6:$AS$8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DECEMBER!$AC$35:$AC$37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"AVERAGE"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Pt>
                  <c:idx val="0"/>
                  <c:invertIfNegative val="0"/>
                  <c:bubble3D val="0"/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JANUARY!$AV$8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My performance</a:t>
            </a:r>
            <a:endParaRPr lang="en-GB"/>
          </a:p>
        </c:rich>
      </c:tx>
      <c:layout>
        <c:manualLayout>
          <c:xMode val="edge"/>
          <c:yMode val="edge"/>
          <c:x val="0.392778519895858"/>
          <c:y val="0.02845185849038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607384164357"/>
          <c:y val="0.140741498565823"/>
          <c:w val="0.819817443324214"/>
          <c:h val="0.678702262820293"/>
        </c:manualLayout>
      </c:layout>
      <c:lineChart>
        <c:grouping val="standard"/>
        <c:varyColors val="0"/>
        <c:ser>
          <c:idx val="0"/>
          <c:order val="0"/>
          <c:tx>
            <c:strRef>
              <c:f>"Edge"</c:f>
              <c:strCache>
                <c:ptCount val="1"/>
                <c:pt idx="0">
                  <c:v>Edge</c:v>
                </c:pt>
              </c:strCache>
            </c:strRef>
          </c:tx>
          <c:spPr>
            <a:ln w="28575" cap="rnd" cmpd="sng" algn="ctr">
              <a:solidFill>
                <a:srgbClr val="70AD47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70AD47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DECEMBER!$B$5:$B$27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DECEMBER!#REF!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"Personal"</c:f>
              <c:strCache>
                <c:ptCount val="1"/>
                <c:pt idx="0">
                  <c:v>Personal</c:v>
                </c:pt>
              </c:strCache>
            </c:strRef>
          </c:tx>
          <c:spPr>
            <a:ln w="28575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solidFill>
                <a:srgbClr val="ED7D31">
                  <a:lumMod val="75000"/>
                </a:srgbClr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DECEMBER!$B$5:$B$27</c:f>
              <c:numCache>
                <c:formatCode>[$-809]dd\ mmmm\ yyyy;@</c:formatCode>
                <c:ptCount val="23"/>
              </c:numCache>
            </c:numRef>
          </c:cat>
          <c:val>
            <c:numRef>
              <c:f>DECEMBER!#REF!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236335"/>
        <c:axId val="1707232175"/>
      </c:lineChart>
      <c:catAx>
        <c:axId val="1707236335"/>
        <c:scaling>
          <c:orientation val="minMax"/>
        </c:scaling>
        <c:delete val="0"/>
        <c:axPos val="b"/>
        <c:numFmt formatCode="d\.m\.yy;@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FFFFFF">
                <a:alpha val="0"/>
              </a:srgb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b" anchorCtr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2175"/>
        <c:crosses val="autoZero"/>
        <c:auto val="1"/>
        <c:lblAlgn val="ctr"/>
        <c:lblOffset val="100"/>
        <c:tickLblSkip val="1"/>
        <c:noMultiLvlLbl val="1"/>
      </c:catAx>
      <c:valAx>
        <c:axId val="17072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altLang="en-GB"/>
                  <a:t>TOTAL RR</a:t>
                </a:r>
                <a:endParaRPr altLang="en-GB"/>
              </a:p>
            </c:rich>
          </c:tx>
          <c:layout>
            <c:manualLayout>
              <c:xMode val="edge"/>
              <c:yMode val="edge"/>
              <c:x val="0.0536298820372299"/>
              <c:y val="0.3792161392655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72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00136869649828882"/>
          <c:w val="0.135739645824827"/>
          <c:h val="0.14129540934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rgbClr val="A5A5A5">
            <a:lumMod val="0"/>
            <a:lumOff val="100000"/>
          </a:srgbClr>
        </a:gs>
        <a:gs pos="35000">
          <a:srgbClr val="A5A5A5">
            <a:lumMod val="0"/>
            <a:lumOff val="100000"/>
          </a:srgbClr>
        </a:gs>
        <a:gs pos="100000">
          <a:srgbClr val="A5A5A5">
            <a:lumMod val="100000"/>
          </a:srgbClr>
        </a:gs>
      </a:gsLst>
      <a:path path="circle">
        <a:fillToRect l="50000" t="-80000" r="50000" b="180000"/>
      </a:path>
      <a:tileRect/>
    </a:gradFill>
    <a:ln w="9525" cap="flat" cmpd="sng" algn="ctr">
      <a:noFill/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Number of Trades</a:t>
            </a:r>
            <a:endParaRPr lang="en-GB">
              <a:effectLst/>
            </a:endParaRPr>
          </a:p>
        </c:rich>
      </c:tx>
      <c:layout>
        <c:manualLayout>
          <c:xMode val="edge"/>
          <c:yMode val="edge"/>
          <c:x val="0.156761204627677"/>
          <c:y val="0.021052702064793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DECEMBER!$AB$118:$AB$120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Available  RR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1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DECEMBER!$AD$118:$AD$120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Strike Rate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1"/>
            <c:bubble3D val="0"/>
            <c:spPr>
              <a:solidFill>
                <a:srgbClr val="A9D18E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invertIfNegative val="1"/>
            <c:bubble3D val="0"/>
            <c:spPr>
              <a:solidFill>
                <a:srgbClr val="C5E0B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t" anchorCtr="0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JANUARY!$BA$6:$BA$8</c:f>
              <c:strCache>
                <c:ptCount val="3"/>
                <c:pt idx="0">
                  <c:v>BTC</c:v>
                </c:pt>
                <c:pt idx="1">
                  <c:v>/</c:v>
                </c:pt>
                <c:pt idx="2">
                  <c:v>TOTAL</c:v>
                </c:pt>
              </c:strCache>
            </c:strRef>
          </c:cat>
          <c:val>
            <c:numRef>
              <c:f>DECEMBER!$AC$118:$AC$120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8404607"/>
        <c:axId val="1918389631"/>
      </c:barChart>
      <c:catAx>
        <c:axId val="1918404607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389631"/>
        <c:crosses val="autoZero"/>
        <c:auto val="1"/>
        <c:lblAlgn val="ctr"/>
        <c:lblOffset val="100"/>
        <c:tickLblSkip val="1"/>
        <c:noMultiLvlLbl val="0"/>
      </c:catAx>
      <c:valAx>
        <c:axId val="19183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84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350" cap="flat" cmpd="sng" algn="ctr">
      <a:noFill/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2.xml"/><Relationship Id="rId8" Type="http://schemas.openxmlformats.org/officeDocument/2006/relationships/chart" Target="../charts/chart11.xml"/><Relationship Id="rId7" Type="http://schemas.openxmlformats.org/officeDocument/2006/relationships/chart" Target="../charts/chart10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1" Type="http://schemas.openxmlformats.org/officeDocument/2006/relationships/chart" Target="../charts/chart14.xml"/><Relationship Id="rId10" Type="http://schemas.openxmlformats.org/officeDocument/2006/relationships/chart" Target="../charts/chart13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chart" Target="../charts/chart21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7" Type="http://schemas.openxmlformats.org/officeDocument/2006/relationships/chart" Target="../charts/chart28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chart" Target="../charts/chart36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chart" Target="../charts/chart43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chart" Target="../charts/chart50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8.xml.rels><?xml version="1.0" encoding="UTF-8" standalone="yes"?>
<Relationships xmlns="http://schemas.openxmlformats.org/package/2006/relationships"><Relationship Id="rId7" Type="http://schemas.openxmlformats.org/officeDocument/2006/relationships/chart" Target="../charts/chart57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chart" Target="../charts/chart64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1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11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8.xml"/><Relationship Id="rId6" Type="http://schemas.openxmlformats.org/officeDocument/2006/relationships/chart" Target="../charts/chart77.xml"/><Relationship Id="rId5" Type="http://schemas.openxmlformats.org/officeDocument/2006/relationships/chart" Target="../charts/chart76.xml"/><Relationship Id="rId4" Type="http://schemas.openxmlformats.org/officeDocument/2006/relationships/chart" Target="../charts/chart75.xml"/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12.xml.rels><?xml version="1.0" encoding="UTF-8" standalone="yes"?>
<Relationships xmlns="http://schemas.openxmlformats.org/package/2006/relationships"><Relationship Id="rId7" Type="http://schemas.openxmlformats.org/officeDocument/2006/relationships/chart" Target="../charts/chart85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13.xml.rels><?xml version="1.0" encoding="UTF-8" standalone="yes"?>
<Relationships xmlns="http://schemas.openxmlformats.org/package/2006/relationships"><Relationship Id="rId7" Type="http://schemas.openxmlformats.org/officeDocument/2006/relationships/chart" Target="../charts/chart92.xml"/><Relationship Id="rId6" Type="http://schemas.openxmlformats.org/officeDocument/2006/relationships/chart" Target="../charts/chart91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14.xml.rels><?xml version="1.0" encoding="UTF-8" standalone="yes"?>
<Relationships xmlns="http://schemas.openxmlformats.org/package/2006/relationships"><Relationship Id="rId7" Type="http://schemas.openxmlformats.org/officeDocument/2006/relationships/chart" Target="../charts/chart99.xml"/><Relationship Id="rId6" Type="http://schemas.openxmlformats.org/officeDocument/2006/relationships/chart" Target="../charts/chart98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40</xdr:col>
      <xdr:colOff>358257</xdr:colOff>
      <xdr:row>9</xdr:row>
      <xdr:rowOff>125108</xdr:rowOff>
    </xdr:from>
    <xdr:to>
      <xdr:col>47</xdr:col>
      <xdr:colOff>589159</xdr:colOff>
      <xdr:row>28</xdr:row>
      <xdr:rowOff>59025</xdr:rowOff>
    </xdr:to>
    <xdr:graphicFrame>
      <xdr:nvGraphicFramePr>
        <xdr:cNvPr id="2" name="Gráfico 1" title="RV"/>
        <xdr:cNvGraphicFramePr/>
      </xdr:nvGraphicFramePr>
      <xdr:xfrm>
        <a:off x="18212435" y="2146935"/>
        <a:ext cx="5031105" cy="2647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338690</xdr:colOff>
      <xdr:row>46</xdr:row>
      <xdr:rowOff>137297</xdr:rowOff>
    </xdr:from>
    <xdr:to>
      <xdr:col>47</xdr:col>
      <xdr:colOff>569784</xdr:colOff>
      <xdr:row>66</xdr:row>
      <xdr:rowOff>2052</xdr:rowOff>
    </xdr:to>
    <xdr:graphicFrame>
      <xdr:nvGraphicFramePr>
        <xdr:cNvPr id="3" name="Gráfico 2"/>
        <xdr:cNvGraphicFramePr/>
      </xdr:nvGraphicFramePr>
      <xdr:xfrm>
        <a:off x="18192750" y="7531100"/>
        <a:ext cx="5031740" cy="2722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344527</xdr:colOff>
      <xdr:row>28</xdr:row>
      <xdr:rowOff>126134</xdr:rowOff>
    </xdr:from>
    <xdr:to>
      <xdr:col>47</xdr:col>
      <xdr:colOff>554064</xdr:colOff>
      <xdr:row>46</xdr:row>
      <xdr:rowOff>69875</xdr:rowOff>
    </xdr:to>
    <xdr:graphicFrame>
      <xdr:nvGraphicFramePr>
        <xdr:cNvPr id="4" name="Gráfico 3"/>
        <xdr:cNvGraphicFramePr/>
      </xdr:nvGraphicFramePr>
      <xdr:xfrm>
        <a:off x="18198465" y="4862195"/>
        <a:ext cx="5010150" cy="2601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43</xdr:col>
      <xdr:colOff>310952</xdr:colOff>
      <xdr:row>13</xdr:row>
      <xdr:rowOff>118604</xdr:rowOff>
    </xdr:from>
    <xdr:to>
      <xdr:col>52</xdr:col>
      <xdr:colOff>261792</xdr:colOff>
      <xdr:row>36</xdr:row>
      <xdr:rowOff>35460</xdr:rowOff>
    </xdr:to>
    <xdr:graphicFrame>
      <xdr:nvGraphicFramePr>
        <xdr:cNvPr id="6" name="Gráfico 5"/>
        <xdr:cNvGraphicFramePr/>
      </xdr:nvGraphicFramePr>
      <xdr:xfrm>
        <a:off x="20366990" y="2263140"/>
        <a:ext cx="6195060" cy="3587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397990</xdr:colOff>
      <xdr:row>37</xdr:row>
      <xdr:rowOff>26864</xdr:rowOff>
    </xdr:from>
    <xdr:to>
      <xdr:col>52</xdr:col>
      <xdr:colOff>275087</xdr:colOff>
      <xdr:row>70</xdr:row>
      <xdr:rowOff>1339</xdr:rowOff>
    </xdr:to>
    <xdr:graphicFrame>
      <xdr:nvGraphicFramePr>
        <xdr:cNvPr id="7" name="Gráfico 6"/>
        <xdr:cNvGraphicFramePr/>
      </xdr:nvGraphicFramePr>
      <xdr:xfrm>
        <a:off x="20453985" y="6012180"/>
        <a:ext cx="6121400" cy="2847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503836</xdr:colOff>
      <xdr:row>13</xdr:row>
      <xdr:rowOff>106112</xdr:rowOff>
    </xdr:from>
    <xdr:to>
      <xdr:col>59</xdr:col>
      <xdr:colOff>302624</xdr:colOff>
      <xdr:row>35</xdr:row>
      <xdr:rowOff>144394</xdr:rowOff>
    </xdr:to>
    <xdr:graphicFrame>
      <xdr:nvGraphicFramePr>
        <xdr:cNvPr id="10" name="Gráfico 9"/>
        <xdr:cNvGraphicFramePr/>
      </xdr:nvGraphicFramePr>
      <xdr:xfrm>
        <a:off x="26803985" y="2251075"/>
        <a:ext cx="6621780" cy="353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507328</xdr:colOff>
      <xdr:row>37</xdr:row>
      <xdr:rowOff>47550</xdr:rowOff>
    </xdr:from>
    <xdr:to>
      <xdr:col>59</xdr:col>
      <xdr:colOff>232374</xdr:colOff>
      <xdr:row>69</xdr:row>
      <xdr:rowOff>104383</xdr:rowOff>
    </xdr:to>
    <xdr:graphicFrame>
      <xdr:nvGraphicFramePr>
        <xdr:cNvPr id="11" name="Gráfico 10"/>
        <xdr:cNvGraphicFramePr/>
      </xdr:nvGraphicFramePr>
      <xdr:xfrm>
        <a:off x="26807160" y="6032500"/>
        <a:ext cx="6548120" cy="2787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215</xdr:col>
      <xdr:colOff>576364</xdr:colOff>
      <xdr:row>407</xdr:row>
      <xdr:rowOff>83224</xdr:rowOff>
    </xdr:from>
    <xdr:to>
      <xdr:col>227</xdr:col>
      <xdr:colOff>86882</xdr:colOff>
      <xdr:row>419</xdr:row>
      <xdr:rowOff>107805</xdr:rowOff>
    </xdr:to>
    <xdr:graphicFrame>
      <xdr:nvGraphicFramePr>
        <xdr:cNvPr id="9" name="Gráfico 8" title="TRADE No"/>
        <xdr:cNvGraphicFramePr/>
      </xdr:nvGraphicFramePr>
      <xdr:xfrm>
        <a:off x="207054450" y="66634360"/>
        <a:ext cx="12845415" cy="24244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215</xdr:col>
      <xdr:colOff>568170</xdr:colOff>
      <xdr:row>420</xdr:row>
      <xdr:rowOff>64379</xdr:rowOff>
    </xdr:from>
    <xdr:to>
      <xdr:col>227</xdr:col>
      <xdr:colOff>78688</xdr:colOff>
      <xdr:row>432</xdr:row>
      <xdr:rowOff>222538</xdr:rowOff>
    </xdr:to>
    <xdr:graphicFrame>
      <xdr:nvGraphicFramePr>
        <xdr:cNvPr id="12" name="Gráfico 11" title="TRADE No"/>
        <xdr:cNvGraphicFramePr/>
      </xdr:nvGraphicFramePr>
      <xdr:xfrm>
        <a:off x="207046195" y="69215635"/>
        <a:ext cx="12845415" cy="253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38100</xdr:colOff>
      <xdr:row>0</xdr:row>
      <xdr:rowOff>47624</xdr:rowOff>
    </xdr:from>
    <xdr:to>
      <xdr:col>43</xdr:col>
      <xdr:colOff>28576</xdr:colOff>
      <xdr:row>3</xdr:row>
      <xdr:rowOff>28575</xdr:rowOff>
    </xdr:to>
    <xdr:sp>
      <xdr:nvSpPr>
        <xdr:cNvPr id="13" name="Bisel 12"/>
        <xdr:cNvSpPr/>
      </xdr:nvSpPr>
      <xdr:spPr>
        <a:xfrm>
          <a:off x="1149350" y="46990"/>
          <a:ext cx="18935700" cy="484505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DATA</a:t>
          </a:r>
          <a:r>
            <a:rPr lang="en-GB" sz="1600" i="1" baseline="0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 YEAR 2022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59</xdr:col>
      <xdr:colOff>666750</xdr:colOff>
      <xdr:row>11</xdr:row>
      <xdr:rowOff>57150</xdr:rowOff>
    </xdr:from>
    <xdr:to>
      <xdr:col>66</xdr:col>
      <xdr:colOff>352424</xdr:colOff>
      <xdr:row>98</xdr:row>
      <xdr:rowOff>47625</xdr:rowOff>
    </xdr:to>
    <xdr:sp>
      <xdr:nvSpPr>
        <xdr:cNvPr id="14" name="Rectángulo 13"/>
        <xdr:cNvSpPr/>
      </xdr:nvSpPr>
      <xdr:spPr>
        <a:xfrm>
          <a:off x="33790255" y="1863090"/>
          <a:ext cx="7463790" cy="1104328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Stats EDGE - By days of the week</a:t>
          </a:r>
          <a:endParaRPr lang="en-GB" sz="2000" b="1"/>
        </a:p>
      </xdr:txBody>
    </xdr:sp>
    <xdr:clientData/>
  </xdr:twoCellAnchor>
  <xdr:twoCellAnchor>
    <xdr:from>
      <xdr:col>59</xdr:col>
      <xdr:colOff>885824</xdr:colOff>
      <xdr:row>13</xdr:row>
      <xdr:rowOff>123824</xdr:rowOff>
    </xdr:from>
    <xdr:to>
      <xdr:col>66</xdr:col>
      <xdr:colOff>85725</xdr:colOff>
      <xdr:row>35</xdr:row>
      <xdr:rowOff>95250</xdr:rowOff>
    </xdr:to>
    <xdr:graphicFrame>
      <xdr:nvGraphicFramePr>
        <xdr:cNvPr id="15" name="Gráfico 14"/>
        <xdr:cNvGraphicFramePr/>
      </xdr:nvGraphicFramePr>
      <xdr:xfrm>
        <a:off x="34008695" y="2268220"/>
        <a:ext cx="6979285" cy="3473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895349</xdr:colOff>
      <xdr:row>36</xdr:row>
      <xdr:rowOff>28575</xdr:rowOff>
    </xdr:from>
    <xdr:to>
      <xdr:col>66</xdr:col>
      <xdr:colOff>57149</xdr:colOff>
      <xdr:row>73</xdr:row>
      <xdr:rowOff>57150</xdr:rowOff>
    </xdr:to>
    <xdr:graphicFrame>
      <xdr:nvGraphicFramePr>
        <xdr:cNvPr id="16" name="Gráfico 15"/>
        <xdr:cNvGraphicFramePr/>
      </xdr:nvGraphicFramePr>
      <xdr:xfrm>
        <a:off x="34018220" y="5844540"/>
        <a:ext cx="6940550" cy="3499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914400</xdr:colOff>
      <xdr:row>74</xdr:row>
      <xdr:rowOff>9525</xdr:rowOff>
    </xdr:from>
    <xdr:to>
      <xdr:col>66</xdr:col>
      <xdr:colOff>66675</xdr:colOff>
      <xdr:row>96</xdr:row>
      <xdr:rowOff>66675</xdr:rowOff>
    </xdr:to>
    <xdr:graphicFrame>
      <xdr:nvGraphicFramePr>
        <xdr:cNvPr id="17" name="Gráfico 16"/>
        <xdr:cNvGraphicFramePr/>
      </xdr:nvGraphicFramePr>
      <xdr:xfrm>
        <a:off x="34037905" y="9439275"/>
        <a:ext cx="6931025" cy="32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389890</xdr:colOff>
      <xdr:row>101</xdr:row>
      <xdr:rowOff>41910</xdr:rowOff>
    </xdr:from>
    <xdr:to>
      <xdr:col>59</xdr:col>
      <xdr:colOff>220345</xdr:colOff>
      <xdr:row>131</xdr:row>
      <xdr:rowOff>125095</xdr:rowOff>
    </xdr:to>
    <xdr:graphicFrame>
      <xdr:nvGraphicFramePr>
        <xdr:cNvPr id="3" name="Gráfico 2"/>
        <xdr:cNvGraphicFramePr/>
      </xdr:nvGraphicFramePr>
      <xdr:xfrm>
        <a:off x="20446365" y="13329285"/>
        <a:ext cx="12897485" cy="4369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386080</xdr:colOff>
      <xdr:row>70</xdr:row>
      <xdr:rowOff>110490</xdr:rowOff>
    </xdr:from>
    <xdr:to>
      <xdr:col>59</xdr:col>
      <xdr:colOff>248920</xdr:colOff>
      <xdr:row>100</xdr:row>
      <xdr:rowOff>57150</xdr:rowOff>
    </xdr:to>
    <xdr:graphicFrame>
      <xdr:nvGraphicFramePr>
        <xdr:cNvPr id="19" name="Gráfico 18"/>
        <xdr:cNvGraphicFramePr/>
      </xdr:nvGraphicFramePr>
      <xdr:xfrm>
        <a:off x="20442555" y="8968740"/>
        <a:ext cx="12929870" cy="4232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38100</xdr:colOff>
      <xdr:row>0</xdr:row>
      <xdr:rowOff>47624</xdr:rowOff>
    </xdr:from>
    <xdr:to>
      <xdr:col>43</xdr:col>
      <xdr:colOff>28576</xdr:colOff>
      <xdr:row>3</xdr:row>
      <xdr:rowOff>28575</xdr:rowOff>
    </xdr:to>
    <xdr:sp>
      <xdr:nvSpPr>
        <xdr:cNvPr id="18" name="Bisel 17"/>
        <xdr:cNvSpPr/>
      </xdr:nvSpPr>
      <xdr:spPr>
        <a:xfrm>
          <a:off x="1149350" y="46990"/>
          <a:ext cx="18935700" cy="484505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DATA</a:t>
          </a:r>
          <a:r>
            <a:rPr lang="en-GB" sz="1600" i="1" baseline="0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 YEAR 2023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4" name="Rectángulo 13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3" name="Rectángulo 12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5" name="Rectángulo 4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2" name="Gráfico 1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3" name="Gráfico 2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4" name="Gráfico 3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6" name="Bisel 5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JANUARY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7" name="Gráfico 6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8" name="Bisel 7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9" name="Gráfico 8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10" name="Gráfico 9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11" name="Gráfico 10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43</xdr:col>
      <xdr:colOff>829235</xdr:colOff>
      <xdr:row>110</xdr:row>
      <xdr:rowOff>56027</xdr:rowOff>
    </xdr:from>
    <xdr:to>
      <xdr:col>58</xdr:col>
      <xdr:colOff>616322</xdr:colOff>
      <xdr:row>146</xdr:row>
      <xdr:rowOff>100852</xdr:rowOff>
    </xdr:to>
    <xdr:sp>
      <xdr:nvSpPr>
        <xdr:cNvPr id="21" name="Rectángulo 20"/>
        <xdr:cNvSpPr/>
      </xdr:nvSpPr>
      <xdr:spPr>
        <a:xfrm>
          <a:off x="22381845" y="12374880"/>
          <a:ext cx="10207625" cy="5235575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428625</xdr:colOff>
      <xdr:row>65</xdr:row>
      <xdr:rowOff>58992</xdr:rowOff>
    </xdr:from>
    <xdr:to>
      <xdr:col>48</xdr:col>
      <xdr:colOff>390526</xdr:colOff>
      <xdr:row>82</xdr:row>
      <xdr:rowOff>43210</xdr:rowOff>
    </xdr:to>
    <xdr:graphicFrame>
      <xdr:nvGraphicFramePr>
        <xdr:cNvPr id="32" name="Gráfico 31" title="TRADE No"/>
        <xdr:cNvGraphicFramePr/>
      </xdr:nvGraphicFramePr>
      <xdr:xfrm>
        <a:off x="21981795" y="8509000"/>
        <a:ext cx="388366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444941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0" name="Rectángulo 9"/>
        <xdr:cNvSpPr/>
      </xdr:nvSpPr>
      <xdr:spPr>
        <a:xfrm>
          <a:off x="27441525" y="4612640"/>
          <a:ext cx="5132070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1" name="Rectángulo 10"/>
        <xdr:cNvSpPr/>
      </xdr:nvSpPr>
      <xdr:spPr>
        <a:xfrm>
          <a:off x="22397085" y="4625975"/>
          <a:ext cx="496570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2" name="Gráfico 11" title="RV"/>
        <xdr:cNvGraphicFramePr/>
      </xdr:nvGraphicFramePr>
      <xdr:xfrm>
        <a:off x="22626320" y="5107940"/>
        <a:ext cx="461835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13" name="Gráfico 12"/>
        <xdr:cNvGraphicFramePr/>
      </xdr:nvGraphicFramePr>
      <xdr:xfrm>
        <a:off x="22621875" y="7512050"/>
        <a:ext cx="461835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14" name="Gráfico 13"/>
        <xdr:cNvGraphicFramePr/>
      </xdr:nvGraphicFramePr>
      <xdr:xfrm>
        <a:off x="22632670" y="10096500"/>
        <a:ext cx="468439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56030</xdr:colOff>
      <xdr:row>110</xdr:row>
      <xdr:rowOff>145675</xdr:rowOff>
    </xdr:from>
    <xdr:to>
      <xdr:col>58</xdr:col>
      <xdr:colOff>504264</xdr:colOff>
      <xdr:row>145</xdr:row>
      <xdr:rowOff>123263</xdr:rowOff>
    </xdr:to>
    <xdr:graphicFrame>
      <xdr:nvGraphicFramePr>
        <xdr:cNvPr id="16" name="Gráfico 15" title="TRADE No"/>
        <xdr:cNvGraphicFramePr/>
      </xdr:nvGraphicFramePr>
      <xdr:xfrm>
        <a:off x="22586950" y="12461875"/>
        <a:ext cx="9890760" cy="5028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17" name="Bisel 16"/>
        <xdr:cNvSpPr/>
      </xdr:nvSpPr>
      <xdr:spPr>
        <a:xfrm>
          <a:off x="33084770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18" name="Gráfico 17" title="RV"/>
        <xdr:cNvGraphicFramePr/>
      </xdr:nvGraphicFramePr>
      <xdr:xfrm>
        <a:off x="27607895" y="5117465"/>
        <a:ext cx="490537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19" name="Gráfico 18"/>
        <xdr:cNvGraphicFramePr/>
      </xdr:nvGraphicFramePr>
      <xdr:xfrm>
        <a:off x="27527885" y="7521575"/>
        <a:ext cx="496506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0" name="Gráfico 19"/>
        <xdr:cNvGraphicFramePr/>
      </xdr:nvGraphicFramePr>
      <xdr:xfrm>
        <a:off x="27529155" y="10106025"/>
        <a:ext cx="496379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40822</xdr:colOff>
      <xdr:row>0</xdr:row>
      <xdr:rowOff>54428</xdr:rowOff>
    </xdr:from>
    <xdr:to>
      <xdr:col>43</xdr:col>
      <xdr:colOff>13608</xdr:colOff>
      <xdr:row>0</xdr:row>
      <xdr:rowOff>612321</xdr:rowOff>
    </xdr:to>
    <xdr:sp>
      <xdr:nvSpPr>
        <xdr:cNvPr id="22" name="Bisel 21"/>
        <xdr:cNvSpPr/>
      </xdr:nvSpPr>
      <xdr:spPr>
        <a:xfrm>
          <a:off x="1663065" y="53975"/>
          <a:ext cx="19903440" cy="558165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FEBRUARY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0" name="Rectángulo 9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1" name="Rectángulo 10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2" name="Rectángulo 11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6" name="Gráfico 15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17" name="Gráfico 16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0" name="Gráfico 19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3" name="Bisel 22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MARCH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4" name="Gráfico 23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5" name="Bisel 24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6" name="Gráfico 25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7" name="Gráfico 26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8" name="Gráfico 27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6" name="Rectángulo 15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APRIL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104776</xdr:colOff>
      <xdr:row>111</xdr:row>
      <xdr:rowOff>7846</xdr:rowOff>
    </xdr:from>
    <xdr:to>
      <xdr:col>58</xdr:col>
      <xdr:colOff>504826</xdr:colOff>
      <xdr:row>144</xdr:row>
      <xdr:rowOff>133912</xdr:rowOff>
    </xdr:to>
    <xdr:graphicFrame>
      <xdr:nvGraphicFramePr>
        <xdr:cNvPr id="14" name="Gráfico 13" title="TRADE No"/>
        <xdr:cNvGraphicFramePr/>
      </xdr:nvGraphicFramePr>
      <xdr:xfrm>
        <a:off x="22635845" y="12469495"/>
        <a:ext cx="10042525" cy="4888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5" name="Rectángulo 14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MAY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3" name="Gráfico 22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4" name="Rectángulo 13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JUNE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3" name="Gráfico 22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5" name="Rectángulo 14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  <a:p>
          <a:pPr algn="ctr"/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 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JULY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3" name="Gráfico 22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9" name="Rectángulo 8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0" name="Rectángulo 9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  <a:p>
          <a:pPr algn="ctr"/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6" name="Rectángulo 15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8" name="Gráfico 17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19" name="Gráfico 18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0" name="Gráfico 19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1" name="Bisel 20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AUGUST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2" name="Gráfico 21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3" name="Bisel 22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4" name="Gráfico 23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5" name="Gráfico 24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6" name="Gráfico 25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5" name="Rectángulo 14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101941</xdr:colOff>
      <xdr:row>94</xdr:row>
      <xdr:rowOff>64061</xdr:rowOff>
    </xdr:from>
    <xdr:to>
      <xdr:col>51</xdr:col>
      <xdr:colOff>225138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72249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SEPTEMBER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3" name="Gráfico 22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15" name="Rectángulo 14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7" name="Rectángulo 16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3R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8" name="Rectángulo 17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9" name="Gráfico 18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20" name="Gráfico 19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1" name="Gráfico 20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OCTOBER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3" name="Gráfico 22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4" name="Bisel 23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5" name="Gráfico 24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6" name="Gráfico 25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7" name="Gráfico 26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44</xdr:col>
      <xdr:colOff>0</xdr:colOff>
      <xdr:row>110</xdr:row>
      <xdr:rowOff>57151</xdr:rowOff>
    </xdr:from>
    <xdr:to>
      <xdr:col>58</xdr:col>
      <xdr:colOff>609600</xdr:colOff>
      <xdr:row>145</xdr:row>
      <xdr:rowOff>133350</xdr:rowOff>
    </xdr:to>
    <xdr:sp>
      <xdr:nvSpPr>
        <xdr:cNvPr id="9" name="Rectángulo 8"/>
        <xdr:cNvSpPr/>
      </xdr:nvSpPr>
      <xdr:spPr>
        <a:xfrm>
          <a:off x="22531070" y="12376150"/>
          <a:ext cx="10252075" cy="5124450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51</xdr:col>
      <xdr:colOff>419100</xdr:colOff>
      <xdr:row>28</xdr:row>
      <xdr:rowOff>139514</xdr:rowOff>
    </xdr:from>
    <xdr:to>
      <xdr:col>58</xdr:col>
      <xdr:colOff>600075</xdr:colOff>
      <xdr:row>110</xdr:row>
      <xdr:rowOff>16249</xdr:rowOff>
    </xdr:to>
    <xdr:sp>
      <xdr:nvSpPr>
        <xdr:cNvPr id="15" name="Rectángulo 14"/>
        <xdr:cNvSpPr/>
      </xdr:nvSpPr>
      <xdr:spPr>
        <a:xfrm>
          <a:off x="27549475" y="4612640"/>
          <a:ext cx="5224145" cy="772223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 </a:t>
          </a:r>
          <a:endParaRPr lang="en-GB" sz="2000" b="1"/>
        </a:p>
      </xdr:txBody>
    </xdr:sp>
    <xdr:clientData/>
  </xdr:twoCellAnchor>
  <xdr:twoCellAnchor>
    <xdr:from>
      <xdr:col>43</xdr:col>
      <xdr:colOff>844362</xdr:colOff>
      <xdr:row>29</xdr:row>
      <xdr:rowOff>9525</xdr:rowOff>
    </xdr:from>
    <xdr:to>
      <xdr:col>51</xdr:col>
      <xdr:colOff>365914</xdr:colOff>
      <xdr:row>110</xdr:row>
      <xdr:rowOff>16249</xdr:rowOff>
    </xdr:to>
    <xdr:sp>
      <xdr:nvSpPr>
        <xdr:cNvPr id="17" name="Rectángulo 16"/>
        <xdr:cNvSpPr/>
      </xdr:nvSpPr>
      <xdr:spPr>
        <a:xfrm>
          <a:off x="22397085" y="4625975"/>
          <a:ext cx="5099050" cy="7708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44</xdr:col>
      <xdr:colOff>95418</xdr:colOff>
      <xdr:row>31</xdr:row>
      <xdr:rowOff>51361</xdr:rowOff>
    </xdr:from>
    <xdr:to>
      <xdr:col>51</xdr:col>
      <xdr:colOff>247650</xdr:colOff>
      <xdr:row>48</xdr:row>
      <xdr:rowOff>33311</xdr:rowOff>
    </xdr:to>
    <xdr:graphicFrame>
      <xdr:nvGraphicFramePr>
        <xdr:cNvPr id="18" name="Gráfico 17" title="RV"/>
        <xdr:cNvGraphicFramePr/>
      </xdr:nvGraphicFramePr>
      <xdr:xfrm>
        <a:off x="22626320" y="5107940"/>
        <a:ext cx="4751705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91320</xdr:colOff>
      <xdr:row>49</xdr:row>
      <xdr:rowOff>77785</xdr:rowOff>
    </xdr:from>
    <xdr:to>
      <xdr:col>51</xdr:col>
      <xdr:colOff>243552</xdr:colOff>
      <xdr:row>93</xdr:row>
      <xdr:rowOff>31378</xdr:rowOff>
    </xdr:to>
    <xdr:graphicFrame>
      <xdr:nvGraphicFramePr>
        <xdr:cNvPr id="19" name="Gráfico 18"/>
        <xdr:cNvGraphicFramePr/>
      </xdr:nvGraphicFramePr>
      <xdr:xfrm>
        <a:off x="22621875" y="7512050"/>
        <a:ext cx="4751705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101940</xdr:colOff>
      <xdr:row>94</xdr:row>
      <xdr:rowOff>64061</xdr:rowOff>
    </xdr:from>
    <xdr:to>
      <xdr:col>51</xdr:col>
      <xdr:colOff>320446</xdr:colOff>
      <xdr:row>109</xdr:row>
      <xdr:rowOff>72278</xdr:rowOff>
    </xdr:to>
    <xdr:graphicFrame>
      <xdr:nvGraphicFramePr>
        <xdr:cNvPr id="20" name="Gráfico 19"/>
        <xdr:cNvGraphicFramePr/>
      </xdr:nvGraphicFramePr>
      <xdr:xfrm>
        <a:off x="22632670" y="10096500"/>
        <a:ext cx="4817745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33618</xdr:colOff>
      <xdr:row>0</xdr:row>
      <xdr:rowOff>123265</xdr:rowOff>
    </xdr:from>
    <xdr:to>
      <xdr:col>42</xdr:col>
      <xdr:colOff>930087</xdr:colOff>
      <xdr:row>0</xdr:row>
      <xdr:rowOff>571500</xdr:rowOff>
    </xdr:to>
    <xdr:sp>
      <xdr:nvSpPr>
        <xdr:cNvPr id="21" name="Bisel 20"/>
        <xdr:cNvSpPr/>
      </xdr:nvSpPr>
      <xdr:spPr>
        <a:xfrm>
          <a:off x="1655445" y="123190"/>
          <a:ext cx="19693890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NOVEMBER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95249</xdr:colOff>
      <xdr:row>111</xdr:row>
      <xdr:rowOff>9524</xdr:rowOff>
    </xdr:from>
    <xdr:to>
      <xdr:col>58</xdr:col>
      <xdr:colOff>495299</xdr:colOff>
      <xdr:row>144</xdr:row>
      <xdr:rowOff>135590</xdr:rowOff>
    </xdr:to>
    <xdr:graphicFrame>
      <xdr:nvGraphicFramePr>
        <xdr:cNvPr id="22" name="Gráfico 21" title="TRADE No"/>
        <xdr:cNvGraphicFramePr/>
      </xdr:nvGraphicFramePr>
      <xdr:xfrm>
        <a:off x="22625685" y="12470765"/>
        <a:ext cx="10042525" cy="488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283724</xdr:colOff>
      <xdr:row>0</xdr:row>
      <xdr:rowOff>385096</xdr:rowOff>
    </xdr:from>
    <xdr:to>
      <xdr:col>62</xdr:col>
      <xdr:colOff>753806</xdr:colOff>
      <xdr:row>1</xdr:row>
      <xdr:rowOff>159617</xdr:rowOff>
    </xdr:to>
    <xdr:sp>
      <xdr:nvSpPr>
        <xdr:cNvPr id="23" name="Bisel 22"/>
        <xdr:cNvSpPr/>
      </xdr:nvSpPr>
      <xdr:spPr>
        <a:xfrm>
          <a:off x="33284795" y="384810"/>
          <a:ext cx="39985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1</xdr:colOff>
      <xdr:row>31</xdr:row>
      <xdr:rowOff>60886</xdr:rowOff>
    </xdr:from>
    <xdr:to>
      <xdr:col>58</xdr:col>
      <xdr:colOff>540347</xdr:colOff>
      <xdr:row>48</xdr:row>
      <xdr:rowOff>42836</xdr:rowOff>
    </xdr:to>
    <xdr:graphicFrame>
      <xdr:nvGraphicFramePr>
        <xdr:cNvPr id="24" name="Gráfico 23" title="RV"/>
        <xdr:cNvGraphicFramePr/>
      </xdr:nvGraphicFramePr>
      <xdr:xfrm>
        <a:off x="27741245" y="5117465"/>
        <a:ext cx="4972050" cy="2228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530977</xdr:colOff>
      <xdr:row>49</xdr:row>
      <xdr:rowOff>87310</xdr:rowOff>
    </xdr:from>
    <xdr:to>
      <xdr:col>58</xdr:col>
      <xdr:colOff>519819</xdr:colOff>
      <xdr:row>93</xdr:row>
      <xdr:rowOff>40903</xdr:rowOff>
    </xdr:to>
    <xdr:graphicFrame>
      <xdr:nvGraphicFramePr>
        <xdr:cNvPr id="25" name="Gráfico 24"/>
        <xdr:cNvGraphicFramePr/>
      </xdr:nvGraphicFramePr>
      <xdr:xfrm>
        <a:off x="27661235" y="7521575"/>
        <a:ext cx="503174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532269</xdr:colOff>
      <xdr:row>94</xdr:row>
      <xdr:rowOff>73586</xdr:rowOff>
    </xdr:from>
    <xdr:to>
      <xdr:col>58</xdr:col>
      <xdr:colOff>519702</xdr:colOff>
      <xdr:row>109</xdr:row>
      <xdr:rowOff>81803</xdr:rowOff>
    </xdr:to>
    <xdr:graphicFrame>
      <xdr:nvGraphicFramePr>
        <xdr:cNvPr id="26" name="Gráfico 25"/>
        <xdr:cNvGraphicFramePr/>
      </xdr:nvGraphicFramePr>
      <xdr:xfrm>
        <a:off x="27662505" y="10106025"/>
        <a:ext cx="5030470" cy="2151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30</xdr:col>
      <xdr:colOff>805180</xdr:colOff>
      <xdr:row>31</xdr:row>
      <xdr:rowOff>59055</xdr:rowOff>
    </xdr:from>
    <xdr:to>
      <xdr:col>40</xdr:col>
      <xdr:colOff>133985</xdr:colOff>
      <xdr:row>94</xdr:row>
      <xdr:rowOff>46990</xdr:rowOff>
    </xdr:to>
    <xdr:sp>
      <xdr:nvSpPr>
        <xdr:cNvPr id="15" name="Rectángulo 14"/>
        <xdr:cNvSpPr/>
      </xdr:nvSpPr>
      <xdr:spPr>
        <a:xfrm>
          <a:off x="14970760" y="5116195"/>
          <a:ext cx="9959975" cy="4975225"/>
        </a:xfrm>
        <a:prstGeom prst="rect">
          <a:avLst/>
        </a:prstGeom>
        <a:solidFill>
          <a:schemeClr val="tx2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</a:t>
          </a:r>
          <a:endParaRPr lang="en-GB" sz="2000" b="1"/>
        </a:p>
      </xdr:txBody>
    </xdr:sp>
    <xdr:clientData/>
  </xdr:twoCellAnchor>
  <xdr:twoCellAnchor>
    <xdr:from>
      <xdr:col>1</xdr:col>
      <xdr:colOff>19685</xdr:colOff>
      <xdr:row>111</xdr:row>
      <xdr:rowOff>99060</xdr:rowOff>
    </xdr:from>
    <xdr:to>
      <xdr:col>24</xdr:col>
      <xdr:colOff>858520</xdr:colOff>
      <xdr:row>133</xdr:row>
      <xdr:rowOff>114935</xdr:rowOff>
    </xdr:to>
    <xdr:sp>
      <xdr:nvSpPr>
        <xdr:cNvPr id="17" name="Rectángulo 16"/>
        <xdr:cNvSpPr/>
      </xdr:nvSpPr>
      <xdr:spPr>
        <a:xfrm>
          <a:off x="130810" y="12572365"/>
          <a:ext cx="11047730" cy="308292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PERSONAL </a:t>
          </a:r>
          <a:endParaRPr lang="en-GB" sz="2000" b="1"/>
        </a:p>
      </xdr:txBody>
    </xdr:sp>
    <xdr:clientData/>
  </xdr:twoCellAnchor>
  <xdr:twoCellAnchor>
    <xdr:from>
      <xdr:col>0</xdr:col>
      <xdr:colOff>101600</xdr:colOff>
      <xdr:row>29</xdr:row>
      <xdr:rowOff>140335</xdr:rowOff>
    </xdr:from>
    <xdr:to>
      <xdr:col>24</xdr:col>
      <xdr:colOff>838200</xdr:colOff>
      <xdr:row>51</xdr:row>
      <xdr:rowOff>97155</xdr:rowOff>
    </xdr:to>
    <xdr:sp>
      <xdr:nvSpPr>
        <xdr:cNvPr id="18" name="Rectángulo 17"/>
        <xdr:cNvSpPr/>
      </xdr:nvSpPr>
      <xdr:spPr>
        <a:xfrm>
          <a:off x="101600" y="4756785"/>
          <a:ext cx="11056620" cy="302641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000" b="1"/>
            <a:t>EDGE</a:t>
          </a:r>
          <a:endParaRPr lang="en-GB" sz="2000" b="1"/>
        </a:p>
      </xdr:txBody>
    </xdr:sp>
    <xdr:clientData/>
  </xdr:twoCellAnchor>
  <xdr:twoCellAnchor>
    <xdr:from>
      <xdr:col>1</xdr:col>
      <xdr:colOff>80010</xdr:colOff>
      <xdr:row>31</xdr:row>
      <xdr:rowOff>94615</xdr:rowOff>
    </xdr:from>
    <xdr:to>
      <xdr:col>7</xdr:col>
      <xdr:colOff>83820</xdr:colOff>
      <xdr:row>51</xdr:row>
      <xdr:rowOff>19685</xdr:rowOff>
    </xdr:to>
    <xdr:graphicFrame>
      <xdr:nvGraphicFramePr>
        <xdr:cNvPr id="19" name="Gráfico 18" title="RV"/>
        <xdr:cNvGraphicFramePr/>
      </xdr:nvGraphicFramePr>
      <xdr:xfrm>
        <a:off x="191135" y="5151755"/>
        <a:ext cx="3525520" cy="2553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165735</xdr:colOff>
      <xdr:row>31</xdr:row>
      <xdr:rowOff>78105</xdr:rowOff>
    </xdr:from>
    <xdr:to>
      <xdr:col>18</xdr:col>
      <xdr:colOff>22860</xdr:colOff>
      <xdr:row>51</xdr:row>
      <xdr:rowOff>24765</xdr:rowOff>
    </xdr:to>
    <xdr:graphicFrame>
      <xdr:nvGraphicFramePr>
        <xdr:cNvPr id="20" name="Gráfico 19"/>
        <xdr:cNvGraphicFramePr/>
      </xdr:nvGraphicFramePr>
      <xdr:xfrm>
        <a:off x="3798570" y="5135245"/>
        <a:ext cx="3799840" cy="257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128270</xdr:colOff>
      <xdr:row>31</xdr:row>
      <xdr:rowOff>80010</xdr:rowOff>
    </xdr:from>
    <xdr:to>
      <xdr:col>24</xdr:col>
      <xdr:colOff>751840</xdr:colOff>
      <xdr:row>51</xdr:row>
      <xdr:rowOff>32385</xdr:rowOff>
    </xdr:to>
    <xdr:graphicFrame>
      <xdr:nvGraphicFramePr>
        <xdr:cNvPr id="21" name="Gráfico 20"/>
        <xdr:cNvGraphicFramePr/>
      </xdr:nvGraphicFramePr>
      <xdr:xfrm>
        <a:off x="7703820" y="5137150"/>
        <a:ext cx="3368040" cy="2581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33020</xdr:colOff>
      <xdr:row>0</xdr:row>
      <xdr:rowOff>123190</xdr:rowOff>
    </xdr:from>
    <xdr:to>
      <xdr:col>30</xdr:col>
      <xdr:colOff>76200</xdr:colOff>
      <xdr:row>0</xdr:row>
      <xdr:rowOff>571500</xdr:rowOff>
    </xdr:to>
    <xdr:sp>
      <xdr:nvSpPr>
        <xdr:cNvPr id="22" name="Bisel 21"/>
        <xdr:cNvSpPr/>
      </xdr:nvSpPr>
      <xdr:spPr>
        <a:xfrm>
          <a:off x="1655445" y="123190"/>
          <a:ext cx="12586335" cy="448310"/>
        </a:xfrm>
        <a:prstGeom prst="bevel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i="1"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DECEMBER</a:t>
          </a:r>
          <a:endParaRPr lang="en-GB" sz="1600" i="1"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31</xdr:col>
      <xdr:colOff>76200</xdr:colOff>
      <xdr:row>32</xdr:row>
      <xdr:rowOff>19685</xdr:rowOff>
    </xdr:from>
    <xdr:to>
      <xdr:col>40</xdr:col>
      <xdr:colOff>57785</xdr:colOff>
      <xdr:row>93</xdr:row>
      <xdr:rowOff>118745</xdr:rowOff>
    </xdr:to>
    <xdr:graphicFrame>
      <xdr:nvGraphicFramePr>
        <xdr:cNvPr id="23" name="Gráfico 22" title="TRADE No"/>
        <xdr:cNvGraphicFramePr/>
      </xdr:nvGraphicFramePr>
      <xdr:xfrm>
        <a:off x="15051405" y="5208270"/>
        <a:ext cx="9803130" cy="4812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780415</xdr:colOff>
      <xdr:row>0</xdr:row>
      <xdr:rowOff>384810</xdr:rowOff>
    </xdr:from>
    <xdr:to>
      <xdr:col>33</xdr:col>
      <xdr:colOff>753110</xdr:colOff>
      <xdr:row>1</xdr:row>
      <xdr:rowOff>159385</xdr:rowOff>
    </xdr:to>
    <xdr:sp>
      <xdr:nvSpPr>
        <xdr:cNvPr id="24" name="Bisel 23"/>
        <xdr:cNvSpPr/>
      </xdr:nvSpPr>
      <xdr:spPr>
        <a:xfrm>
          <a:off x="14945995" y="384810"/>
          <a:ext cx="3198495" cy="567690"/>
        </a:xfrm>
        <a:prstGeom prst="bevel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i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</a:rPr>
            <a:t>JOURNAL</a:t>
          </a:r>
          <a:endParaRPr lang="en-GB" sz="2000" i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90805</xdr:colOff>
      <xdr:row>114</xdr:row>
      <xdr:rowOff>128270</xdr:rowOff>
    </xdr:from>
    <xdr:to>
      <xdr:col>7</xdr:col>
      <xdr:colOff>216535</xdr:colOff>
      <xdr:row>133</xdr:row>
      <xdr:rowOff>36830</xdr:rowOff>
    </xdr:to>
    <xdr:graphicFrame>
      <xdr:nvGraphicFramePr>
        <xdr:cNvPr id="25" name="Gráfico 24" title="RV"/>
        <xdr:cNvGraphicFramePr/>
      </xdr:nvGraphicFramePr>
      <xdr:xfrm>
        <a:off x="201930" y="12954000"/>
        <a:ext cx="3647440" cy="2623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334010</xdr:colOff>
      <xdr:row>115</xdr:row>
      <xdr:rowOff>10795</xdr:rowOff>
    </xdr:from>
    <xdr:to>
      <xdr:col>18</xdr:col>
      <xdr:colOff>163830</xdr:colOff>
      <xdr:row>133</xdr:row>
      <xdr:rowOff>17780</xdr:rowOff>
    </xdr:to>
    <xdr:graphicFrame>
      <xdr:nvGraphicFramePr>
        <xdr:cNvPr id="26" name="Gráfico 25"/>
        <xdr:cNvGraphicFramePr/>
      </xdr:nvGraphicFramePr>
      <xdr:xfrm>
        <a:off x="3966845" y="12979400"/>
        <a:ext cx="3772535" cy="2578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244475</xdr:colOff>
      <xdr:row>115</xdr:row>
      <xdr:rowOff>15875</xdr:rowOff>
    </xdr:from>
    <xdr:to>
      <xdr:col>24</xdr:col>
      <xdr:colOff>755650</xdr:colOff>
      <xdr:row>132</xdr:row>
      <xdr:rowOff>135890</xdr:rowOff>
    </xdr:to>
    <xdr:graphicFrame>
      <xdr:nvGraphicFramePr>
        <xdr:cNvPr id="27" name="Gráfico 26"/>
        <xdr:cNvGraphicFramePr/>
      </xdr:nvGraphicFramePr>
      <xdr:xfrm>
        <a:off x="7820025" y="12984480"/>
        <a:ext cx="3255645" cy="2548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ASH_JOURNAL_TEMPLATE%20(3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APRIL"/>
      <sheetName val="Variables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"/>
  <dimension ref="A1:AN1000"/>
  <sheetViews>
    <sheetView showGridLines="0" workbookViewId="0">
      <selection activeCell="A1" sqref="A1"/>
    </sheetView>
  </sheetViews>
  <sheetFormatPr defaultColWidth="16.6666666666667" defaultRowHeight="15" customHeight="1"/>
  <cols>
    <col min="1" max="1" width="17.6666666666667" customWidth="1"/>
    <col min="2" max="2" width="9.5047619047619" customWidth="1"/>
    <col min="3" max="3" width="3.5047619047619" customWidth="1"/>
    <col min="4" max="4" width="4.66666666666667" customWidth="1"/>
    <col min="5" max="5" width="4.5047619047619" customWidth="1"/>
    <col min="6" max="6" width="5.66666666666667" customWidth="1"/>
    <col min="7" max="7" width="0.666666666666667" customWidth="1"/>
    <col min="8" max="11" width="5.16190476190476" customWidth="1"/>
    <col min="12" max="12" width="0.666666666666667" customWidth="1"/>
    <col min="13" max="16" width="5.16190476190476" customWidth="1"/>
    <col min="17" max="17" width="0.666666666666667" customWidth="1"/>
    <col min="18" max="21" width="5.16190476190476" customWidth="1"/>
    <col min="22" max="22" width="0.666666666666667" customWidth="1"/>
    <col min="23" max="26" width="5.16190476190476" customWidth="1"/>
    <col min="27" max="27" width="2.16190476190476" customWidth="1"/>
    <col min="28" max="28" width="10.5047619047619" customWidth="1"/>
    <col min="29" max="29" width="13.1619047619048" customWidth="1"/>
    <col min="30" max="32" width="10.6666666666667" customWidth="1"/>
    <col min="33" max="33" width="14.6666666666667" customWidth="1"/>
    <col min="34" max="34" width="5.16190476190476" customWidth="1"/>
    <col min="35" max="35" width="9.66666666666667" customWidth="1"/>
    <col min="36" max="36" width="7.5047619047619" customWidth="1"/>
    <col min="37" max="37" width="8.5047619047619" customWidth="1"/>
    <col min="38" max="38" width="9.5047619047619" customWidth="1"/>
    <col min="39" max="39" width="7.5047619047619" customWidth="1"/>
    <col min="40" max="40" width="14.1619047619048" customWidth="1"/>
  </cols>
  <sheetData>
    <row r="1" ht="11.25" customHeight="1" spans="1:40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10"/>
      <c r="AJ1" s="10"/>
      <c r="AK1" s="4"/>
      <c r="AL1" s="4"/>
      <c r="AM1" s="4"/>
      <c r="AN1" s="4"/>
    </row>
    <row r="2" ht="18" customHeight="1" spans="1:40">
      <c r="A2" s="4"/>
      <c r="B2" s="4"/>
      <c r="C2" s="727" t="s">
        <v>0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4"/>
      <c r="AB2" s="80"/>
      <c r="AC2" s="742" t="s">
        <v>1</v>
      </c>
      <c r="AD2" s="58"/>
      <c r="AE2" s="58"/>
      <c r="AF2" s="58"/>
      <c r="AG2" s="58"/>
      <c r="AH2" s="4"/>
      <c r="AI2" s="80"/>
      <c r="AJ2" s="754" t="s">
        <v>2</v>
      </c>
      <c r="AK2" s="58"/>
      <c r="AL2" s="58"/>
      <c r="AM2" s="58"/>
      <c r="AN2" s="58"/>
    </row>
    <row r="3" ht="11.25" customHeight="1" spans="1:40">
      <c r="A3" s="7"/>
      <c r="B3" s="7"/>
      <c r="C3" s="728" t="s">
        <v>3</v>
      </c>
      <c r="D3" s="729"/>
      <c r="E3" s="729"/>
      <c r="F3" s="733"/>
      <c r="G3" s="734"/>
      <c r="H3" s="735" t="s">
        <v>4</v>
      </c>
      <c r="I3" s="736"/>
      <c r="J3" s="736"/>
      <c r="K3" s="737"/>
      <c r="L3" s="734"/>
      <c r="M3" s="738" t="s">
        <v>5</v>
      </c>
      <c r="N3" s="736"/>
      <c r="O3" s="736"/>
      <c r="P3" s="737"/>
      <c r="Q3" s="734"/>
      <c r="R3" s="739" t="s">
        <v>6</v>
      </c>
      <c r="S3" s="736"/>
      <c r="T3" s="736"/>
      <c r="U3" s="737"/>
      <c r="V3" s="734"/>
      <c r="W3" s="740" t="s">
        <v>7</v>
      </c>
      <c r="X3" s="736"/>
      <c r="Y3" s="736"/>
      <c r="Z3" s="737"/>
      <c r="AA3" s="7"/>
      <c r="AB3" s="429" t="s">
        <v>8</v>
      </c>
      <c r="AC3" s="743" t="s">
        <v>3</v>
      </c>
      <c r="AD3" s="744" t="s">
        <v>4</v>
      </c>
      <c r="AE3" s="745" t="s">
        <v>5</v>
      </c>
      <c r="AF3" s="746" t="s">
        <v>6</v>
      </c>
      <c r="AG3" s="755" t="s">
        <v>7</v>
      </c>
      <c r="AH3" s="7"/>
      <c r="AI3" s="429" t="s">
        <v>8</v>
      </c>
      <c r="AJ3" s="756" t="s">
        <v>3</v>
      </c>
      <c r="AK3" s="744" t="s">
        <v>4</v>
      </c>
      <c r="AL3" s="745" t="s">
        <v>5</v>
      </c>
      <c r="AM3" s="746" t="s">
        <v>9</v>
      </c>
      <c r="AN3" s="755" t="s">
        <v>7</v>
      </c>
    </row>
    <row r="4" ht="11.25" customHeight="1" spans="1:40">
      <c r="A4" s="10"/>
      <c r="B4" s="674" t="s">
        <v>8</v>
      </c>
      <c r="C4" s="60" t="s">
        <v>10</v>
      </c>
      <c r="D4" s="61" t="s">
        <v>11</v>
      </c>
      <c r="E4" s="61" t="s">
        <v>12</v>
      </c>
      <c r="F4" s="59" t="s">
        <v>13</v>
      </c>
      <c r="G4" s="10"/>
      <c r="H4" s="60" t="s">
        <v>10</v>
      </c>
      <c r="I4" s="61" t="s">
        <v>11</v>
      </c>
      <c r="J4" s="61" t="s">
        <v>12</v>
      </c>
      <c r="K4" s="71" t="s">
        <v>13</v>
      </c>
      <c r="L4" s="10"/>
      <c r="M4" s="72" t="s">
        <v>10</v>
      </c>
      <c r="N4" s="77" t="s">
        <v>11</v>
      </c>
      <c r="O4" s="77" t="s">
        <v>12</v>
      </c>
      <c r="P4" s="78" t="s">
        <v>13</v>
      </c>
      <c r="Q4" s="10"/>
      <c r="R4" s="72" t="s">
        <v>10</v>
      </c>
      <c r="S4" s="77" t="s">
        <v>11</v>
      </c>
      <c r="T4" s="77" t="s">
        <v>12</v>
      </c>
      <c r="U4" s="78" t="s">
        <v>13</v>
      </c>
      <c r="V4" s="10"/>
      <c r="W4" s="72" t="s">
        <v>10</v>
      </c>
      <c r="X4" s="77" t="s">
        <v>11</v>
      </c>
      <c r="Y4" s="77" t="s">
        <v>12</v>
      </c>
      <c r="Z4" s="78" t="s">
        <v>13</v>
      </c>
      <c r="AA4" s="10"/>
      <c r="AB4" s="686"/>
      <c r="AC4" s="29"/>
      <c r="AD4" s="747"/>
      <c r="AE4" s="748"/>
      <c r="AF4" s="748"/>
      <c r="AG4" s="757"/>
      <c r="AH4" s="10"/>
      <c r="AI4" s="758"/>
      <c r="AJ4" s="96"/>
      <c r="AK4" s="55"/>
      <c r="AL4" s="183"/>
      <c r="AM4" s="183"/>
      <c r="AN4" s="95"/>
    </row>
    <row r="5" ht="11.25" customHeight="1" spans="1:40">
      <c r="A5" s="10"/>
      <c r="B5" s="730"/>
      <c r="C5" s="731"/>
      <c r="D5" s="732"/>
      <c r="E5" s="732"/>
      <c r="F5" s="68">
        <f t="shared" ref="F5:F27" si="0">SUM(C5:E5)</f>
        <v>0</v>
      </c>
      <c r="G5" s="10"/>
      <c r="H5" s="731"/>
      <c r="I5" s="732"/>
      <c r="J5" s="732"/>
      <c r="K5" s="68">
        <f t="shared" ref="K5:K27" si="1">SUM(H5:J5)</f>
        <v>0</v>
      </c>
      <c r="L5" s="10"/>
      <c r="M5" s="731"/>
      <c r="N5" s="732"/>
      <c r="O5" s="732"/>
      <c r="P5" s="68">
        <f t="shared" ref="P5:P27" si="2">SUM(M5:O5)</f>
        <v>0</v>
      </c>
      <c r="Q5" s="10"/>
      <c r="R5" s="731"/>
      <c r="S5" s="732"/>
      <c r="T5" s="732"/>
      <c r="U5" s="68">
        <f t="shared" ref="U5:U27" si="3">SUM(R5:T5)</f>
        <v>0</v>
      </c>
      <c r="V5" s="10"/>
      <c r="W5" s="73">
        <f t="shared" ref="W5:Y5" si="4">C5+H5+M5+R5</f>
        <v>0</v>
      </c>
      <c r="X5" s="79">
        <f t="shared" si="4"/>
        <v>0</v>
      </c>
      <c r="Y5" s="79">
        <f t="shared" si="4"/>
        <v>0</v>
      </c>
      <c r="Z5" s="68">
        <f t="shared" ref="Z5:Z27" si="5">SUM(W5:Y5)</f>
        <v>0</v>
      </c>
      <c r="AA5" s="4"/>
      <c r="AB5" s="741">
        <f t="shared" ref="AB5:AB26" si="6">B5</f>
        <v>0</v>
      </c>
      <c r="AC5" s="749" t="str">
        <f t="shared" ref="AC5:AC26" si="7">IF((D5+E5=0),"0",100*E5/(D5+E5))</f>
        <v>0</v>
      </c>
      <c r="AD5" s="750" t="str">
        <f t="shared" ref="AD5:AD26" si="8">IF((J5+I5=0),"0",100*J5/(I5+J5))</f>
        <v>0</v>
      </c>
      <c r="AE5" s="750" t="str">
        <f t="shared" ref="AE5:AE26" si="9">IF((O5+N5=0),"0",100*O5/(N5+O5))</f>
        <v>0</v>
      </c>
      <c r="AF5" s="750" t="str">
        <f t="shared" ref="AF5:AF26" si="10">IF((T5+S5=0),"0",100*T5/(S5+T5))</f>
        <v>0</v>
      </c>
      <c r="AG5" s="750" t="str">
        <f t="shared" ref="AG5:AG26" si="11">IF(AC5+AD5+AE5+AF5=0,"",100*Y5/(Y5+X5))</f>
        <v/>
      </c>
      <c r="AH5" s="4"/>
      <c r="AI5" s="759">
        <f t="shared" ref="AI5:AI26" si="12">B5</f>
        <v>0</v>
      </c>
      <c r="AJ5" s="760">
        <f t="shared" ref="AJ5:AJ26" si="13">(10*E5)-D5</f>
        <v>0</v>
      </c>
      <c r="AK5" s="749">
        <f t="shared" ref="AK5:AK26" si="14">(10*J5)-I5</f>
        <v>0</v>
      </c>
      <c r="AL5" s="749">
        <f t="shared" ref="AL5:AL26" si="15">(10*O5)-N5</f>
        <v>0</v>
      </c>
      <c r="AM5" s="749">
        <f t="shared" ref="AM5:AM26" si="16">(10*T5)-S5</f>
        <v>0</v>
      </c>
      <c r="AN5" s="763">
        <f t="shared" ref="AN5:AN26" si="17">(10*Y5)-X5</f>
        <v>0</v>
      </c>
    </row>
    <row r="6" ht="11.25" customHeight="1" spans="1:40">
      <c r="A6" s="10"/>
      <c r="B6" s="730"/>
      <c r="C6" s="731"/>
      <c r="D6" s="732"/>
      <c r="E6" s="732"/>
      <c r="F6" s="68">
        <f t="shared" si="0"/>
        <v>0</v>
      </c>
      <c r="G6" s="10"/>
      <c r="H6" s="731"/>
      <c r="I6" s="732"/>
      <c r="J6" s="732"/>
      <c r="K6" s="68">
        <f t="shared" si="1"/>
        <v>0</v>
      </c>
      <c r="L6" s="10"/>
      <c r="M6" s="731"/>
      <c r="N6" s="732"/>
      <c r="O6" s="732"/>
      <c r="P6" s="68">
        <f t="shared" si="2"/>
        <v>0</v>
      </c>
      <c r="Q6" s="10"/>
      <c r="R6" s="731"/>
      <c r="S6" s="732"/>
      <c r="T6" s="732"/>
      <c r="U6" s="68">
        <f t="shared" si="3"/>
        <v>0</v>
      </c>
      <c r="V6" s="10"/>
      <c r="W6" s="73">
        <f t="shared" ref="W6:Y6" si="18">C6+H6+M6+R6</f>
        <v>0</v>
      </c>
      <c r="X6" s="79">
        <f t="shared" si="18"/>
        <v>0</v>
      </c>
      <c r="Y6" s="79">
        <f t="shared" si="18"/>
        <v>0</v>
      </c>
      <c r="Z6" s="68">
        <f t="shared" si="5"/>
        <v>0</v>
      </c>
      <c r="AA6" s="4"/>
      <c r="AB6" s="741">
        <f t="shared" si="6"/>
        <v>0</v>
      </c>
      <c r="AC6" s="749" t="str">
        <f t="shared" si="7"/>
        <v>0</v>
      </c>
      <c r="AD6" s="750" t="str">
        <f t="shared" si="8"/>
        <v>0</v>
      </c>
      <c r="AE6" s="750" t="str">
        <f t="shared" si="9"/>
        <v>0</v>
      </c>
      <c r="AF6" s="750" t="str">
        <f t="shared" si="10"/>
        <v>0</v>
      </c>
      <c r="AG6" s="750" t="str">
        <f t="shared" si="11"/>
        <v/>
      </c>
      <c r="AH6" s="4"/>
      <c r="AI6" s="759">
        <f t="shared" si="12"/>
        <v>0</v>
      </c>
      <c r="AJ6" s="760">
        <f t="shared" si="13"/>
        <v>0</v>
      </c>
      <c r="AK6" s="749">
        <f t="shared" si="14"/>
        <v>0</v>
      </c>
      <c r="AL6" s="749">
        <f t="shared" si="15"/>
        <v>0</v>
      </c>
      <c r="AM6" s="749">
        <f t="shared" si="16"/>
        <v>0</v>
      </c>
      <c r="AN6" s="763">
        <f t="shared" si="17"/>
        <v>0</v>
      </c>
    </row>
    <row r="7" ht="11.25" customHeight="1" spans="1:40">
      <c r="A7" s="10"/>
      <c r="B7" s="730"/>
      <c r="C7" s="731"/>
      <c r="D7" s="732"/>
      <c r="E7" s="732"/>
      <c r="F7" s="68">
        <f t="shared" si="0"/>
        <v>0</v>
      </c>
      <c r="G7" s="10"/>
      <c r="H7" s="731"/>
      <c r="I7" s="732"/>
      <c r="J7" s="732"/>
      <c r="K7" s="68">
        <f t="shared" si="1"/>
        <v>0</v>
      </c>
      <c r="L7" s="10"/>
      <c r="M7" s="731"/>
      <c r="N7" s="732"/>
      <c r="O7" s="732"/>
      <c r="P7" s="68">
        <f t="shared" si="2"/>
        <v>0</v>
      </c>
      <c r="Q7" s="10"/>
      <c r="R7" s="731"/>
      <c r="S7" s="732"/>
      <c r="T7" s="732"/>
      <c r="U7" s="68">
        <f t="shared" si="3"/>
        <v>0</v>
      </c>
      <c r="V7" s="10"/>
      <c r="W7" s="73">
        <f t="shared" ref="W7:Y7" si="19">C7+H7+M7+R7</f>
        <v>0</v>
      </c>
      <c r="X7" s="79">
        <f t="shared" si="19"/>
        <v>0</v>
      </c>
      <c r="Y7" s="79">
        <f t="shared" si="19"/>
        <v>0</v>
      </c>
      <c r="Z7" s="68">
        <f t="shared" si="5"/>
        <v>0</v>
      </c>
      <c r="AA7" s="4"/>
      <c r="AB7" s="741">
        <f t="shared" si="6"/>
        <v>0</v>
      </c>
      <c r="AC7" s="749" t="str">
        <f t="shared" si="7"/>
        <v>0</v>
      </c>
      <c r="AD7" s="750" t="str">
        <f t="shared" si="8"/>
        <v>0</v>
      </c>
      <c r="AE7" s="750" t="str">
        <f t="shared" si="9"/>
        <v>0</v>
      </c>
      <c r="AF7" s="750" t="str">
        <f t="shared" si="10"/>
        <v>0</v>
      </c>
      <c r="AG7" s="750" t="str">
        <f t="shared" si="11"/>
        <v/>
      </c>
      <c r="AH7" s="4"/>
      <c r="AI7" s="759">
        <f t="shared" si="12"/>
        <v>0</v>
      </c>
      <c r="AJ7" s="760">
        <f t="shared" si="13"/>
        <v>0</v>
      </c>
      <c r="AK7" s="749">
        <f t="shared" si="14"/>
        <v>0</v>
      </c>
      <c r="AL7" s="749">
        <f t="shared" si="15"/>
        <v>0</v>
      </c>
      <c r="AM7" s="749">
        <f t="shared" si="16"/>
        <v>0</v>
      </c>
      <c r="AN7" s="763">
        <f t="shared" si="17"/>
        <v>0</v>
      </c>
    </row>
    <row r="8" ht="11.25" customHeight="1" spans="1:40">
      <c r="A8" s="10"/>
      <c r="B8" s="730"/>
      <c r="C8" s="731"/>
      <c r="D8" s="732"/>
      <c r="E8" s="732"/>
      <c r="F8" s="68">
        <f t="shared" si="0"/>
        <v>0</v>
      </c>
      <c r="G8" s="10"/>
      <c r="H8" s="731"/>
      <c r="I8" s="732"/>
      <c r="J8" s="732"/>
      <c r="K8" s="68">
        <f t="shared" si="1"/>
        <v>0</v>
      </c>
      <c r="L8" s="10"/>
      <c r="M8" s="731"/>
      <c r="N8" s="732"/>
      <c r="O8" s="732"/>
      <c r="P8" s="68">
        <f t="shared" si="2"/>
        <v>0</v>
      </c>
      <c r="Q8" s="10"/>
      <c r="R8" s="731"/>
      <c r="S8" s="732"/>
      <c r="T8" s="732"/>
      <c r="U8" s="68">
        <f t="shared" si="3"/>
        <v>0</v>
      </c>
      <c r="V8" s="10"/>
      <c r="W8" s="73">
        <f t="shared" ref="W8:Y8" si="20">C8+H8+M8+R8</f>
        <v>0</v>
      </c>
      <c r="X8" s="79">
        <f t="shared" si="20"/>
        <v>0</v>
      </c>
      <c r="Y8" s="79">
        <f t="shared" si="20"/>
        <v>0</v>
      </c>
      <c r="Z8" s="68">
        <f t="shared" si="5"/>
        <v>0</v>
      </c>
      <c r="AA8" s="4"/>
      <c r="AB8" s="741">
        <f t="shared" si="6"/>
        <v>0</v>
      </c>
      <c r="AC8" s="749" t="str">
        <f t="shared" si="7"/>
        <v>0</v>
      </c>
      <c r="AD8" s="750" t="str">
        <f t="shared" si="8"/>
        <v>0</v>
      </c>
      <c r="AE8" s="750" t="str">
        <f t="shared" si="9"/>
        <v>0</v>
      </c>
      <c r="AF8" s="750" t="str">
        <f t="shared" si="10"/>
        <v>0</v>
      </c>
      <c r="AG8" s="750" t="str">
        <f t="shared" si="11"/>
        <v/>
      </c>
      <c r="AH8" s="4"/>
      <c r="AI8" s="759">
        <f t="shared" si="12"/>
        <v>0</v>
      </c>
      <c r="AJ8" s="760">
        <f t="shared" si="13"/>
        <v>0</v>
      </c>
      <c r="AK8" s="749">
        <f t="shared" si="14"/>
        <v>0</v>
      </c>
      <c r="AL8" s="749">
        <f t="shared" si="15"/>
        <v>0</v>
      </c>
      <c r="AM8" s="749">
        <f t="shared" si="16"/>
        <v>0</v>
      </c>
      <c r="AN8" s="763">
        <f t="shared" si="17"/>
        <v>0</v>
      </c>
    </row>
    <row r="9" ht="11.25" customHeight="1" spans="1:40">
      <c r="A9" s="10"/>
      <c r="B9" s="730"/>
      <c r="C9" s="731"/>
      <c r="D9" s="732"/>
      <c r="E9" s="732"/>
      <c r="F9" s="68">
        <f t="shared" si="0"/>
        <v>0</v>
      </c>
      <c r="G9" s="10"/>
      <c r="H9" s="731"/>
      <c r="I9" s="732"/>
      <c r="J9" s="732"/>
      <c r="K9" s="68">
        <f t="shared" si="1"/>
        <v>0</v>
      </c>
      <c r="L9" s="10"/>
      <c r="M9" s="731"/>
      <c r="N9" s="732"/>
      <c r="O9" s="732"/>
      <c r="P9" s="68">
        <f t="shared" si="2"/>
        <v>0</v>
      </c>
      <c r="Q9" s="10"/>
      <c r="R9" s="731"/>
      <c r="S9" s="732"/>
      <c r="T9" s="732"/>
      <c r="U9" s="68">
        <f t="shared" si="3"/>
        <v>0</v>
      </c>
      <c r="V9" s="10"/>
      <c r="W9" s="73">
        <f t="shared" ref="W9:Y9" si="21">C9+H9+M9+R9</f>
        <v>0</v>
      </c>
      <c r="X9" s="79">
        <f t="shared" si="21"/>
        <v>0</v>
      </c>
      <c r="Y9" s="79">
        <f t="shared" si="21"/>
        <v>0</v>
      </c>
      <c r="Z9" s="68">
        <f t="shared" si="5"/>
        <v>0</v>
      </c>
      <c r="AA9" s="4"/>
      <c r="AB9" s="741">
        <f t="shared" si="6"/>
        <v>0</v>
      </c>
      <c r="AC9" s="749" t="str">
        <f t="shared" si="7"/>
        <v>0</v>
      </c>
      <c r="AD9" s="750" t="str">
        <f t="shared" si="8"/>
        <v>0</v>
      </c>
      <c r="AE9" s="750" t="str">
        <f t="shared" si="9"/>
        <v>0</v>
      </c>
      <c r="AF9" s="750" t="str">
        <f t="shared" si="10"/>
        <v>0</v>
      </c>
      <c r="AG9" s="750" t="str">
        <f t="shared" si="11"/>
        <v/>
      </c>
      <c r="AH9" s="4"/>
      <c r="AI9" s="759">
        <f t="shared" si="12"/>
        <v>0</v>
      </c>
      <c r="AJ9" s="760">
        <f t="shared" si="13"/>
        <v>0</v>
      </c>
      <c r="AK9" s="749">
        <f t="shared" si="14"/>
        <v>0</v>
      </c>
      <c r="AL9" s="749">
        <f t="shared" si="15"/>
        <v>0</v>
      </c>
      <c r="AM9" s="749">
        <f t="shared" si="16"/>
        <v>0</v>
      </c>
      <c r="AN9" s="763">
        <f t="shared" si="17"/>
        <v>0</v>
      </c>
    </row>
    <row r="10" ht="11.25" customHeight="1" spans="1:40">
      <c r="A10" s="10"/>
      <c r="B10" s="730"/>
      <c r="C10" s="731"/>
      <c r="D10" s="732"/>
      <c r="E10" s="732"/>
      <c r="F10" s="68">
        <f t="shared" si="0"/>
        <v>0</v>
      </c>
      <c r="G10" s="10"/>
      <c r="H10" s="731"/>
      <c r="I10" s="732"/>
      <c r="J10" s="732"/>
      <c r="K10" s="68">
        <f t="shared" si="1"/>
        <v>0</v>
      </c>
      <c r="L10" s="10"/>
      <c r="M10" s="731"/>
      <c r="N10" s="732"/>
      <c r="O10" s="732"/>
      <c r="P10" s="68">
        <f t="shared" si="2"/>
        <v>0</v>
      </c>
      <c r="Q10" s="10"/>
      <c r="R10" s="731"/>
      <c r="S10" s="732"/>
      <c r="T10" s="732"/>
      <c r="U10" s="68">
        <f t="shared" si="3"/>
        <v>0</v>
      </c>
      <c r="V10" s="10"/>
      <c r="W10" s="73">
        <f t="shared" ref="W10:Y10" si="22">C10+H10+M10+R10</f>
        <v>0</v>
      </c>
      <c r="X10" s="79">
        <f t="shared" si="22"/>
        <v>0</v>
      </c>
      <c r="Y10" s="79">
        <f t="shared" si="22"/>
        <v>0</v>
      </c>
      <c r="Z10" s="68">
        <f t="shared" si="5"/>
        <v>0</v>
      </c>
      <c r="AA10" s="4"/>
      <c r="AB10" s="741">
        <f t="shared" si="6"/>
        <v>0</v>
      </c>
      <c r="AC10" s="749" t="str">
        <f t="shared" si="7"/>
        <v>0</v>
      </c>
      <c r="AD10" s="750" t="str">
        <f t="shared" si="8"/>
        <v>0</v>
      </c>
      <c r="AE10" s="750" t="str">
        <f t="shared" si="9"/>
        <v>0</v>
      </c>
      <c r="AF10" s="750" t="str">
        <f t="shared" si="10"/>
        <v>0</v>
      </c>
      <c r="AG10" s="750" t="str">
        <f t="shared" si="11"/>
        <v/>
      </c>
      <c r="AH10" s="4"/>
      <c r="AI10" s="759">
        <f t="shared" si="12"/>
        <v>0</v>
      </c>
      <c r="AJ10" s="760">
        <f t="shared" si="13"/>
        <v>0</v>
      </c>
      <c r="AK10" s="749">
        <f t="shared" si="14"/>
        <v>0</v>
      </c>
      <c r="AL10" s="749">
        <f t="shared" si="15"/>
        <v>0</v>
      </c>
      <c r="AM10" s="749">
        <f t="shared" si="16"/>
        <v>0</v>
      </c>
      <c r="AN10" s="763">
        <f t="shared" si="17"/>
        <v>0</v>
      </c>
    </row>
    <row r="11" ht="11.25" customHeight="1" spans="1:40">
      <c r="A11" s="10"/>
      <c r="B11" s="730"/>
      <c r="C11" s="731"/>
      <c r="D11" s="732"/>
      <c r="E11" s="732"/>
      <c r="F11" s="68">
        <f t="shared" si="0"/>
        <v>0</v>
      </c>
      <c r="G11" s="10"/>
      <c r="H11" s="731"/>
      <c r="I11" s="732"/>
      <c r="J11" s="732"/>
      <c r="K11" s="68">
        <f t="shared" si="1"/>
        <v>0</v>
      </c>
      <c r="L11" s="10"/>
      <c r="M11" s="731"/>
      <c r="N11" s="732"/>
      <c r="O11" s="732"/>
      <c r="P11" s="68">
        <f t="shared" si="2"/>
        <v>0</v>
      </c>
      <c r="Q11" s="10"/>
      <c r="R11" s="731"/>
      <c r="S11" s="732"/>
      <c r="T11" s="732"/>
      <c r="U11" s="68">
        <f t="shared" si="3"/>
        <v>0</v>
      </c>
      <c r="V11" s="10"/>
      <c r="W11" s="73">
        <f t="shared" ref="W11:Y11" si="23">C11+H11+M11+R11</f>
        <v>0</v>
      </c>
      <c r="X11" s="79">
        <f t="shared" si="23"/>
        <v>0</v>
      </c>
      <c r="Y11" s="79">
        <f t="shared" si="23"/>
        <v>0</v>
      </c>
      <c r="Z11" s="68">
        <f t="shared" si="5"/>
        <v>0</v>
      </c>
      <c r="AA11" s="4"/>
      <c r="AB11" s="741">
        <f t="shared" si="6"/>
        <v>0</v>
      </c>
      <c r="AC11" s="749" t="str">
        <f t="shared" si="7"/>
        <v>0</v>
      </c>
      <c r="AD11" s="750" t="str">
        <f t="shared" si="8"/>
        <v>0</v>
      </c>
      <c r="AE11" s="750" t="str">
        <f t="shared" si="9"/>
        <v>0</v>
      </c>
      <c r="AF11" s="750" t="str">
        <f t="shared" si="10"/>
        <v>0</v>
      </c>
      <c r="AG11" s="750" t="str">
        <f t="shared" si="11"/>
        <v/>
      </c>
      <c r="AH11" s="4"/>
      <c r="AI11" s="759">
        <f t="shared" si="12"/>
        <v>0</v>
      </c>
      <c r="AJ11" s="760">
        <f t="shared" si="13"/>
        <v>0</v>
      </c>
      <c r="AK11" s="749">
        <f t="shared" si="14"/>
        <v>0</v>
      </c>
      <c r="AL11" s="749">
        <f t="shared" si="15"/>
        <v>0</v>
      </c>
      <c r="AM11" s="749">
        <f t="shared" si="16"/>
        <v>0</v>
      </c>
      <c r="AN11" s="763">
        <f t="shared" si="17"/>
        <v>0</v>
      </c>
    </row>
    <row r="12" ht="11.25" customHeight="1" spans="1:40">
      <c r="A12" s="10"/>
      <c r="B12" s="730"/>
      <c r="C12" s="731"/>
      <c r="D12" s="732"/>
      <c r="E12" s="732"/>
      <c r="F12" s="68">
        <f t="shared" si="0"/>
        <v>0</v>
      </c>
      <c r="G12" s="10"/>
      <c r="H12" s="731"/>
      <c r="I12" s="732"/>
      <c r="J12" s="732"/>
      <c r="K12" s="68">
        <f t="shared" si="1"/>
        <v>0</v>
      </c>
      <c r="L12" s="10"/>
      <c r="M12" s="731"/>
      <c r="N12" s="732"/>
      <c r="O12" s="732"/>
      <c r="P12" s="68">
        <f t="shared" si="2"/>
        <v>0</v>
      </c>
      <c r="Q12" s="10"/>
      <c r="R12" s="731"/>
      <c r="S12" s="732"/>
      <c r="T12" s="732"/>
      <c r="U12" s="68">
        <f t="shared" si="3"/>
        <v>0</v>
      </c>
      <c r="V12" s="10"/>
      <c r="W12" s="73">
        <f t="shared" ref="W12:Y12" si="24">C12+H12+M12+R12</f>
        <v>0</v>
      </c>
      <c r="X12" s="79">
        <f t="shared" si="24"/>
        <v>0</v>
      </c>
      <c r="Y12" s="79">
        <f t="shared" si="24"/>
        <v>0</v>
      </c>
      <c r="Z12" s="68">
        <f t="shared" si="5"/>
        <v>0</v>
      </c>
      <c r="AA12" s="4"/>
      <c r="AB12" s="741">
        <f t="shared" si="6"/>
        <v>0</v>
      </c>
      <c r="AC12" s="749" t="str">
        <f t="shared" si="7"/>
        <v>0</v>
      </c>
      <c r="AD12" s="750" t="str">
        <f t="shared" si="8"/>
        <v>0</v>
      </c>
      <c r="AE12" s="750" t="str">
        <f t="shared" si="9"/>
        <v>0</v>
      </c>
      <c r="AF12" s="750" t="str">
        <f t="shared" si="10"/>
        <v>0</v>
      </c>
      <c r="AG12" s="750" t="str">
        <f t="shared" si="11"/>
        <v/>
      </c>
      <c r="AH12" s="4"/>
      <c r="AI12" s="759">
        <f t="shared" si="12"/>
        <v>0</v>
      </c>
      <c r="AJ12" s="760">
        <f t="shared" si="13"/>
        <v>0</v>
      </c>
      <c r="AK12" s="749">
        <f t="shared" si="14"/>
        <v>0</v>
      </c>
      <c r="AL12" s="749">
        <f t="shared" si="15"/>
        <v>0</v>
      </c>
      <c r="AM12" s="749">
        <f t="shared" si="16"/>
        <v>0</v>
      </c>
      <c r="AN12" s="763">
        <f t="shared" si="17"/>
        <v>0</v>
      </c>
    </row>
    <row r="13" ht="11.25" customHeight="1" spans="1:40">
      <c r="A13" s="10"/>
      <c r="B13" s="730"/>
      <c r="C13" s="731"/>
      <c r="D13" s="732"/>
      <c r="E13" s="732"/>
      <c r="F13" s="68">
        <f t="shared" si="0"/>
        <v>0</v>
      </c>
      <c r="G13" s="10"/>
      <c r="H13" s="731"/>
      <c r="I13" s="732"/>
      <c r="J13" s="732"/>
      <c r="K13" s="68">
        <f t="shared" si="1"/>
        <v>0</v>
      </c>
      <c r="L13" s="10"/>
      <c r="M13" s="731"/>
      <c r="N13" s="732"/>
      <c r="O13" s="732"/>
      <c r="P13" s="68">
        <f t="shared" si="2"/>
        <v>0</v>
      </c>
      <c r="Q13" s="10"/>
      <c r="R13" s="731"/>
      <c r="S13" s="732"/>
      <c r="T13" s="732"/>
      <c r="U13" s="68">
        <f t="shared" si="3"/>
        <v>0</v>
      </c>
      <c r="V13" s="10"/>
      <c r="W13" s="73">
        <f t="shared" ref="W13:Y13" si="25">C13+H13+M13+R13</f>
        <v>0</v>
      </c>
      <c r="X13" s="79">
        <f t="shared" si="25"/>
        <v>0</v>
      </c>
      <c r="Y13" s="79">
        <f t="shared" si="25"/>
        <v>0</v>
      </c>
      <c r="Z13" s="68">
        <f t="shared" si="5"/>
        <v>0</v>
      </c>
      <c r="AA13" s="4"/>
      <c r="AB13" s="741">
        <f t="shared" si="6"/>
        <v>0</v>
      </c>
      <c r="AC13" s="749" t="str">
        <f t="shared" si="7"/>
        <v>0</v>
      </c>
      <c r="AD13" s="750" t="str">
        <f t="shared" si="8"/>
        <v>0</v>
      </c>
      <c r="AE13" s="750" t="str">
        <f t="shared" si="9"/>
        <v>0</v>
      </c>
      <c r="AF13" s="750" t="str">
        <f t="shared" si="10"/>
        <v>0</v>
      </c>
      <c r="AG13" s="750" t="str">
        <f t="shared" si="11"/>
        <v/>
      </c>
      <c r="AH13" s="4"/>
      <c r="AI13" s="759">
        <f t="shared" si="12"/>
        <v>0</v>
      </c>
      <c r="AJ13" s="760">
        <f t="shared" si="13"/>
        <v>0</v>
      </c>
      <c r="AK13" s="749">
        <f t="shared" si="14"/>
        <v>0</v>
      </c>
      <c r="AL13" s="749">
        <f t="shared" si="15"/>
        <v>0</v>
      </c>
      <c r="AM13" s="749">
        <f t="shared" si="16"/>
        <v>0</v>
      </c>
      <c r="AN13" s="763">
        <f t="shared" si="17"/>
        <v>0</v>
      </c>
    </row>
    <row r="14" ht="11.25" customHeight="1" spans="1:40">
      <c r="A14" s="10"/>
      <c r="B14" s="730"/>
      <c r="C14" s="731"/>
      <c r="D14" s="732"/>
      <c r="E14" s="732"/>
      <c r="F14" s="68">
        <f t="shared" si="0"/>
        <v>0</v>
      </c>
      <c r="G14" s="10"/>
      <c r="H14" s="731"/>
      <c r="I14" s="732"/>
      <c r="J14" s="732"/>
      <c r="K14" s="68">
        <f t="shared" si="1"/>
        <v>0</v>
      </c>
      <c r="L14" s="10"/>
      <c r="M14" s="731"/>
      <c r="N14" s="732"/>
      <c r="O14" s="732"/>
      <c r="P14" s="68">
        <f t="shared" si="2"/>
        <v>0</v>
      </c>
      <c r="Q14" s="10"/>
      <c r="R14" s="731"/>
      <c r="S14" s="732"/>
      <c r="T14" s="732"/>
      <c r="U14" s="68">
        <f t="shared" si="3"/>
        <v>0</v>
      </c>
      <c r="V14" s="10"/>
      <c r="W14" s="73">
        <f t="shared" ref="W14:Y14" si="26">C14+H14+M14+R14</f>
        <v>0</v>
      </c>
      <c r="X14" s="79">
        <f t="shared" si="26"/>
        <v>0</v>
      </c>
      <c r="Y14" s="79">
        <f t="shared" si="26"/>
        <v>0</v>
      </c>
      <c r="Z14" s="68">
        <f t="shared" si="5"/>
        <v>0</v>
      </c>
      <c r="AA14" s="4"/>
      <c r="AB14" s="741">
        <f t="shared" si="6"/>
        <v>0</v>
      </c>
      <c r="AC14" s="749" t="str">
        <f t="shared" si="7"/>
        <v>0</v>
      </c>
      <c r="AD14" s="750" t="str">
        <f t="shared" si="8"/>
        <v>0</v>
      </c>
      <c r="AE14" s="750" t="str">
        <f t="shared" si="9"/>
        <v>0</v>
      </c>
      <c r="AF14" s="750" t="str">
        <f t="shared" si="10"/>
        <v>0</v>
      </c>
      <c r="AG14" s="750" t="str">
        <f t="shared" si="11"/>
        <v/>
      </c>
      <c r="AH14" s="4"/>
      <c r="AI14" s="759">
        <f t="shared" si="12"/>
        <v>0</v>
      </c>
      <c r="AJ14" s="760">
        <f t="shared" si="13"/>
        <v>0</v>
      </c>
      <c r="AK14" s="749">
        <f t="shared" si="14"/>
        <v>0</v>
      </c>
      <c r="AL14" s="749">
        <f t="shared" si="15"/>
        <v>0</v>
      </c>
      <c r="AM14" s="749">
        <f t="shared" si="16"/>
        <v>0</v>
      </c>
      <c r="AN14" s="763">
        <f t="shared" si="17"/>
        <v>0</v>
      </c>
    </row>
    <row r="15" ht="11.25" customHeight="1" spans="1:40">
      <c r="A15" s="10"/>
      <c r="B15" s="730"/>
      <c r="C15" s="731"/>
      <c r="D15" s="732"/>
      <c r="E15" s="732"/>
      <c r="F15" s="68">
        <f t="shared" si="0"/>
        <v>0</v>
      </c>
      <c r="G15" s="10"/>
      <c r="H15" s="731"/>
      <c r="I15" s="732"/>
      <c r="J15" s="732"/>
      <c r="K15" s="68">
        <f t="shared" si="1"/>
        <v>0</v>
      </c>
      <c r="L15" s="10"/>
      <c r="M15" s="731"/>
      <c r="N15" s="732"/>
      <c r="O15" s="732"/>
      <c r="P15" s="68">
        <f t="shared" si="2"/>
        <v>0</v>
      </c>
      <c r="Q15" s="10"/>
      <c r="R15" s="731"/>
      <c r="S15" s="732"/>
      <c r="T15" s="732"/>
      <c r="U15" s="68">
        <f t="shared" si="3"/>
        <v>0</v>
      </c>
      <c r="V15" s="10"/>
      <c r="W15" s="73">
        <f t="shared" ref="W15:Y15" si="27">C15+H15+M15+R15</f>
        <v>0</v>
      </c>
      <c r="X15" s="79">
        <f t="shared" si="27"/>
        <v>0</v>
      </c>
      <c r="Y15" s="79">
        <f t="shared" si="27"/>
        <v>0</v>
      </c>
      <c r="Z15" s="68">
        <f t="shared" si="5"/>
        <v>0</v>
      </c>
      <c r="AA15" s="4"/>
      <c r="AB15" s="741">
        <f t="shared" si="6"/>
        <v>0</v>
      </c>
      <c r="AC15" s="749" t="str">
        <f t="shared" si="7"/>
        <v>0</v>
      </c>
      <c r="AD15" s="750" t="str">
        <f t="shared" si="8"/>
        <v>0</v>
      </c>
      <c r="AE15" s="750" t="str">
        <f t="shared" si="9"/>
        <v>0</v>
      </c>
      <c r="AF15" s="750" t="str">
        <f t="shared" si="10"/>
        <v>0</v>
      </c>
      <c r="AG15" s="750" t="str">
        <f t="shared" si="11"/>
        <v/>
      </c>
      <c r="AH15" s="4"/>
      <c r="AI15" s="759">
        <f t="shared" si="12"/>
        <v>0</v>
      </c>
      <c r="AJ15" s="760">
        <f t="shared" si="13"/>
        <v>0</v>
      </c>
      <c r="AK15" s="749">
        <f t="shared" si="14"/>
        <v>0</v>
      </c>
      <c r="AL15" s="749">
        <f t="shared" si="15"/>
        <v>0</v>
      </c>
      <c r="AM15" s="749">
        <f t="shared" si="16"/>
        <v>0</v>
      </c>
      <c r="AN15" s="763">
        <f t="shared" si="17"/>
        <v>0</v>
      </c>
    </row>
    <row r="16" ht="11.25" customHeight="1" spans="1:40">
      <c r="A16" s="10"/>
      <c r="B16" s="730"/>
      <c r="C16" s="731"/>
      <c r="D16" s="732"/>
      <c r="E16" s="732"/>
      <c r="F16" s="68">
        <f t="shared" si="0"/>
        <v>0</v>
      </c>
      <c r="G16" s="10"/>
      <c r="H16" s="731"/>
      <c r="I16" s="732"/>
      <c r="J16" s="732"/>
      <c r="K16" s="68">
        <f t="shared" si="1"/>
        <v>0</v>
      </c>
      <c r="L16" s="10"/>
      <c r="M16" s="731"/>
      <c r="N16" s="732"/>
      <c r="O16" s="732"/>
      <c r="P16" s="68">
        <f t="shared" si="2"/>
        <v>0</v>
      </c>
      <c r="Q16" s="10"/>
      <c r="R16" s="731"/>
      <c r="S16" s="732"/>
      <c r="T16" s="732"/>
      <c r="U16" s="68">
        <f t="shared" si="3"/>
        <v>0</v>
      </c>
      <c r="V16" s="10"/>
      <c r="W16" s="73">
        <f t="shared" ref="W16:Y16" si="28">C16+H16+M16+R16</f>
        <v>0</v>
      </c>
      <c r="X16" s="79">
        <f t="shared" si="28"/>
        <v>0</v>
      </c>
      <c r="Y16" s="79">
        <f t="shared" si="28"/>
        <v>0</v>
      </c>
      <c r="Z16" s="68">
        <f t="shared" si="5"/>
        <v>0</v>
      </c>
      <c r="AA16" s="4"/>
      <c r="AB16" s="741">
        <f t="shared" si="6"/>
        <v>0</v>
      </c>
      <c r="AC16" s="749" t="str">
        <f t="shared" si="7"/>
        <v>0</v>
      </c>
      <c r="AD16" s="750" t="str">
        <f t="shared" si="8"/>
        <v>0</v>
      </c>
      <c r="AE16" s="750" t="str">
        <f t="shared" si="9"/>
        <v>0</v>
      </c>
      <c r="AF16" s="750" t="str">
        <f t="shared" si="10"/>
        <v>0</v>
      </c>
      <c r="AG16" s="750" t="str">
        <f t="shared" si="11"/>
        <v/>
      </c>
      <c r="AH16" s="4"/>
      <c r="AI16" s="759">
        <f t="shared" si="12"/>
        <v>0</v>
      </c>
      <c r="AJ16" s="760">
        <f t="shared" si="13"/>
        <v>0</v>
      </c>
      <c r="AK16" s="749">
        <f t="shared" si="14"/>
        <v>0</v>
      </c>
      <c r="AL16" s="749">
        <f t="shared" si="15"/>
        <v>0</v>
      </c>
      <c r="AM16" s="749">
        <f t="shared" si="16"/>
        <v>0</v>
      </c>
      <c r="AN16" s="763">
        <f t="shared" si="17"/>
        <v>0</v>
      </c>
    </row>
    <row r="17" ht="11.25" customHeight="1" spans="1:40">
      <c r="A17" s="4"/>
      <c r="B17" s="730"/>
      <c r="C17" s="731"/>
      <c r="D17" s="732"/>
      <c r="E17" s="732"/>
      <c r="F17" s="68">
        <f t="shared" si="0"/>
        <v>0</v>
      </c>
      <c r="G17" s="10"/>
      <c r="H17" s="731"/>
      <c r="I17" s="732"/>
      <c r="J17" s="732"/>
      <c r="K17" s="68">
        <f t="shared" si="1"/>
        <v>0</v>
      </c>
      <c r="L17" s="10"/>
      <c r="M17" s="731"/>
      <c r="N17" s="732"/>
      <c r="O17" s="732"/>
      <c r="P17" s="68">
        <f t="shared" si="2"/>
        <v>0</v>
      </c>
      <c r="Q17" s="10"/>
      <c r="R17" s="731"/>
      <c r="S17" s="732"/>
      <c r="T17" s="732"/>
      <c r="U17" s="68">
        <f t="shared" si="3"/>
        <v>0</v>
      </c>
      <c r="V17" s="10"/>
      <c r="W17" s="73">
        <f t="shared" ref="W17:Y17" si="29">C17+H17+M17+R17</f>
        <v>0</v>
      </c>
      <c r="X17" s="79">
        <f t="shared" si="29"/>
        <v>0</v>
      </c>
      <c r="Y17" s="79">
        <f t="shared" si="29"/>
        <v>0</v>
      </c>
      <c r="Z17" s="68">
        <f t="shared" si="5"/>
        <v>0</v>
      </c>
      <c r="AA17" s="4"/>
      <c r="AB17" s="741">
        <f t="shared" si="6"/>
        <v>0</v>
      </c>
      <c r="AC17" s="749" t="str">
        <f t="shared" si="7"/>
        <v>0</v>
      </c>
      <c r="AD17" s="750" t="str">
        <f t="shared" si="8"/>
        <v>0</v>
      </c>
      <c r="AE17" s="750" t="str">
        <f t="shared" si="9"/>
        <v>0</v>
      </c>
      <c r="AF17" s="750" t="str">
        <f t="shared" si="10"/>
        <v>0</v>
      </c>
      <c r="AG17" s="750" t="str">
        <f t="shared" si="11"/>
        <v/>
      </c>
      <c r="AH17" s="4"/>
      <c r="AI17" s="759">
        <f t="shared" si="12"/>
        <v>0</v>
      </c>
      <c r="AJ17" s="760">
        <f t="shared" si="13"/>
        <v>0</v>
      </c>
      <c r="AK17" s="749">
        <f t="shared" si="14"/>
        <v>0</v>
      </c>
      <c r="AL17" s="749">
        <f t="shared" si="15"/>
        <v>0</v>
      </c>
      <c r="AM17" s="749">
        <f t="shared" si="16"/>
        <v>0</v>
      </c>
      <c r="AN17" s="763">
        <f t="shared" si="17"/>
        <v>0</v>
      </c>
    </row>
    <row r="18" ht="11.25" customHeight="1" spans="1:40">
      <c r="A18" s="4"/>
      <c r="B18" s="730"/>
      <c r="C18" s="731"/>
      <c r="D18" s="732"/>
      <c r="E18" s="732"/>
      <c r="F18" s="68">
        <f t="shared" si="0"/>
        <v>0</v>
      </c>
      <c r="G18" s="10"/>
      <c r="H18" s="731"/>
      <c r="I18" s="732"/>
      <c r="J18" s="732"/>
      <c r="K18" s="68">
        <f t="shared" si="1"/>
        <v>0</v>
      </c>
      <c r="L18" s="10"/>
      <c r="M18" s="731"/>
      <c r="N18" s="732"/>
      <c r="O18" s="732"/>
      <c r="P18" s="68">
        <f t="shared" si="2"/>
        <v>0</v>
      </c>
      <c r="Q18" s="10"/>
      <c r="R18" s="731"/>
      <c r="S18" s="732"/>
      <c r="T18" s="732"/>
      <c r="U18" s="68">
        <f t="shared" si="3"/>
        <v>0</v>
      </c>
      <c r="V18" s="10"/>
      <c r="W18" s="73">
        <f t="shared" ref="W18:Y18" si="30">C18+H18+M18+R18</f>
        <v>0</v>
      </c>
      <c r="X18" s="79">
        <f t="shared" si="30"/>
        <v>0</v>
      </c>
      <c r="Y18" s="79">
        <f t="shared" si="30"/>
        <v>0</v>
      </c>
      <c r="Z18" s="68">
        <f t="shared" si="5"/>
        <v>0</v>
      </c>
      <c r="AA18" s="4"/>
      <c r="AB18" s="741">
        <f t="shared" si="6"/>
        <v>0</v>
      </c>
      <c r="AC18" s="749" t="str">
        <f t="shared" si="7"/>
        <v>0</v>
      </c>
      <c r="AD18" s="750" t="str">
        <f t="shared" si="8"/>
        <v>0</v>
      </c>
      <c r="AE18" s="750" t="str">
        <f t="shared" si="9"/>
        <v>0</v>
      </c>
      <c r="AF18" s="750" t="str">
        <f t="shared" si="10"/>
        <v>0</v>
      </c>
      <c r="AG18" s="750" t="str">
        <f t="shared" si="11"/>
        <v/>
      </c>
      <c r="AH18" s="4"/>
      <c r="AI18" s="759">
        <f t="shared" si="12"/>
        <v>0</v>
      </c>
      <c r="AJ18" s="760">
        <f t="shared" si="13"/>
        <v>0</v>
      </c>
      <c r="AK18" s="749">
        <f t="shared" si="14"/>
        <v>0</v>
      </c>
      <c r="AL18" s="749">
        <f t="shared" si="15"/>
        <v>0</v>
      </c>
      <c r="AM18" s="749">
        <f t="shared" si="16"/>
        <v>0</v>
      </c>
      <c r="AN18" s="763">
        <f t="shared" si="17"/>
        <v>0</v>
      </c>
    </row>
    <row r="19" ht="11.25" customHeight="1" spans="1:40">
      <c r="A19" s="4"/>
      <c r="B19" s="730"/>
      <c r="C19" s="731"/>
      <c r="D19" s="732"/>
      <c r="E19" s="732"/>
      <c r="F19" s="68">
        <f t="shared" si="0"/>
        <v>0</v>
      </c>
      <c r="G19" s="10"/>
      <c r="H19" s="731"/>
      <c r="I19" s="732"/>
      <c r="J19" s="732"/>
      <c r="K19" s="68">
        <f t="shared" si="1"/>
        <v>0</v>
      </c>
      <c r="L19" s="10"/>
      <c r="M19" s="731"/>
      <c r="N19" s="732"/>
      <c r="O19" s="732"/>
      <c r="P19" s="68">
        <f t="shared" si="2"/>
        <v>0</v>
      </c>
      <c r="Q19" s="10"/>
      <c r="R19" s="731"/>
      <c r="S19" s="732"/>
      <c r="T19" s="732"/>
      <c r="U19" s="68">
        <f t="shared" si="3"/>
        <v>0</v>
      </c>
      <c r="V19" s="10"/>
      <c r="W19" s="73">
        <f t="shared" ref="W19:Y19" si="31">C19+H19+M19+R19</f>
        <v>0</v>
      </c>
      <c r="X19" s="79">
        <f t="shared" si="31"/>
        <v>0</v>
      </c>
      <c r="Y19" s="79">
        <f t="shared" si="31"/>
        <v>0</v>
      </c>
      <c r="Z19" s="68">
        <f t="shared" si="5"/>
        <v>0</v>
      </c>
      <c r="AA19" s="4"/>
      <c r="AB19" s="741">
        <f t="shared" si="6"/>
        <v>0</v>
      </c>
      <c r="AC19" s="749" t="str">
        <f t="shared" si="7"/>
        <v>0</v>
      </c>
      <c r="AD19" s="750" t="str">
        <f t="shared" si="8"/>
        <v>0</v>
      </c>
      <c r="AE19" s="750" t="str">
        <f t="shared" si="9"/>
        <v>0</v>
      </c>
      <c r="AF19" s="750" t="str">
        <f t="shared" si="10"/>
        <v>0</v>
      </c>
      <c r="AG19" s="750" t="str">
        <f t="shared" si="11"/>
        <v/>
      </c>
      <c r="AH19" s="4"/>
      <c r="AI19" s="759">
        <f t="shared" si="12"/>
        <v>0</v>
      </c>
      <c r="AJ19" s="760">
        <f t="shared" si="13"/>
        <v>0</v>
      </c>
      <c r="AK19" s="749">
        <f t="shared" si="14"/>
        <v>0</v>
      </c>
      <c r="AL19" s="749">
        <f t="shared" si="15"/>
        <v>0</v>
      </c>
      <c r="AM19" s="749">
        <f t="shared" si="16"/>
        <v>0</v>
      </c>
      <c r="AN19" s="763">
        <f t="shared" si="17"/>
        <v>0</v>
      </c>
    </row>
    <row r="20" ht="11.25" customHeight="1" spans="1:40">
      <c r="A20" s="4"/>
      <c r="B20" s="730"/>
      <c r="C20" s="731"/>
      <c r="D20" s="732"/>
      <c r="E20" s="732"/>
      <c r="F20" s="68">
        <f t="shared" si="0"/>
        <v>0</v>
      </c>
      <c r="G20" s="10"/>
      <c r="H20" s="731"/>
      <c r="I20" s="732"/>
      <c r="J20" s="732"/>
      <c r="K20" s="68">
        <f t="shared" si="1"/>
        <v>0</v>
      </c>
      <c r="L20" s="10"/>
      <c r="M20" s="731"/>
      <c r="N20" s="732"/>
      <c r="O20" s="732"/>
      <c r="P20" s="68">
        <f t="shared" si="2"/>
        <v>0</v>
      </c>
      <c r="Q20" s="10"/>
      <c r="R20" s="731"/>
      <c r="S20" s="732"/>
      <c r="T20" s="732"/>
      <c r="U20" s="68">
        <f t="shared" si="3"/>
        <v>0</v>
      </c>
      <c r="V20" s="10"/>
      <c r="W20" s="73">
        <f t="shared" ref="W20:Y20" si="32">C20+H20+M20+R20</f>
        <v>0</v>
      </c>
      <c r="X20" s="79">
        <f t="shared" si="32"/>
        <v>0</v>
      </c>
      <c r="Y20" s="79">
        <f t="shared" si="32"/>
        <v>0</v>
      </c>
      <c r="Z20" s="68">
        <f t="shared" si="5"/>
        <v>0</v>
      </c>
      <c r="AA20" s="4"/>
      <c r="AB20" s="741">
        <f t="shared" si="6"/>
        <v>0</v>
      </c>
      <c r="AC20" s="749" t="str">
        <f t="shared" si="7"/>
        <v>0</v>
      </c>
      <c r="AD20" s="750" t="str">
        <f t="shared" si="8"/>
        <v>0</v>
      </c>
      <c r="AE20" s="750" t="str">
        <f t="shared" si="9"/>
        <v>0</v>
      </c>
      <c r="AF20" s="750" t="str">
        <f t="shared" si="10"/>
        <v>0</v>
      </c>
      <c r="AG20" s="750" t="str">
        <f t="shared" si="11"/>
        <v/>
      </c>
      <c r="AH20" s="4"/>
      <c r="AI20" s="759">
        <f t="shared" si="12"/>
        <v>0</v>
      </c>
      <c r="AJ20" s="760">
        <f t="shared" si="13"/>
        <v>0</v>
      </c>
      <c r="AK20" s="749">
        <f t="shared" si="14"/>
        <v>0</v>
      </c>
      <c r="AL20" s="749">
        <f t="shared" si="15"/>
        <v>0</v>
      </c>
      <c r="AM20" s="749">
        <f t="shared" si="16"/>
        <v>0</v>
      </c>
      <c r="AN20" s="763">
        <f t="shared" si="17"/>
        <v>0</v>
      </c>
    </row>
    <row r="21" ht="11.25" customHeight="1" spans="1:40">
      <c r="A21" s="4"/>
      <c r="B21" s="730"/>
      <c r="C21" s="731"/>
      <c r="D21" s="732"/>
      <c r="E21" s="732"/>
      <c r="F21" s="68">
        <f t="shared" si="0"/>
        <v>0</v>
      </c>
      <c r="G21" s="10"/>
      <c r="H21" s="731"/>
      <c r="I21" s="732"/>
      <c r="J21" s="732"/>
      <c r="K21" s="68">
        <f t="shared" si="1"/>
        <v>0</v>
      </c>
      <c r="L21" s="10"/>
      <c r="M21" s="731"/>
      <c r="N21" s="732"/>
      <c r="O21" s="732"/>
      <c r="P21" s="68">
        <f t="shared" si="2"/>
        <v>0</v>
      </c>
      <c r="Q21" s="10"/>
      <c r="R21" s="731"/>
      <c r="S21" s="732"/>
      <c r="T21" s="732"/>
      <c r="U21" s="68">
        <f t="shared" si="3"/>
        <v>0</v>
      </c>
      <c r="V21" s="10"/>
      <c r="W21" s="73">
        <f t="shared" ref="W21:Y21" si="33">C21+H21+M21+R21</f>
        <v>0</v>
      </c>
      <c r="X21" s="79">
        <f t="shared" si="33"/>
        <v>0</v>
      </c>
      <c r="Y21" s="79">
        <f t="shared" si="33"/>
        <v>0</v>
      </c>
      <c r="Z21" s="68">
        <f t="shared" si="5"/>
        <v>0</v>
      </c>
      <c r="AA21" s="4"/>
      <c r="AB21" s="741">
        <f t="shared" si="6"/>
        <v>0</v>
      </c>
      <c r="AC21" s="749" t="str">
        <f t="shared" si="7"/>
        <v>0</v>
      </c>
      <c r="AD21" s="750" t="str">
        <f t="shared" si="8"/>
        <v>0</v>
      </c>
      <c r="AE21" s="750" t="str">
        <f t="shared" si="9"/>
        <v>0</v>
      </c>
      <c r="AF21" s="750" t="str">
        <f t="shared" si="10"/>
        <v>0</v>
      </c>
      <c r="AG21" s="750" t="str">
        <f t="shared" si="11"/>
        <v/>
      </c>
      <c r="AH21" s="4"/>
      <c r="AI21" s="759">
        <f t="shared" si="12"/>
        <v>0</v>
      </c>
      <c r="AJ21" s="760">
        <f t="shared" si="13"/>
        <v>0</v>
      </c>
      <c r="AK21" s="749">
        <f t="shared" si="14"/>
        <v>0</v>
      </c>
      <c r="AL21" s="749">
        <f t="shared" si="15"/>
        <v>0</v>
      </c>
      <c r="AM21" s="749">
        <f t="shared" si="16"/>
        <v>0</v>
      </c>
      <c r="AN21" s="763">
        <f t="shared" si="17"/>
        <v>0</v>
      </c>
    </row>
    <row r="22" ht="11.25" customHeight="1" spans="1:40">
      <c r="A22" s="4"/>
      <c r="B22" s="730"/>
      <c r="C22" s="731"/>
      <c r="D22" s="732"/>
      <c r="E22" s="732"/>
      <c r="F22" s="68">
        <f t="shared" si="0"/>
        <v>0</v>
      </c>
      <c r="G22" s="10"/>
      <c r="H22" s="731"/>
      <c r="I22" s="732"/>
      <c r="J22" s="732"/>
      <c r="K22" s="68">
        <f t="shared" si="1"/>
        <v>0</v>
      </c>
      <c r="L22" s="10"/>
      <c r="M22" s="731"/>
      <c r="N22" s="732"/>
      <c r="O22" s="732"/>
      <c r="P22" s="68">
        <f t="shared" si="2"/>
        <v>0</v>
      </c>
      <c r="Q22" s="10"/>
      <c r="R22" s="731"/>
      <c r="S22" s="732"/>
      <c r="T22" s="732"/>
      <c r="U22" s="68">
        <f t="shared" si="3"/>
        <v>0</v>
      </c>
      <c r="V22" s="10"/>
      <c r="W22" s="73">
        <f t="shared" ref="W22:Y22" si="34">C22+H22+M22+R22</f>
        <v>0</v>
      </c>
      <c r="X22" s="79">
        <f t="shared" si="34"/>
        <v>0</v>
      </c>
      <c r="Y22" s="79">
        <f t="shared" si="34"/>
        <v>0</v>
      </c>
      <c r="Z22" s="68">
        <f t="shared" si="5"/>
        <v>0</v>
      </c>
      <c r="AA22" s="4"/>
      <c r="AB22" s="741">
        <f t="shared" si="6"/>
        <v>0</v>
      </c>
      <c r="AC22" s="749" t="str">
        <f t="shared" si="7"/>
        <v>0</v>
      </c>
      <c r="AD22" s="750" t="str">
        <f t="shared" si="8"/>
        <v>0</v>
      </c>
      <c r="AE22" s="750" t="str">
        <f t="shared" si="9"/>
        <v>0</v>
      </c>
      <c r="AF22" s="750" t="str">
        <f t="shared" si="10"/>
        <v>0</v>
      </c>
      <c r="AG22" s="750" t="str">
        <f t="shared" si="11"/>
        <v/>
      </c>
      <c r="AH22" s="4"/>
      <c r="AI22" s="759">
        <f t="shared" si="12"/>
        <v>0</v>
      </c>
      <c r="AJ22" s="760">
        <f t="shared" si="13"/>
        <v>0</v>
      </c>
      <c r="AK22" s="749">
        <f t="shared" si="14"/>
        <v>0</v>
      </c>
      <c r="AL22" s="749">
        <f t="shared" si="15"/>
        <v>0</v>
      </c>
      <c r="AM22" s="749">
        <f t="shared" si="16"/>
        <v>0</v>
      </c>
      <c r="AN22" s="763">
        <f t="shared" si="17"/>
        <v>0</v>
      </c>
    </row>
    <row r="23" ht="11.25" customHeight="1" spans="1:40">
      <c r="A23" s="4"/>
      <c r="B23" s="730"/>
      <c r="C23" s="731"/>
      <c r="D23" s="732"/>
      <c r="E23" s="732"/>
      <c r="F23" s="68">
        <f t="shared" si="0"/>
        <v>0</v>
      </c>
      <c r="G23" s="10"/>
      <c r="H23" s="731"/>
      <c r="I23" s="732"/>
      <c r="J23" s="732"/>
      <c r="K23" s="68">
        <f t="shared" si="1"/>
        <v>0</v>
      </c>
      <c r="L23" s="10"/>
      <c r="M23" s="731"/>
      <c r="N23" s="732"/>
      <c r="O23" s="732"/>
      <c r="P23" s="68">
        <f t="shared" si="2"/>
        <v>0</v>
      </c>
      <c r="Q23" s="10"/>
      <c r="R23" s="731"/>
      <c r="S23" s="732"/>
      <c r="T23" s="732"/>
      <c r="U23" s="68">
        <f t="shared" si="3"/>
        <v>0</v>
      </c>
      <c r="V23" s="10"/>
      <c r="W23" s="73">
        <f t="shared" ref="W23:Y23" si="35">C23+H23+M23+R23</f>
        <v>0</v>
      </c>
      <c r="X23" s="79">
        <f t="shared" si="35"/>
        <v>0</v>
      </c>
      <c r="Y23" s="79">
        <f t="shared" si="35"/>
        <v>0</v>
      </c>
      <c r="Z23" s="68">
        <f t="shared" si="5"/>
        <v>0</v>
      </c>
      <c r="AA23" s="4"/>
      <c r="AB23" s="741">
        <f t="shared" si="6"/>
        <v>0</v>
      </c>
      <c r="AC23" s="749" t="str">
        <f t="shared" si="7"/>
        <v>0</v>
      </c>
      <c r="AD23" s="750" t="str">
        <f t="shared" si="8"/>
        <v>0</v>
      </c>
      <c r="AE23" s="750" t="str">
        <f t="shared" si="9"/>
        <v>0</v>
      </c>
      <c r="AF23" s="750" t="str">
        <f t="shared" si="10"/>
        <v>0</v>
      </c>
      <c r="AG23" s="750" t="str">
        <f t="shared" si="11"/>
        <v/>
      </c>
      <c r="AH23" s="4"/>
      <c r="AI23" s="759">
        <f t="shared" si="12"/>
        <v>0</v>
      </c>
      <c r="AJ23" s="760">
        <f t="shared" si="13"/>
        <v>0</v>
      </c>
      <c r="AK23" s="749">
        <f t="shared" si="14"/>
        <v>0</v>
      </c>
      <c r="AL23" s="749">
        <f t="shared" si="15"/>
        <v>0</v>
      </c>
      <c r="AM23" s="749">
        <f t="shared" si="16"/>
        <v>0</v>
      </c>
      <c r="AN23" s="763">
        <f t="shared" si="17"/>
        <v>0</v>
      </c>
    </row>
    <row r="24" ht="11.25" customHeight="1" spans="1:40">
      <c r="A24" s="4"/>
      <c r="B24" s="730"/>
      <c r="C24" s="731"/>
      <c r="D24" s="732"/>
      <c r="E24" s="732"/>
      <c r="F24" s="68">
        <f t="shared" si="0"/>
        <v>0</v>
      </c>
      <c r="G24" s="10"/>
      <c r="H24" s="731"/>
      <c r="I24" s="732"/>
      <c r="J24" s="732"/>
      <c r="K24" s="68">
        <f t="shared" si="1"/>
        <v>0</v>
      </c>
      <c r="L24" s="10"/>
      <c r="M24" s="731"/>
      <c r="N24" s="732"/>
      <c r="O24" s="732"/>
      <c r="P24" s="68">
        <f t="shared" si="2"/>
        <v>0</v>
      </c>
      <c r="Q24" s="10"/>
      <c r="R24" s="731"/>
      <c r="S24" s="732"/>
      <c r="T24" s="732"/>
      <c r="U24" s="68">
        <f t="shared" si="3"/>
        <v>0</v>
      </c>
      <c r="V24" s="10"/>
      <c r="W24" s="73">
        <f t="shared" ref="W24:Y24" si="36">C24+H24+M24+R24</f>
        <v>0</v>
      </c>
      <c r="X24" s="79">
        <f t="shared" si="36"/>
        <v>0</v>
      </c>
      <c r="Y24" s="79">
        <f t="shared" si="36"/>
        <v>0</v>
      </c>
      <c r="Z24" s="68">
        <f t="shared" si="5"/>
        <v>0</v>
      </c>
      <c r="AA24" s="4"/>
      <c r="AB24" s="741">
        <f t="shared" si="6"/>
        <v>0</v>
      </c>
      <c r="AC24" s="749" t="str">
        <f t="shared" si="7"/>
        <v>0</v>
      </c>
      <c r="AD24" s="750" t="str">
        <f t="shared" si="8"/>
        <v>0</v>
      </c>
      <c r="AE24" s="750" t="str">
        <f t="shared" si="9"/>
        <v>0</v>
      </c>
      <c r="AF24" s="750" t="str">
        <f t="shared" si="10"/>
        <v>0</v>
      </c>
      <c r="AG24" s="750" t="str">
        <f t="shared" si="11"/>
        <v/>
      </c>
      <c r="AH24" s="4"/>
      <c r="AI24" s="759">
        <f t="shared" si="12"/>
        <v>0</v>
      </c>
      <c r="AJ24" s="760">
        <f t="shared" si="13"/>
        <v>0</v>
      </c>
      <c r="AK24" s="749">
        <f t="shared" si="14"/>
        <v>0</v>
      </c>
      <c r="AL24" s="749">
        <f t="shared" si="15"/>
        <v>0</v>
      </c>
      <c r="AM24" s="749">
        <f t="shared" si="16"/>
        <v>0</v>
      </c>
      <c r="AN24" s="763">
        <f t="shared" si="17"/>
        <v>0</v>
      </c>
    </row>
    <row r="25" ht="11.25" customHeight="1" spans="1:40">
      <c r="A25" s="4"/>
      <c r="B25" s="730"/>
      <c r="C25" s="731"/>
      <c r="D25" s="732"/>
      <c r="E25" s="732"/>
      <c r="F25" s="68">
        <f t="shared" si="0"/>
        <v>0</v>
      </c>
      <c r="G25" s="10"/>
      <c r="H25" s="731"/>
      <c r="I25" s="732"/>
      <c r="J25" s="732"/>
      <c r="K25" s="68">
        <f t="shared" si="1"/>
        <v>0</v>
      </c>
      <c r="L25" s="10"/>
      <c r="M25" s="731"/>
      <c r="N25" s="732"/>
      <c r="O25" s="732"/>
      <c r="P25" s="68">
        <f t="shared" si="2"/>
        <v>0</v>
      </c>
      <c r="Q25" s="10"/>
      <c r="R25" s="731"/>
      <c r="S25" s="732"/>
      <c r="T25" s="732"/>
      <c r="U25" s="68">
        <f t="shared" si="3"/>
        <v>0</v>
      </c>
      <c r="V25" s="10"/>
      <c r="W25" s="73">
        <f t="shared" ref="W25:Y25" si="37">C25+H25+M25+R25</f>
        <v>0</v>
      </c>
      <c r="X25" s="79">
        <f t="shared" si="37"/>
        <v>0</v>
      </c>
      <c r="Y25" s="79">
        <f t="shared" si="37"/>
        <v>0</v>
      </c>
      <c r="Z25" s="68">
        <f t="shared" si="5"/>
        <v>0</v>
      </c>
      <c r="AA25" s="4"/>
      <c r="AB25" s="741">
        <f t="shared" si="6"/>
        <v>0</v>
      </c>
      <c r="AC25" s="749" t="str">
        <f t="shared" si="7"/>
        <v>0</v>
      </c>
      <c r="AD25" s="750" t="str">
        <f t="shared" si="8"/>
        <v>0</v>
      </c>
      <c r="AE25" s="750" t="str">
        <f t="shared" si="9"/>
        <v>0</v>
      </c>
      <c r="AF25" s="750" t="str">
        <f t="shared" si="10"/>
        <v>0</v>
      </c>
      <c r="AG25" s="750" t="str">
        <f t="shared" si="11"/>
        <v/>
      </c>
      <c r="AH25" s="4"/>
      <c r="AI25" s="759">
        <f t="shared" si="12"/>
        <v>0</v>
      </c>
      <c r="AJ25" s="760">
        <f t="shared" si="13"/>
        <v>0</v>
      </c>
      <c r="AK25" s="749">
        <f t="shared" si="14"/>
        <v>0</v>
      </c>
      <c r="AL25" s="749">
        <f t="shared" si="15"/>
        <v>0</v>
      </c>
      <c r="AM25" s="749">
        <f t="shared" si="16"/>
        <v>0</v>
      </c>
      <c r="AN25" s="763">
        <f t="shared" si="17"/>
        <v>0</v>
      </c>
    </row>
    <row r="26" ht="11.25" customHeight="1" spans="1:40">
      <c r="A26" s="4"/>
      <c r="B26" s="730"/>
      <c r="C26" s="731"/>
      <c r="D26" s="732"/>
      <c r="E26" s="732"/>
      <c r="F26" s="68">
        <f t="shared" si="0"/>
        <v>0</v>
      </c>
      <c r="G26" s="10"/>
      <c r="H26" s="731"/>
      <c r="I26" s="732"/>
      <c r="J26" s="732"/>
      <c r="K26" s="68">
        <f t="shared" si="1"/>
        <v>0</v>
      </c>
      <c r="L26" s="10"/>
      <c r="M26" s="731"/>
      <c r="N26" s="732"/>
      <c r="O26" s="732"/>
      <c r="P26" s="68">
        <f t="shared" si="2"/>
        <v>0</v>
      </c>
      <c r="Q26" s="10"/>
      <c r="R26" s="731"/>
      <c r="S26" s="732"/>
      <c r="T26" s="732"/>
      <c r="U26" s="68">
        <f t="shared" si="3"/>
        <v>0</v>
      </c>
      <c r="V26" s="10"/>
      <c r="W26" s="73">
        <f t="shared" ref="W26:Y26" si="38">C26+H26+M26+R26</f>
        <v>0</v>
      </c>
      <c r="X26" s="79">
        <f t="shared" si="38"/>
        <v>0</v>
      </c>
      <c r="Y26" s="79">
        <f t="shared" si="38"/>
        <v>0</v>
      </c>
      <c r="Z26" s="68">
        <f t="shared" si="5"/>
        <v>0</v>
      </c>
      <c r="AA26" s="4"/>
      <c r="AB26" s="741">
        <f t="shared" si="6"/>
        <v>0</v>
      </c>
      <c r="AC26" s="749" t="str">
        <f t="shared" si="7"/>
        <v>0</v>
      </c>
      <c r="AD26" s="750" t="str">
        <f t="shared" si="8"/>
        <v>0</v>
      </c>
      <c r="AE26" s="750" t="str">
        <f t="shared" si="9"/>
        <v>0</v>
      </c>
      <c r="AF26" s="750" t="str">
        <f t="shared" si="10"/>
        <v>0</v>
      </c>
      <c r="AG26" s="750" t="str">
        <f t="shared" si="11"/>
        <v/>
      </c>
      <c r="AH26" s="4"/>
      <c r="AI26" s="759">
        <f t="shared" si="12"/>
        <v>0</v>
      </c>
      <c r="AJ26" s="760">
        <f t="shared" si="13"/>
        <v>0</v>
      </c>
      <c r="AK26" s="749">
        <f t="shared" si="14"/>
        <v>0</v>
      </c>
      <c r="AL26" s="749">
        <f t="shared" si="15"/>
        <v>0</v>
      </c>
      <c r="AM26" s="749">
        <f t="shared" si="16"/>
        <v>0</v>
      </c>
      <c r="AN26" s="763">
        <f t="shared" si="17"/>
        <v>0</v>
      </c>
    </row>
    <row r="27" ht="11.25" customHeight="1" spans="1:40">
      <c r="A27" s="4"/>
      <c r="B27" s="680" t="s">
        <v>14</v>
      </c>
      <c r="C27" s="65">
        <f t="shared" ref="C27:E27" si="39">SUM(C5:C26)</f>
        <v>0</v>
      </c>
      <c r="D27" s="66">
        <f t="shared" si="39"/>
        <v>0</v>
      </c>
      <c r="E27" s="66">
        <f t="shared" si="39"/>
        <v>0</v>
      </c>
      <c r="F27" s="64">
        <f t="shared" si="0"/>
        <v>0</v>
      </c>
      <c r="G27" s="10"/>
      <c r="H27" s="65">
        <f t="shared" ref="H27:J27" si="40">SUM(H5:H26)</f>
        <v>0</v>
      </c>
      <c r="I27" s="66">
        <f t="shared" si="40"/>
        <v>0</v>
      </c>
      <c r="J27" s="66">
        <f t="shared" si="40"/>
        <v>0</v>
      </c>
      <c r="K27" s="64">
        <f t="shared" si="1"/>
        <v>0</v>
      </c>
      <c r="L27" s="10"/>
      <c r="M27" s="65">
        <f t="shared" ref="M27:O27" si="41">SUM(M5:M26)</f>
        <v>0</v>
      </c>
      <c r="N27" s="66">
        <f t="shared" si="41"/>
        <v>0</v>
      </c>
      <c r="O27" s="66">
        <f t="shared" si="41"/>
        <v>0</v>
      </c>
      <c r="P27" s="64">
        <f t="shared" si="2"/>
        <v>0</v>
      </c>
      <c r="Q27" s="10"/>
      <c r="R27" s="65">
        <f t="shared" ref="R27:T27" si="42">SUM(R5:R26)</f>
        <v>0</v>
      </c>
      <c r="S27" s="66">
        <f t="shared" si="42"/>
        <v>0</v>
      </c>
      <c r="T27" s="66">
        <f t="shared" si="42"/>
        <v>0</v>
      </c>
      <c r="U27" s="64">
        <f t="shared" si="3"/>
        <v>0</v>
      </c>
      <c r="V27" s="10"/>
      <c r="W27" s="46">
        <f t="shared" ref="W27:Y27" si="43">C27+H27+M27+R27</f>
        <v>0</v>
      </c>
      <c r="X27" s="47">
        <f t="shared" si="43"/>
        <v>0</v>
      </c>
      <c r="Y27" s="47">
        <f t="shared" si="43"/>
        <v>0</v>
      </c>
      <c r="Z27" s="64">
        <f t="shared" si="5"/>
        <v>0</v>
      </c>
      <c r="AA27" s="4"/>
      <c r="AB27" s="720" t="s">
        <v>14</v>
      </c>
      <c r="AC27" s="751" t="str">
        <f>IF((D27+E27=0),"0",E27/(D27+E27))</f>
        <v>0</v>
      </c>
      <c r="AD27" s="752" t="str">
        <f>IF((I27+J27=0),"0",J27/(I27+J27))</f>
        <v>0</v>
      </c>
      <c r="AE27" s="753" t="str">
        <f>IF((N27+O27=0),"0",O27/(N27+O27))</f>
        <v>0</v>
      </c>
      <c r="AF27" s="753" t="str">
        <f>IF((S27+T27=0),"0",T27/(S27+T27))</f>
        <v>0</v>
      </c>
      <c r="AG27" s="761" t="e">
        <f>AVERAGE(AC27:AF27)</f>
        <v>#DIV/0!</v>
      </c>
      <c r="AH27" s="4"/>
      <c r="AI27" s="680" t="s">
        <v>14</v>
      </c>
      <c r="AJ27" s="762">
        <f t="shared" ref="AJ27:AN27" si="44">SUM(AJ5:AJ26)</f>
        <v>0</v>
      </c>
      <c r="AK27" s="764">
        <f t="shared" si="44"/>
        <v>0</v>
      </c>
      <c r="AL27" s="764">
        <f t="shared" si="44"/>
        <v>0</v>
      </c>
      <c r="AM27" s="764">
        <f t="shared" si="44"/>
        <v>0</v>
      </c>
      <c r="AN27" s="765">
        <f t="shared" si="44"/>
        <v>0</v>
      </c>
    </row>
    <row r="28" ht="11.25" customHeight="1" spans="1:4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88"/>
      <c r="AD28" s="4"/>
      <c r="AE28" s="4"/>
      <c r="AF28" s="4"/>
      <c r="AG28" s="4"/>
      <c r="AH28" s="4"/>
      <c r="AI28" s="10"/>
      <c r="AJ28" s="10"/>
      <c r="AK28" s="4"/>
      <c r="AL28" s="4"/>
      <c r="AM28" s="4"/>
      <c r="AN28" s="4"/>
    </row>
    <row r="29" ht="11.25" customHeight="1" spans="1:4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88"/>
      <c r="AH29" s="4"/>
      <c r="AI29" s="10"/>
      <c r="AJ29" s="10"/>
      <c r="AK29" s="4"/>
      <c r="AL29" s="4"/>
      <c r="AM29" s="4"/>
      <c r="AN29" s="4"/>
    </row>
    <row r="30" ht="11.25" customHeight="1" spans="1:4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10"/>
      <c r="AJ30" s="10"/>
      <c r="AK30" s="4"/>
      <c r="AL30" s="4"/>
      <c r="AM30" s="4"/>
      <c r="AN30" s="4"/>
    </row>
    <row r="31" ht="11.25" customHeight="1" spans="1:4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10"/>
      <c r="AJ31" s="10"/>
      <c r="AK31" s="4"/>
      <c r="AL31" s="4"/>
      <c r="AM31" s="4"/>
      <c r="AN31" s="4"/>
    </row>
    <row r="32" ht="11.25" customHeight="1" spans="1:4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10"/>
      <c r="AJ32" s="10"/>
      <c r="AK32" s="4"/>
      <c r="AL32" s="4"/>
      <c r="AM32" s="4"/>
      <c r="AN32" s="4"/>
    </row>
    <row r="33" ht="11.25" customHeight="1" spans="1:4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10"/>
      <c r="AJ33" s="10"/>
      <c r="AK33" s="4"/>
      <c r="AL33" s="4"/>
      <c r="AM33" s="4"/>
      <c r="AN33" s="4"/>
    </row>
    <row r="34" ht="11.25" customHeight="1" spans="1:4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10"/>
      <c r="AJ34" s="10"/>
      <c r="AK34" s="4"/>
      <c r="AL34" s="4"/>
      <c r="AM34" s="4"/>
      <c r="AN34" s="4"/>
    </row>
    <row r="35" ht="11.25" customHeight="1" spans="1:4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10"/>
      <c r="AJ35" s="10"/>
      <c r="AK35" s="4"/>
      <c r="AL35" s="4"/>
      <c r="AM35" s="4"/>
      <c r="AN35" s="4"/>
    </row>
    <row r="36" ht="11.25" customHeight="1" spans="1:4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10"/>
      <c r="AJ36" s="10"/>
      <c r="AK36" s="4"/>
      <c r="AL36" s="4"/>
      <c r="AM36" s="4"/>
      <c r="AN36" s="4"/>
    </row>
    <row r="37" ht="11.25" customHeight="1" spans="1:4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10"/>
      <c r="AJ37" s="10"/>
      <c r="AK37" s="4"/>
      <c r="AL37" s="4"/>
      <c r="AM37" s="4"/>
      <c r="AN37" s="4"/>
    </row>
    <row r="38" ht="11.25" customHeight="1" spans="1:4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10"/>
      <c r="AJ38" s="10"/>
      <c r="AK38" s="4"/>
      <c r="AL38" s="4"/>
      <c r="AM38" s="4"/>
      <c r="AN38" s="4"/>
    </row>
    <row r="39" ht="11.25" customHeight="1" spans="1:4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10"/>
      <c r="AJ39" s="10"/>
      <c r="AK39" s="4"/>
      <c r="AL39" s="4"/>
      <c r="AM39" s="4"/>
      <c r="AN39" s="4"/>
    </row>
    <row r="40" ht="11.25" customHeight="1" spans="1: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10"/>
      <c r="AJ40" s="10"/>
      <c r="AK40" s="4"/>
      <c r="AL40" s="4"/>
      <c r="AM40" s="4"/>
      <c r="AN40" s="4"/>
    </row>
    <row r="41" ht="11.25" customHeight="1" spans="1:4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10"/>
      <c r="AJ41" s="10"/>
      <c r="AK41" s="4"/>
      <c r="AL41" s="4"/>
      <c r="AM41" s="4"/>
      <c r="AN41" s="4"/>
    </row>
    <row r="42" ht="11.25" customHeight="1" spans="1:4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10"/>
      <c r="AJ42" s="10"/>
      <c r="AK42" s="4"/>
      <c r="AL42" s="4"/>
      <c r="AM42" s="4"/>
      <c r="AN42" s="4"/>
    </row>
    <row r="43" ht="11.25" customHeight="1" spans="1:4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10"/>
      <c r="AJ43" s="10"/>
      <c r="AK43" s="4"/>
      <c r="AL43" s="4"/>
      <c r="AM43" s="4"/>
      <c r="AN43" s="4"/>
    </row>
    <row r="44" ht="11.25" customHeight="1" spans="1:4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10"/>
      <c r="AJ44" s="10"/>
      <c r="AK44" s="4"/>
      <c r="AL44" s="4"/>
      <c r="AM44" s="4"/>
      <c r="AN44" s="4"/>
    </row>
    <row r="45" ht="11.25" customHeight="1" spans="1:4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10"/>
      <c r="AJ45" s="10"/>
      <c r="AK45" s="4"/>
      <c r="AL45" s="4"/>
      <c r="AM45" s="4"/>
      <c r="AN45" s="4"/>
    </row>
    <row r="46" ht="11.25" customHeight="1" spans="1:4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10"/>
      <c r="AJ46" s="10"/>
      <c r="AK46" s="4"/>
      <c r="AL46" s="4"/>
      <c r="AM46" s="4"/>
      <c r="AN46" s="4"/>
    </row>
    <row r="47" ht="11.25" customHeight="1" spans="1:4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10"/>
      <c r="AJ47" s="10"/>
      <c r="AK47" s="4"/>
      <c r="AL47" s="4"/>
      <c r="AM47" s="4"/>
      <c r="AN47" s="4"/>
    </row>
    <row r="48" ht="11.25" customHeight="1" spans="1:4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10"/>
      <c r="AJ48" s="10"/>
      <c r="AK48" s="4"/>
      <c r="AL48" s="4"/>
      <c r="AM48" s="4"/>
      <c r="AN48" s="4"/>
    </row>
    <row r="49" ht="11.25" customHeight="1" spans="1:4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10"/>
      <c r="AJ49" s="10"/>
      <c r="AK49" s="4"/>
      <c r="AL49" s="4"/>
      <c r="AM49" s="4"/>
      <c r="AN49" s="4"/>
    </row>
    <row r="50" ht="11.25" customHeight="1" spans="1:4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10"/>
      <c r="AJ50" s="10"/>
      <c r="AK50" s="4"/>
      <c r="AL50" s="4"/>
      <c r="AM50" s="4"/>
      <c r="AN50" s="4"/>
    </row>
    <row r="51" ht="11.25" customHeight="1" spans="1:4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10"/>
      <c r="AJ51" s="10"/>
      <c r="AK51" s="4"/>
      <c r="AL51" s="4"/>
      <c r="AM51" s="4"/>
      <c r="AN51" s="4"/>
    </row>
    <row r="52" ht="11.25" customHeight="1" spans="1:4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10"/>
      <c r="AJ52" s="10"/>
      <c r="AK52" s="4"/>
      <c r="AL52" s="4"/>
      <c r="AM52" s="4"/>
      <c r="AN52" s="4"/>
    </row>
    <row r="53" ht="11.25" customHeight="1" spans="1:4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10"/>
      <c r="AJ53" s="10"/>
      <c r="AK53" s="4"/>
      <c r="AL53" s="4"/>
      <c r="AM53" s="4"/>
      <c r="AN53" s="4"/>
    </row>
    <row r="54" ht="11.25" customHeight="1" spans="1:4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10"/>
      <c r="AJ54" s="10"/>
      <c r="AK54" s="4"/>
      <c r="AL54" s="4"/>
      <c r="AM54" s="4"/>
      <c r="AN54" s="4"/>
    </row>
    <row r="55" ht="11.25" customHeight="1" spans="1:4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10"/>
      <c r="AJ55" s="10"/>
      <c r="AK55" s="4"/>
      <c r="AL55" s="4"/>
      <c r="AM55" s="4"/>
      <c r="AN55" s="4"/>
    </row>
    <row r="56" ht="11.25" customHeight="1" spans="1:4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10"/>
      <c r="AJ56" s="10"/>
      <c r="AK56" s="4"/>
      <c r="AL56" s="4"/>
      <c r="AM56" s="4"/>
      <c r="AN56" s="4"/>
    </row>
    <row r="57" ht="11.25" customHeight="1" spans="1:4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10"/>
      <c r="AJ57" s="10"/>
      <c r="AK57" s="4"/>
      <c r="AL57" s="4"/>
      <c r="AM57" s="4"/>
      <c r="AN57" s="4"/>
    </row>
    <row r="58" ht="11.25" customHeight="1" spans="1:4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10"/>
      <c r="AJ58" s="10"/>
      <c r="AK58" s="4"/>
      <c r="AL58" s="4"/>
      <c r="AM58" s="4"/>
      <c r="AN58" s="4"/>
    </row>
    <row r="59" ht="11.25" customHeight="1" spans="1:4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10"/>
      <c r="AJ59" s="10"/>
      <c r="AK59" s="4"/>
      <c r="AL59" s="4"/>
      <c r="AM59" s="4"/>
      <c r="AN59" s="4"/>
    </row>
    <row r="60" ht="11.25" customHeight="1" spans="1:4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10"/>
      <c r="AJ60" s="10"/>
      <c r="AK60" s="4"/>
      <c r="AL60" s="4"/>
      <c r="AM60" s="4"/>
      <c r="AN60" s="4"/>
    </row>
    <row r="61" ht="11.25" customHeight="1" spans="1:4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10"/>
      <c r="AJ61" s="10"/>
      <c r="AK61" s="4"/>
      <c r="AL61" s="4"/>
      <c r="AM61" s="4"/>
      <c r="AN61" s="4"/>
    </row>
    <row r="62" ht="11.25" customHeight="1" spans="1:4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10"/>
      <c r="AJ62" s="10"/>
      <c r="AK62" s="4"/>
      <c r="AL62" s="4"/>
      <c r="AM62" s="4"/>
      <c r="AN62" s="4"/>
    </row>
    <row r="63" ht="11.25" customHeight="1" spans="1:4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10"/>
      <c r="AJ63" s="10"/>
      <c r="AK63" s="4"/>
      <c r="AL63" s="4"/>
      <c r="AM63" s="4"/>
      <c r="AN63" s="4"/>
    </row>
    <row r="64" ht="11.25" customHeight="1" spans="1:4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10"/>
      <c r="AJ64" s="10"/>
      <c r="AK64" s="4"/>
      <c r="AL64" s="4"/>
      <c r="AM64" s="4"/>
      <c r="AN64" s="4"/>
    </row>
    <row r="65" ht="11.25" customHeight="1" spans="1:4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10"/>
      <c r="AJ65" s="10"/>
      <c r="AK65" s="4"/>
      <c r="AL65" s="4"/>
      <c r="AM65" s="4"/>
      <c r="AN65" s="4"/>
    </row>
    <row r="66" ht="11.25" customHeight="1" spans="1:4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10"/>
      <c r="AJ66" s="10"/>
      <c r="AK66" s="4"/>
      <c r="AL66" s="4"/>
      <c r="AM66" s="4"/>
      <c r="AN66" s="4"/>
    </row>
    <row r="67" ht="11.25" customHeight="1" spans="1:4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10"/>
      <c r="AJ67" s="10"/>
      <c r="AK67" s="4"/>
      <c r="AL67" s="4"/>
      <c r="AM67" s="4"/>
      <c r="AN67" s="4"/>
    </row>
    <row r="68" ht="11.25" customHeight="1" spans="1:4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10"/>
      <c r="AJ68" s="10"/>
      <c r="AK68" s="4"/>
      <c r="AL68" s="4"/>
      <c r="AM68" s="4"/>
      <c r="AN68" s="4"/>
    </row>
    <row r="69" ht="11.25" customHeight="1" spans="1:4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10"/>
      <c r="AJ69" s="10"/>
      <c r="AK69" s="4"/>
      <c r="AL69" s="4"/>
      <c r="AM69" s="4"/>
      <c r="AN69" s="4"/>
    </row>
    <row r="70" ht="11.25" customHeight="1" spans="1:4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10"/>
      <c r="AJ70" s="10"/>
      <c r="AK70" s="4"/>
      <c r="AL70" s="4"/>
      <c r="AM70" s="4"/>
      <c r="AN70" s="4"/>
    </row>
    <row r="71" ht="11.25" customHeight="1" spans="1:4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10"/>
      <c r="AJ71" s="10"/>
      <c r="AK71" s="4"/>
      <c r="AL71" s="4"/>
      <c r="AM71" s="4"/>
      <c r="AN71" s="4"/>
    </row>
    <row r="72" ht="11.25" customHeight="1" spans="1:4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10"/>
      <c r="AJ72" s="10"/>
      <c r="AK72" s="4"/>
      <c r="AL72" s="4"/>
      <c r="AM72" s="4"/>
      <c r="AN72" s="4"/>
    </row>
    <row r="73" ht="11.25" customHeight="1" spans="1:4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10"/>
      <c r="AJ73" s="10"/>
      <c r="AK73" s="4"/>
      <c r="AL73" s="4"/>
      <c r="AM73" s="4"/>
      <c r="AN73" s="4"/>
    </row>
    <row r="74" ht="11.25" customHeight="1" spans="1:4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10"/>
      <c r="AJ74" s="10"/>
      <c r="AK74" s="4"/>
      <c r="AL74" s="4"/>
      <c r="AM74" s="4"/>
      <c r="AN74" s="4"/>
    </row>
    <row r="75" ht="11.25" customHeight="1" spans="1:4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10"/>
      <c r="AJ75" s="10"/>
      <c r="AK75" s="4"/>
      <c r="AL75" s="4"/>
      <c r="AM75" s="4"/>
      <c r="AN75" s="4"/>
    </row>
    <row r="76" ht="11.25" customHeight="1" spans="1:4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10"/>
      <c r="AJ76" s="10"/>
      <c r="AK76" s="4"/>
      <c r="AL76" s="4"/>
      <c r="AM76" s="4"/>
      <c r="AN76" s="4"/>
    </row>
    <row r="77" ht="11.25" customHeight="1" spans="1:4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10"/>
      <c r="AJ77" s="10"/>
      <c r="AK77" s="4"/>
      <c r="AL77" s="4"/>
      <c r="AM77" s="4"/>
      <c r="AN77" s="4"/>
    </row>
    <row r="78" ht="11.25" customHeight="1" spans="1:4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10"/>
      <c r="AJ78" s="10"/>
      <c r="AK78" s="4"/>
      <c r="AL78" s="4"/>
      <c r="AM78" s="4"/>
      <c r="AN78" s="4"/>
    </row>
    <row r="79" ht="11.25" customHeight="1" spans="1:4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10"/>
      <c r="AJ79" s="10"/>
      <c r="AK79" s="4"/>
      <c r="AL79" s="4"/>
      <c r="AM79" s="4"/>
      <c r="AN79" s="4"/>
    </row>
    <row r="80" ht="11.25" customHeight="1" spans="1:4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10"/>
      <c r="AJ80" s="10"/>
      <c r="AK80" s="4"/>
      <c r="AL80" s="4"/>
      <c r="AM80" s="4"/>
      <c r="AN80" s="4"/>
    </row>
    <row r="81" ht="11.25" customHeight="1" spans="1:4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10"/>
      <c r="AJ81" s="10"/>
      <c r="AK81" s="4"/>
      <c r="AL81" s="4"/>
      <c r="AM81" s="4"/>
      <c r="AN81" s="4"/>
    </row>
    <row r="82" ht="11.25" customHeight="1" spans="1:4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10"/>
      <c r="AJ82" s="10"/>
      <c r="AK82" s="4"/>
      <c r="AL82" s="4"/>
      <c r="AM82" s="4"/>
      <c r="AN82" s="4"/>
    </row>
    <row r="83" ht="11.25" customHeight="1" spans="1:4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10"/>
      <c r="AJ83" s="10"/>
      <c r="AK83" s="4"/>
      <c r="AL83" s="4"/>
      <c r="AM83" s="4"/>
      <c r="AN83" s="4"/>
    </row>
    <row r="84" ht="11.25" customHeight="1" spans="1:4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10"/>
      <c r="AJ84" s="10"/>
      <c r="AK84" s="4"/>
      <c r="AL84" s="4"/>
      <c r="AM84" s="4"/>
      <c r="AN84" s="4"/>
    </row>
    <row r="85" ht="11.25" customHeight="1" spans="1:4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10"/>
      <c r="AJ85" s="10"/>
      <c r="AK85" s="4"/>
      <c r="AL85" s="4"/>
      <c r="AM85" s="4"/>
      <c r="AN85" s="4"/>
    </row>
    <row r="86" ht="11.25" customHeight="1" spans="1:4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10"/>
      <c r="AJ86" s="10"/>
      <c r="AK86" s="4"/>
      <c r="AL86" s="4"/>
      <c r="AM86" s="4"/>
      <c r="AN86" s="4"/>
    </row>
    <row r="87" ht="11.25" customHeight="1" spans="1:4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10"/>
      <c r="AJ87" s="10"/>
      <c r="AK87" s="4"/>
      <c r="AL87" s="4"/>
      <c r="AM87" s="4"/>
      <c r="AN87" s="4"/>
    </row>
    <row r="88" ht="11.25" customHeight="1" spans="1:4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10"/>
      <c r="AJ88" s="10"/>
      <c r="AK88" s="4"/>
      <c r="AL88" s="4"/>
      <c r="AM88" s="4"/>
      <c r="AN88" s="4"/>
    </row>
    <row r="89" ht="11.25" customHeight="1" spans="1:4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10"/>
      <c r="AJ89" s="10"/>
      <c r="AK89" s="4"/>
      <c r="AL89" s="4"/>
      <c r="AM89" s="4"/>
      <c r="AN89" s="4"/>
    </row>
    <row r="90" ht="11.25" customHeight="1" spans="1:4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10"/>
      <c r="AJ90" s="10"/>
      <c r="AK90" s="4"/>
      <c r="AL90" s="4"/>
      <c r="AM90" s="4"/>
      <c r="AN90" s="4"/>
    </row>
    <row r="91" ht="11.25" customHeight="1" spans="1:4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10"/>
      <c r="AJ91" s="10"/>
      <c r="AK91" s="4"/>
      <c r="AL91" s="4"/>
      <c r="AM91" s="4"/>
      <c r="AN91" s="4"/>
    </row>
    <row r="92" ht="11.25" customHeight="1" spans="1:4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10"/>
      <c r="AJ92" s="10"/>
      <c r="AK92" s="4"/>
      <c r="AL92" s="4"/>
      <c r="AM92" s="4"/>
      <c r="AN92" s="4"/>
    </row>
    <row r="93" ht="11.25" customHeight="1" spans="1:4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10"/>
      <c r="AJ93" s="10"/>
      <c r="AK93" s="4"/>
      <c r="AL93" s="4"/>
      <c r="AM93" s="4"/>
      <c r="AN93" s="4"/>
    </row>
    <row r="94" ht="11.25" customHeight="1" spans="1:4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10"/>
      <c r="AJ94" s="10"/>
      <c r="AK94" s="4"/>
      <c r="AL94" s="4"/>
      <c r="AM94" s="4"/>
      <c r="AN94" s="4"/>
    </row>
    <row r="95" ht="11.25" customHeight="1" spans="1:4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10"/>
      <c r="AJ95" s="10"/>
      <c r="AK95" s="4"/>
      <c r="AL95" s="4"/>
      <c r="AM95" s="4"/>
      <c r="AN95" s="4"/>
    </row>
    <row r="96" ht="11.25" customHeight="1" spans="1:4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10"/>
      <c r="AJ96" s="10"/>
      <c r="AK96" s="4"/>
      <c r="AL96" s="4"/>
      <c r="AM96" s="4"/>
      <c r="AN96" s="4"/>
    </row>
    <row r="97" ht="11.25" customHeight="1" spans="1:4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10"/>
      <c r="AJ97" s="10"/>
      <c r="AK97" s="4"/>
      <c r="AL97" s="4"/>
      <c r="AM97" s="4"/>
      <c r="AN97" s="4"/>
    </row>
    <row r="98" ht="11.25" customHeight="1" spans="1:4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10"/>
      <c r="AJ98" s="10"/>
      <c r="AK98" s="4"/>
      <c r="AL98" s="4"/>
      <c r="AM98" s="4"/>
      <c r="AN98" s="4"/>
    </row>
    <row r="99" ht="11.25" customHeight="1" spans="1:4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10"/>
      <c r="AJ99" s="10"/>
      <c r="AK99" s="4"/>
      <c r="AL99" s="4"/>
      <c r="AM99" s="4"/>
      <c r="AN99" s="4"/>
    </row>
    <row r="100" ht="11.25" customHeight="1" spans="1:4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10"/>
      <c r="AJ100" s="10"/>
      <c r="AK100" s="4"/>
      <c r="AL100" s="4"/>
      <c r="AM100" s="4"/>
      <c r="AN100" s="4"/>
    </row>
    <row r="101" ht="11.25" customHeight="1" spans="1:4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10"/>
      <c r="AJ101" s="10"/>
      <c r="AK101" s="4"/>
      <c r="AL101" s="4"/>
      <c r="AM101" s="4"/>
      <c r="AN101" s="4"/>
    </row>
    <row r="102" ht="11.25" customHeight="1" spans="1:4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10"/>
      <c r="AJ102" s="10"/>
      <c r="AK102" s="4"/>
      <c r="AL102" s="4"/>
      <c r="AM102" s="4"/>
      <c r="AN102" s="4"/>
    </row>
    <row r="103" ht="11.25" customHeight="1" spans="1:4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10"/>
      <c r="AJ103" s="10"/>
      <c r="AK103" s="4"/>
      <c r="AL103" s="4"/>
      <c r="AM103" s="4"/>
      <c r="AN103" s="4"/>
    </row>
    <row r="104" ht="11.25" customHeight="1" spans="1:4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10"/>
      <c r="AJ104" s="10"/>
      <c r="AK104" s="4"/>
      <c r="AL104" s="4"/>
      <c r="AM104" s="4"/>
      <c r="AN104" s="4"/>
    </row>
    <row r="105" ht="11.25" customHeight="1" spans="1:4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10"/>
      <c r="AJ105" s="10"/>
      <c r="AK105" s="4"/>
      <c r="AL105" s="4"/>
      <c r="AM105" s="4"/>
      <c r="AN105" s="4"/>
    </row>
    <row r="106" ht="11.25" customHeight="1" spans="1:4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10"/>
      <c r="AJ106" s="10"/>
      <c r="AK106" s="4"/>
      <c r="AL106" s="4"/>
      <c r="AM106" s="4"/>
      <c r="AN106" s="4"/>
    </row>
    <row r="107" ht="11.25" customHeight="1" spans="1:4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10"/>
      <c r="AJ107" s="10"/>
      <c r="AK107" s="4"/>
      <c r="AL107" s="4"/>
      <c r="AM107" s="4"/>
      <c r="AN107" s="4"/>
    </row>
    <row r="108" ht="11.25" customHeight="1" spans="1:4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10"/>
      <c r="AJ108" s="10"/>
      <c r="AK108" s="4"/>
      <c r="AL108" s="4"/>
      <c r="AM108" s="4"/>
      <c r="AN108" s="4"/>
    </row>
    <row r="109" ht="11.25" customHeight="1" spans="1:4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10"/>
      <c r="AJ109" s="10"/>
      <c r="AK109" s="4"/>
      <c r="AL109" s="4"/>
      <c r="AM109" s="4"/>
      <c r="AN109" s="4"/>
    </row>
    <row r="110" ht="11.25" customHeight="1" spans="1:4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10"/>
      <c r="AJ110" s="10"/>
      <c r="AK110" s="4"/>
      <c r="AL110" s="4"/>
      <c r="AM110" s="4"/>
      <c r="AN110" s="4"/>
    </row>
    <row r="111" ht="11.25" customHeight="1" spans="1:4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10"/>
      <c r="AJ111" s="10"/>
      <c r="AK111" s="4"/>
      <c r="AL111" s="4"/>
      <c r="AM111" s="4"/>
      <c r="AN111" s="4"/>
    </row>
    <row r="112" ht="11.25" customHeight="1" spans="1:4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10"/>
      <c r="AJ112" s="10"/>
      <c r="AK112" s="4"/>
      <c r="AL112" s="4"/>
      <c r="AM112" s="4"/>
      <c r="AN112" s="4"/>
    </row>
    <row r="113" ht="11.25" customHeight="1" spans="1:4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10"/>
      <c r="AJ113" s="10"/>
      <c r="AK113" s="4"/>
      <c r="AL113" s="4"/>
      <c r="AM113" s="4"/>
      <c r="AN113" s="4"/>
    </row>
    <row r="114" ht="11.25" customHeight="1" spans="1:4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10"/>
      <c r="AJ114" s="10"/>
      <c r="AK114" s="4"/>
      <c r="AL114" s="4"/>
      <c r="AM114" s="4"/>
      <c r="AN114" s="4"/>
    </row>
    <row r="115" ht="11.25" customHeight="1" spans="1:4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10"/>
      <c r="AJ115" s="10"/>
      <c r="AK115" s="4"/>
      <c r="AL115" s="4"/>
      <c r="AM115" s="4"/>
      <c r="AN115" s="4"/>
    </row>
    <row r="116" ht="11.25" customHeight="1" spans="1:4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10"/>
      <c r="AJ116" s="10"/>
      <c r="AK116" s="4"/>
      <c r="AL116" s="4"/>
      <c r="AM116" s="4"/>
      <c r="AN116" s="4"/>
    </row>
    <row r="117" ht="11.25" customHeight="1" spans="1:4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10"/>
      <c r="AJ117" s="10"/>
      <c r="AK117" s="4"/>
      <c r="AL117" s="4"/>
      <c r="AM117" s="4"/>
      <c r="AN117" s="4"/>
    </row>
    <row r="118" ht="11.25" customHeight="1" spans="1:4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10"/>
      <c r="AJ118" s="10"/>
      <c r="AK118" s="4"/>
      <c r="AL118" s="4"/>
      <c r="AM118" s="4"/>
      <c r="AN118" s="4"/>
    </row>
    <row r="119" ht="11.25" customHeight="1" spans="1:4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10"/>
      <c r="AJ119" s="10"/>
      <c r="AK119" s="4"/>
      <c r="AL119" s="4"/>
      <c r="AM119" s="4"/>
      <c r="AN119" s="4"/>
    </row>
    <row r="120" ht="11.25" customHeight="1" spans="1:4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10"/>
      <c r="AJ120" s="10"/>
      <c r="AK120" s="4"/>
      <c r="AL120" s="4"/>
      <c r="AM120" s="4"/>
      <c r="AN120" s="4"/>
    </row>
    <row r="121" ht="11.25" customHeight="1" spans="1:4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10"/>
      <c r="AJ121" s="10"/>
      <c r="AK121" s="4"/>
      <c r="AL121" s="4"/>
      <c r="AM121" s="4"/>
      <c r="AN121" s="4"/>
    </row>
    <row r="122" ht="11.25" customHeight="1" spans="1:4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10"/>
      <c r="AJ122" s="10"/>
      <c r="AK122" s="4"/>
      <c r="AL122" s="4"/>
      <c r="AM122" s="4"/>
      <c r="AN122" s="4"/>
    </row>
    <row r="123" ht="11.25" customHeight="1" spans="1:4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10"/>
      <c r="AJ123" s="10"/>
      <c r="AK123" s="4"/>
      <c r="AL123" s="4"/>
      <c r="AM123" s="4"/>
      <c r="AN123" s="4"/>
    </row>
    <row r="124" ht="11.25" customHeight="1" spans="1:4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10"/>
      <c r="AJ124" s="10"/>
      <c r="AK124" s="4"/>
      <c r="AL124" s="4"/>
      <c r="AM124" s="4"/>
      <c r="AN124" s="4"/>
    </row>
    <row r="125" ht="11.25" customHeight="1" spans="1:4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10"/>
      <c r="AJ125" s="10"/>
      <c r="AK125" s="4"/>
      <c r="AL125" s="4"/>
      <c r="AM125" s="4"/>
      <c r="AN125" s="4"/>
    </row>
    <row r="126" ht="11.25" customHeight="1" spans="1:4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10"/>
      <c r="AJ126" s="10"/>
      <c r="AK126" s="4"/>
      <c r="AL126" s="4"/>
      <c r="AM126" s="4"/>
      <c r="AN126" s="4"/>
    </row>
    <row r="127" ht="11.25" customHeight="1" spans="1:4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10"/>
      <c r="AJ127" s="10"/>
      <c r="AK127" s="4"/>
      <c r="AL127" s="4"/>
      <c r="AM127" s="4"/>
      <c r="AN127" s="4"/>
    </row>
    <row r="128" ht="11.25" customHeight="1" spans="1:4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10"/>
      <c r="AJ128" s="10"/>
      <c r="AK128" s="4"/>
      <c r="AL128" s="4"/>
      <c r="AM128" s="4"/>
      <c r="AN128" s="4"/>
    </row>
    <row r="129" ht="11.25" customHeight="1" spans="1:4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10"/>
      <c r="AJ129" s="10"/>
      <c r="AK129" s="4"/>
      <c r="AL129" s="4"/>
      <c r="AM129" s="4"/>
      <c r="AN129" s="4"/>
    </row>
    <row r="130" ht="11.25" customHeight="1" spans="1:4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10"/>
      <c r="AJ130" s="10"/>
      <c r="AK130" s="4"/>
      <c r="AL130" s="4"/>
      <c r="AM130" s="4"/>
      <c r="AN130" s="4"/>
    </row>
    <row r="131" ht="11.25" customHeight="1" spans="1:4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10"/>
      <c r="AJ131" s="10"/>
      <c r="AK131" s="4"/>
      <c r="AL131" s="4"/>
      <c r="AM131" s="4"/>
      <c r="AN131" s="4"/>
    </row>
    <row r="132" ht="11.25" customHeight="1" spans="1:4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10"/>
      <c r="AJ132" s="10"/>
      <c r="AK132" s="4"/>
      <c r="AL132" s="4"/>
      <c r="AM132" s="4"/>
      <c r="AN132" s="4"/>
    </row>
    <row r="133" ht="11.25" customHeight="1" spans="1:4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10"/>
      <c r="AJ133" s="10"/>
      <c r="AK133" s="4"/>
      <c r="AL133" s="4"/>
      <c r="AM133" s="4"/>
      <c r="AN133" s="4"/>
    </row>
    <row r="134" ht="11.25" customHeight="1" spans="1:4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10"/>
      <c r="AJ134" s="10"/>
      <c r="AK134" s="4"/>
      <c r="AL134" s="4"/>
      <c r="AM134" s="4"/>
      <c r="AN134" s="4"/>
    </row>
    <row r="135" ht="11.25" customHeight="1" spans="1:4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10"/>
      <c r="AJ135" s="10"/>
      <c r="AK135" s="4"/>
      <c r="AL135" s="4"/>
      <c r="AM135" s="4"/>
      <c r="AN135" s="4"/>
    </row>
    <row r="136" ht="11.25" customHeight="1" spans="1:4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10"/>
      <c r="AJ136" s="10"/>
      <c r="AK136" s="4"/>
      <c r="AL136" s="4"/>
      <c r="AM136" s="4"/>
      <c r="AN136" s="4"/>
    </row>
    <row r="137" ht="11.25" customHeight="1" spans="1:4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10"/>
      <c r="AJ137" s="10"/>
      <c r="AK137" s="4"/>
      <c r="AL137" s="4"/>
      <c r="AM137" s="4"/>
      <c r="AN137" s="4"/>
    </row>
    <row r="138" ht="11.25" customHeight="1" spans="1:4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10"/>
      <c r="AJ138" s="10"/>
      <c r="AK138" s="4"/>
      <c r="AL138" s="4"/>
      <c r="AM138" s="4"/>
      <c r="AN138" s="4"/>
    </row>
    <row r="139" ht="11.25" customHeight="1" spans="1:4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10"/>
      <c r="AJ139" s="10"/>
      <c r="AK139" s="4"/>
      <c r="AL139" s="4"/>
      <c r="AM139" s="4"/>
      <c r="AN139" s="4"/>
    </row>
    <row r="140" ht="11.25" customHeight="1" spans="1: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10"/>
      <c r="AJ140" s="10"/>
      <c r="AK140" s="4"/>
      <c r="AL140" s="4"/>
      <c r="AM140" s="4"/>
      <c r="AN140" s="4"/>
    </row>
    <row r="141" ht="11.25" customHeight="1" spans="1:4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10"/>
      <c r="AJ141" s="10"/>
      <c r="AK141" s="4"/>
      <c r="AL141" s="4"/>
      <c r="AM141" s="4"/>
      <c r="AN141" s="4"/>
    </row>
    <row r="142" ht="11.25" customHeight="1" spans="1:4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10"/>
      <c r="AJ142" s="10"/>
      <c r="AK142" s="4"/>
      <c r="AL142" s="4"/>
      <c r="AM142" s="4"/>
      <c r="AN142" s="4"/>
    </row>
    <row r="143" ht="11.25" customHeight="1" spans="1:4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10"/>
      <c r="AJ143" s="10"/>
      <c r="AK143" s="4"/>
      <c r="AL143" s="4"/>
      <c r="AM143" s="4"/>
      <c r="AN143" s="4"/>
    </row>
    <row r="144" ht="11.25" customHeight="1" spans="1:4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10"/>
      <c r="AJ144" s="10"/>
      <c r="AK144" s="4"/>
      <c r="AL144" s="4"/>
      <c r="AM144" s="4"/>
      <c r="AN144" s="4"/>
    </row>
    <row r="145" ht="11.25" customHeight="1" spans="1:4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0"/>
      <c r="AJ145" s="10"/>
      <c r="AK145" s="4"/>
      <c r="AL145" s="4"/>
      <c r="AM145" s="4"/>
      <c r="AN145" s="4"/>
    </row>
    <row r="146" ht="11.25" customHeight="1" spans="1:4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10"/>
      <c r="AJ146" s="10"/>
      <c r="AK146" s="4"/>
      <c r="AL146" s="4"/>
      <c r="AM146" s="4"/>
      <c r="AN146" s="4"/>
    </row>
    <row r="147" ht="11.25" customHeight="1" spans="1:4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10"/>
      <c r="AJ147" s="10"/>
      <c r="AK147" s="4"/>
      <c r="AL147" s="4"/>
      <c r="AM147" s="4"/>
      <c r="AN147" s="4"/>
    </row>
    <row r="148" ht="11.25" customHeight="1" spans="1:4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10"/>
      <c r="AJ148" s="10"/>
      <c r="AK148" s="4"/>
      <c r="AL148" s="4"/>
      <c r="AM148" s="4"/>
      <c r="AN148" s="4"/>
    </row>
    <row r="149" ht="11.25" customHeight="1" spans="1:4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10"/>
      <c r="AJ149" s="10"/>
      <c r="AK149" s="4"/>
      <c r="AL149" s="4"/>
      <c r="AM149" s="4"/>
      <c r="AN149" s="4"/>
    </row>
    <row r="150" ht="11.25" customHeight="1" spans="1:4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10"/>
      <c r="AJ150" s="10"/>
      <c r="AK150" s="4"/>
      <c r="AL150" s="4"/>
      <c r="AM150" s="4"/>
      <c r="AN150" s="4"/>
    </row>
    <row r="151" ht="11.25" customHeight="1" spans="1:4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10"/>
      <c r="AJ151" s="10"/>
      <c r="AK151" s="4"/>
      <c r="AL151" s="4"/>
      <c r="AM151" s="4"/>
      <c r="AN151" s="4"/>
    </row>
    <row r="152" ht="11.25" customHeight="1" spans="1:4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10"/>
      <c r="AJ152" s="10"/>
      <c r="AK152" s="4"/>
      <c r="AL152" s="4"/>
      <c r="AM152" s="4"/>
      <c r="AN152" s="4"/>
    </row>
    <row r="153" ht="11.25" customHeight="1" spans="1:4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0"/>
      <c r="AJ153" s="10"/>
      <c r="AK153" s="4"/>
      <c r="AL153" s="4"/>
      <c r="AM153" s="4"/>
      <c r="AN153" s="4"/>
    </row>
    <row r="154" ht="11.25" customHeight="1" spans="1:4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10"/>
      <c r="AJ154" s="10"/>
      <c r="AK154" s="4"/>
      <c r="AL154" s="4"/>
      <c r="AM154" s="4"/>
      <c r="AN154" s="4"/>
    </row>
    <row r="155" ht="11.25" customHeight="1" spans="1:4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10"/>
      <c r="AJ155" s="10"/>
      <c r="AK155" s="4"/>
      <c r="AL155" s="4"/>
      <c r="AM155" s="4"/>
      <c r="AN155" s="4"/>
    </row>
    <row r="156" ht="11.25" customHeight="1" spans="1:4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10"/>
      <c r="AJ156" s="10"/>
      <c r="AK156" s="4"/>
      <c r="AL156" s="4"/>
      <c r="AM156" s="4"/>
      <c r="AN156" s="4"/>
    </row>
    <row r="157" ht="11.25" customHeight="1" spans="1:4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10"/>
      <c r="AJ157" s="10"/>
      <c r="AK157" s="4"/>
      <c r="AL157" s="4"/>
      <c r="AM157" s="4"/>
      <c r="AN157" s="4"/>
    </row>
    <row r="158" ht="11.25" customHeight="1" spans="1:4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10"/>
      <c r="AJ158" s="10"/>
      <c r="AK158" s="4"/>
      <c r="AL158" s="4"/>
      <c r="AM158" s="4"/>
      <c r="AN158" s="4"/>
    </row>
    <row r="159" ht="11.25" customHeight="1" spans="1:4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10"/>
      <c r="AJ159" s="10"/>
      <c r="AK159" s="4"/>
      <c r="AL159" s="4"/>
      <c r="AM159" s="4"/>
      <c r="AN159" s="4"/>
    </row>
    <row r="160" ht="11.25" customHeight="1" spans="1:4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10"/>
      <c r="AJ160" s="10"/>
      <c r="AK160" s="4"/>
      <c r="AL160" s="4"/>
      <c r="AM160" s="4"/>
      <c r="AN160" s="4"/>
    </row>
    <row r="161" ht="11.25" customHeight="1" spans="1:4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10"/>
      <c r="AJ161" s="10"/>
      <c r="AK161" s="4"/>
      <c r="AL161" s="4"/>
      <c r="AM161" s="4"/>
      <c r="AN161" s="4"/>
    </row>
    <row r="162" ht="11.25" customHeight="1" spans="1:4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10"/>
      <c r="AJ162" s="10"/>
      <c r="AK162" s="4"/>
      <c r="AL162" s="4"/>
      <c r="AM162" s="4"/>
      <c r="AN162" s="4"/>
    </row>
    <row r="163" ht="11.25" customHeight="1" spans="1:4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10"/>
      <c r="AJ163" s="10"/>
      <c r="AK163" s="4"/>
      <c r="AL163" s="4"/>
      <c r="AM163" s="4"/>
      <c r="AN163" s="4"/>
    </row>
    <row r="164" ht="11.25" customHeight="1" spans="1:4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10"/>
      <c r="AJ164" s="10"/>
      <c r="AK164" s="4"/>
      <c r="AL164" s="4"/>
      <c r="AM164" s="4"/>
      <c r="AN164" s="4"/>
    </row>
    <row r="165" ht="11.25" customHeight="1" spans="1:4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10"/>
      <c r="AJ165" s="10"/>
      <c r="AK165" s="4"/>
      <c r="AL165" s="4"/>
      <c r="AM165" s="4"/>
      <c r="AN165" s="4"/>
    </row>
    <row r="166" ht="11.25" customHeight="1" spans="1:4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10"/>
      <c r="AJ166" s="10"/>
      <c r="AK166" s="4"/>
      <c r="AL166" s="4"/>
      <c r="AM166" s="4"/>
      <c r="AN166" s="4"/>
    </row>
    <row r="167" ht="11.25" customHeight="1" spans="1:4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10"/>
      <c r="AJ167" s="10"/>
      <c r="AK167" s="4"/>
      <c r="AL167" s="4"/>
      <c r="AM167" s="4"/>
      <c r="AN167" s="4"/>
    </row>
    <row r="168" ht="11.25" customHeight="1" spans="1:4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10"/>
      <c r="AJ168" s="10"/>
      <c r="AK168" s="4"/>
      <c r="AL168" s="4"/>
      <c r="AM168" s="4"/>
      <c r="AN168" s="4"/>
    </row>
    <row r="169" ht="11.25" customHeight="1" spans="1:4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10"/>
      <c r="AJ169" s="10"/>
      <c r="AK169" s="4"/>
      <c r="AL169" s="4"/>
      <c r="AM169" s="4"/>
      <c r="AN169" s="4"/>
    </row>
    <row r="170" ht="11.25" customHeight="1" spans="1:4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10"/>
      <c r="AJ170" s="10"/>
      <c r="AK170" s="4"/>
      <c r="AL170" s="4"/>
      <c r="AM170" s="4"/>
      <c r="AN170" s="4"/>
    </row>
    <row r="171" ht="11.25" customHeight="1" spans="1:4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10"/>
      <c r="AJ171" s="10"/>
      <c r="AK171" s="4"/>
      <c r="AL171" s="4"/>
      <c r="AM171" s="4"/>
      <c r="AN171" s="4"/>
    </row>
    <row r="172" ht="11.25" customHeight="1" spans="1:4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10"/>
      <c r="AJ172" s="10"/>
      <c r="AK172" s="4"/>
      <c r="AL172" s="4"/>
      <c r="AM172" s="4"/>
      <c r="AN172" s="4"/>
    </row>
    <row r="173" ht="11.25" customHeight="1" spans="1:4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10"/>
      <c r="AJ173" s="10"/>
      <c r="AK173" s="4"/>
      <c r="AL173" s="4"/>
      <c r="AM173" s="4"/>
      <c r="AN173" s="4"/>
    </row>
    <row r="174" ht="11.25" customHeight="1" spans="1:4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10"/>
      <c r="AJ174" s="10"/>
      <c r="AK174" s="4"/>
      <c r="AL174" s="4"/>
      <c r="AM174" s="4"/>
      <c r="AN174" s="4"/>
    </row>
    <row r="175" ht="11.25" customHeight="1" spans="1:4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10"/>
      <c r="AJ175" s="10"/>
      <c r="AK175" s="4"/>
      <c r="AL175" s="4"/>
      <c r="AM175" s="4"/>
      <c r="AN175" s="4"/>
    </row>
    <row r="176" ht="11.25" customHeight="1" spans="1:4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10"/>
      <c r="AJ176" s="10"/>
      <c r="AK176" s="4"/>
      <c r="AL176" s="4"/>
      <c r="AM176" s="4"/>
      <c r="AN176" s="4"/>
    </row>
    <row r="177" ht="11.25" customHeight="1" spans="1:4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10"/>
      <c r="AJ177" s="10"/>
      <c r="AK177" s="4"/>
      <c r="AL177" s="4"/>
      <c r="AM177" s="4"/>
      <c r="AN177" s="4"/>
    </row>
    <row r="178" ht="11.25" customHeight="1" spans="1:4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10"/>
      <c r="AJ178" s="10"/>
      <c r="AK178" s="4"/>
      <c r="AL178" s="4"/>
      <c r="AM178" s="4"/>
      <c r="AN178" s="4"/>
    </row>
    <row r="179" ht="11.25" customHeight="1" spans="1:4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10"/>
      <c r="AJ179" s="10"/>
      <c r="AK179" s="4"/>
      <c r="AL179" s="4"/>
      <c r="AM179" s="4"/>
      <c r="AN179" s="4"/>
    </row>
    <row r="180" ht="11.25" customHeight="1" spans="1:4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10"/>
      <c r="AJ180" s="10"/>
      <c r="AK180" s="4"/>
      <c r="AL180" s="4"/>
      <c r="AM180" s="4"/>
      <c r="AN180" s="4"/>
    </row>
    <row r="181" ht="11.25" customHeight="1" spans="1:4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10"/>
      <c r="AJ181" s="10"/>
      <c r="AK181" s="4"/>
      <c r="AL181" s="4"/>
      <c r="AM181" s="4"/>
      <c r="AN181" s="4"/>
    </row>
    <row r="182" ht="11.25" customHeight="1" spans="1:4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10"/>
      <c r="AJ182" s="10"/>
      <c r="AK182" s="4"/>
      <c r="AL182" s="4"/>
      <c r="AM182" s="4"/>
      <c r="AN182" s="4"/>
    </row>
    <row r="183" ht="11.25" customHeight="1" spans="1:4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10"/>
      <c r="AJ183" s="10"/>
      <c r="AK183" s="4"/>
      <c r="AL183" s="4"/>
      <c r="AM183" s="4"/>
      <c r="AN183" s="4"/>
    </row>
    <row r="184" ht="11.25" customHeight="1" spans="1:4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10"/>
      <c r="AJ184" s="10"/>
      <c r="AK184" s="4"/>
      <c r="AL184" s="4"/>
      <c r="AM184" s="4"/>
      <c r="AN184" s="4"/>
    </row>
    <row r="185" ht="11.25" customHeight="1" spans="1:4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10"/>
      <c r="AJ185" s="10"/>
      <c r="AK185" s="4"/>
      <c r="AL185" s="4"/>
      <c r="AM185" s="4"/>
      <c r="AN185" s="4"/>
    </row>
    <row r="186" ht="11.25" customHeight="1" spans="1:4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10"/>
      <c r="AJ186" s="10"/>
      <c r="AK186" s="4"/>
      <c r="AL186" s="4"/>
      <c r="AM186" s="4"/>
      <c r="AN186" s="4"/>
    </row>
    <row r="187" ht="11.25" customHeight="1" spans="1:4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10"/>
      <c r="AJ187" s="10"/>
      <c r="AK187" s="4"/>
      <c r="AL187" s="4"/>
      <c r="AM187" s="4"/>
      <c r="AN187" s="4"/>
    </row>
    <row r="188" ht="11.25" customHeight="1" spans="1:4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10"/>
      <c r="AJ188" s="10"/>
      <c r="AK188" s="4"/>
      <c r="AL188" s="4"/>
      <c r="AM188" s="4"/>
      <c r="AN188" s="4"/>
    </row>
    <row r="189" ht="11.25" customHeight="1" spans="1:4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10"/>
      <c r="AJ189" s="10"/>
      <c r="AK189" s="4"/>
      <c r="AL189" s="4"/>
      <c r="AM189" s="4"/>
      <c r="AN189" s="4"/>
    </row>
    <row r="190" ht="11.25" customHeight="1" spans="1:4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10"/>
      <c r="AJ190" s="10"/>
      <c r="AK190" s="4"/>
      <c r="AL190" s="4"/>
      <c r="AM190" s="4"/>
      <c r="AN190" s="4"/>
    </row>
    <row r="191" ht="11.25" customHeight="1" spans="1:4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10"/>
      <c r="AJ191" s="10"/>
      <c r="AK191" s="4"/>
      <c r="AL191" s="4"/>
      <c r="AM191" s="4"/>
      <c r="AN191" s="4"/>
    </row>
    <row r="192" ht="11.25" customHeight="1" spans="1:4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10"/>
      <c r="AJ192" s="10"/>
      <c r="AK192" s="4"/>
      <c r="AL192" s="4"/>
      <c r="AM192" s="4"/>
      <c r="AN192" s="4"/>
    </row>
    <row r="193" ht="11.25" customHeight="1" spans="1:4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10"/>
      <c r="AJ193" s="10"/>
      <c r="AK193" s="4"/>
      <c r="AL193" s="4"/>
      <c r="AM193" s="4"/>
      <c r="AN193" s="4"/>
    </row>
    <row r="194" ht="11.25" customHeight="1" spans="1:4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10"/>
      <c r="AJ194" s="10"/>
      <c r="AK194" s="4"/>
      <c r="AL194" s="4"/>
      <c r="AM194" s="4"/>
      <c r="AN194" s="4"/>
    </row>
    <row r="195" ht="11.25" customHeight="1" spans="1:4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10"/>
      <c r="AJ195" s="10"/>
      <c r="AK195" s="4"/>
      <c r="AL195" s="4"/>
      <c r="AM195" s="4"/>
      <c r="AN195" s="4"/>
    </row>
    <row r="196" ht="11.25" customHeight="1" spans="1:4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10"/>
      <c r="AJ196" s="10"/>
      <c r="AK196" s="4"/>
      <c r="AL196" s="4"/>
      <c r="AM196" s="4"/>
      <c r="AN196" s="4"/>
    </row>
    <row r="197" ht="11.25" customHeight="1" spans="1:4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10"/>
      <c r="AJ197" s="10"/>
      <c r="AK197" s="4"/>
      <c r="AL197" s="4"/>
      <c r="AM197" s="4"/>
      <c r="AN197" s="4"/>
    </row>
    <row r="198" ht="11.25" customHeight="1" spans="1:4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10"/>
      <c r="AJ198" s="10"/>
      <c r="AK198" s="4"/>
      <c r="AL198" s="4"/>
      <c r="AM198" s="4"/>
      <c r="AN198" s="4"/>
    </row>
    <row r="199" ht="11.25" customHeight="1" spans="1:4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10"/>
      <c r="AJ199" s="10"/>
      <c r="AK199" s="4"/>
      <c r="AL199" s="4"/>
      <c r="AM199" s="4"/>
      <c r="AN199" s="4"/>
    </row>
    <row r="200" ht="11.25" customHeight="1" spans="1:4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10"/>
      <c r="AJ200" s="10"/>
      <c r="AK200" s="4"/>
      <c r="AL200" s="4"/>
      <c r="AM200" s="4"/>
      <c r="AN200" s="4"/>
    </row>
    <row r="201" ht="11.25" customHeight="1" spans="1:40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10"/>
      <c r="AJ201" s="10"/>
      <c r="AK201" s="4"/>
      <c r="AL201" s="4"/>
      <c r="AM201" s="4"/>
      <c r="AN201" s="4"/>
    </row>
    <row r="202" ht="11.25" customHeight="1" spans="1:40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10"/>
      <c r="AJ202" s="10"/>
      <c r="AK202" s="4"/>
      <c r="AL202" s="4"/>
      <c r="AM202" s="4"/>
      <c r="AN202" s="4"/>
    </row>
    <row r="203" ht="11.25" customHeight="1" spans="1:40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10"/>
      <c r="AJ203" s="10"/>
      <c r="AK203" s="4"/>
      <c r="AL203" s="4"/>
      <c r="AM203" s="4"/>
      <c r="AN203" s="4"/>
    </row>
    <row r="204" ht="11.25" customHeight="1" spans="1:40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10"/>
      <c r="AJ204" s="10"/>
      <c r="AK204" s="4"/>
      <c r="AL204" s="4"/>
      <c r="AM204" s="4"/>
      <c r="AN204" s="4"/>
    </row>
    <row r="205" ht="11.25" customHeight="1" spans="1:40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10"/>
      <c r="AJ205" s="10"/>
      <c r="AK205" s="4"/>
      <c r="AL205" s="4"/>
      <c r="AM205" s="4"/>
      <c r="AN205" s="4"/>
    </row>
    <row r="206" ht="11.25" customHeight="1" spans="1:40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10"/>
      <c r="AJ206" s="10"/>
      <c r="AK206" s="4"/>
      <c r="AL206" s="4"/>
      <c r="AM206" s="4"/>
      <c r="AN206" s="4"/>
    </row>
    <row r="207" ht="11.25" customHeight="1" spans="1:40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0"/>
      <c r="AJ207" s="10"/>
      <c r="AK207" s="4"/>
      <c r="AL207" s="4"/>
      <c r="AM207" s="4"/>
      <c r="AN207" s="4"/>
    </row>
    <row r="208" ht="11.25" customHeight="1" spans="1:40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0"/>
      <c r="AJ208" s="10"/>
      <c r="AK208" s="4"/>
      <c r="AL208" s="4"/>
      <c r="AM208" s="4"/>
      <c r="AN208" s="4"/>
    </row>
    <row r="209" ht="11.25" customHeight="1" spans="1:40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0"/>
      <c r="AJ209" s="10"/>
      <c r="AK209" s="4"/>
      <c r="AL209" s="4"/>
      <c r="AM209" s="4"/>
      <c r="AN209" s="4"/>
    </row>
    <row r="210" ht="11.25" customHeight="1" spans="1:4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10"/>
      <c r="AJ210" s="10"/>
      <c r="AK210" s="4"/>
      <c r="AL210" s="4"/>
      <c r="AM210" s="4"/>
      <c r="AN210" s="4"/>
    </row>
    <row r="211" ht="11.25" customHeight="1" spans="1:40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10"/>
      <c r="AJ211" s="10"/>
      <c r="AK211" s="4"/>
      <c r="AL211" s="4"/>
      <c r="AM211" s="4"/>
      <c r="AN211" s="4"/>
    </row>
    <row r="212" ht="11.25" customHeight="1" spans="1:40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10"/>
      <c r="AJ212" s="10"/>
      <c r="AK212" s="4"/>
      <c r="AL212" s="4"/>
      <c r="AM212" s="4"/>
      <c r="AN212" s="4"/>
    </row>
    <row r="213" ht="11.25" customHeight="1" spans="1:40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10"/>
      <c r="AJ213" s="10"/>
      <c r="AK213" s="4"/>
      <c r="AL213" s="4"/>
      <c r="AM213" s="4"/>
      <c r="AN213" s="4"/>
    </row>
    <row r="214" ht="11.25" customHeight="1" spans="1:40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10"/>
      <c r="AJ214" s="10"/>
      <c r="AK214" s="4"/>
      <c r="AL214" s="4"/>
      <c r="AM214" s="4"/>
      <c r="AN214" s="4"/>
    </row>
    <row r="215" ht="11.25" customHeight="1" spans="1:40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10"/>
      <c r="AJ215" s="10"/>
      <c r="AK215" s="4"/>
      <c r="AL215" s="4"/>
      <c r="AM215" s="4"/>
      <c r="AN215" s="4"/>
    </row>
    <row r="216" ht="11.25" customHeight="1" spans="1:40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10"/>
      <c r="AJ216" s="10"/>
      <c r="AK216" s="4"/>
      <c r="AL216" s="4"/>
      <c r="AM216" s="4"/>
      <c r="AN216" s="4"/>
    </row>
    <row r="217" ht="11.25" customHeight="1" spans="1:40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10"/>
      <c r="AJ217" s="10"/>
      <c r="AK217" s="4"/>
      <c r="AL217" s="4"/>
      <c r="AM217" s="4"/>
      <c r="AN217" s="4"/>
    </row>
    <row r="218" ht="11.25" customHeight="1" spans="1:40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10"/>
      <c r="AJ218" s="10"/>
      <c r="AK218" s="4"/>
      <c r="AL218" s="4"/>
      <c r="AM218" s="4"/>
      <c r="AN218" s="4"/>
    </row>
    <row r="219" ht="11.25" customHeight="1" spans="1:40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10"/>
      <c r="AJ219" s="10"/>
      <c r="AK219" s="4"/>
      <c r="AL219" s="4"/>
      <c r="AM219" s="4"/>
      <c r="AN219" s="4"/>
    </row>
    <row r="220" ht="11.25" customHeight="1" spans="1:4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10"/>
      <c r="AJ220" s="10"/>
      <c r="AK220" s="4"/>
      <c r="AL220" s="4"/>
      <c r="AM220" s="4"/>
      <c r="AN220" s="4"/>
    </row>
    <row r="221" ht="11.25" customHeight="1" spans="1:40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10"/>
      <c r="AJ221" s="10"/>
      <c r="AK221" s="4"/>
      <c r="AL221" s="4"/>
      <c r="AM221" s="4"/>
      <c r="AN221" s="4"/>
    </row>
    <row r="222" ht="11.25" customHeight="1" spans="1:40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10"/>
      <c r="AJ222" s="10"/>
      <c r="AK222" s="4"/>
      <c r="AL222" s="4"/>
      <c r="AM222" s="4"/>
      <c r="AN222" s="4"/>
    </row>
    <row r="223" ht="11.25" customHeight="1" spans="1:40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10"/>
      <c r="AJ223" s="10"/>
      <c r="AK223" s="4"/>
      <c r="AL223" s="4"/>
      <c r="AM223" s="4"/>
      <c r="AN223" s="4"/>
    </row>
    <row r="224" ht="11.25" customHeight="1" spans="1:40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10"/>
      <c r="AJ224" s="10"/>
      <c r="AK224" s="4"/>
      <c r="AL224" s="4"/>
      <c r="AM224" s="4"/>
      <c r="AN224" s="4"/>
    </row>
    <row r="225" ht="11.25" customHeight="1" spans="1:40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10"/>
      <c r="AJ225" s="10"/>
      <c r="AK225" s="4"/>
      <c r="AL225" s="4"/>
      <c r="AM225" s="4"/>
      <c r="AN225" s="4"/>
    </row>
    <row r="226" ht="11.25" customHeight="1" spans="1:40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10"/>
      <c r="AJ226" s="10"/>
      <c r="AK226" s="4"/>
      <c r="AL226" s="4"/>
      <c r="AM226" s="4"/>
      <c r="AN226" s="4"/>
    </row>
    <row r="227" ht="11.25" customHeight="1" spans="1:40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10"/>
      <c r="AJ227" s="10"/>
      <c r="AK227" s="4"/>
      <c r="AL227" s="4"/>
      <c r="AM227" s="4"/>
      <c r="AN227" s="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C2:Z2"/>
    <mergeCell ref="AC2:AG2"/>
    <mergeCell ref="AJ2:AN2"/>
    <mergeCell ref="C3:F3"/>
    <mergeCell ref="H3:K3"/>
    <mergeCell ref="M3:P3"/>
    <mergeCell ref="R3:U3"/>
    <mergeCell ref="W3:Z3"/>
    <mergeCell ref="AB3:AB4"/>
    <mergeCell ref="AC3:AC4"/>
    <mergeCell ref="AD3:AD4"/>
    <mergeCell ref="AE3:AE4"/>
    <mergeCell ref="AF3:AF4"/>
    <mergeCell ref="AG3:AG4"/>
    <mergeCell ref="AI3:AI4"/>
    <mergeCell ref="AJ3:AJ4"/>
    <mergeCell ref="AK3:AK4"/>
    <mergeCell ref="AL3:AL4"/>
    <mergeCell ref="AM3:AM4"/>
    <mergeCell ref="AN3:AN4"/>
  </mergeCells>
  <conditionalFormatting sqref="AC27:AF27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7:AG2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N2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5:AC2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C27 H5:H27 M5:M27 R5:R27 W5:W27">
    <cfRule type="cellIs" dxfId="0" priority="1" operator="greaterThan">
      <formula>0</formula>
    </cfRule>
    <cfRule type="cellIs" dxfId="1" priority="2" operator="greaterThan">
      <formula>1</formula>
    </cfRule>
  </conditionalFormatting>
  <conditionalFormatting sqref="H5:H26 M5:M26 R5:R26 C5:C27 W5:W27">
    <cfRule type="cellIs" dxfId="2" priority="3" operator="greaterThan">
      <formula>1</formula>
    </cfRule>
  </conditionalFormatting>
  <conditionalFormatting sqref="D5:D27 I5:I27 N5:N27 S5:S27 X5:X27">
    <cfRule type="cellIs" dxfId="3" priority="4" operator="greaterThan">
      <formula>0</formula>
    </cfRule>
  </conditionalFormatting>
  <conditionalFormatting sqref="I5:I26 N5:N26 S5:S26 D5:D27 X5:X27">
    <cfRule type="cellIs" dxfId="4" priority="5" operator="greaterThan">
      <formula>0</formula>
    </cfRule>
  </conditionalFormatting>
  <conditionalFormatting sqref="E5:E27 J5:J27 O5:O27 T5:T27 Y5:Y27">
    <cfRule type="cellIs" dxfId="5" priority="6" operator="greaterThan">
      <formula>0</formula>
    </cfRule>
  </conditionalFormatting>
  <conditionalFormatting sqref="F5:V27 Z5:Z27">
    <cfRule type="cellIs" dxfId="6" priority="7" operator="greaterThan">
      <formula>0</formula>
    </cfRule>
  </conditionalFormatting>
  <conditionalFormatting sqref="AC5:AG26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:AN2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7 M27 R27">
    <cfRule type="cellIs" dxfId="2" priority="15" operator="greaterThan">
      <formula>1</formula>
    </cfRule>
  </conditionalFormatting>
  <conditionalFormatting sqref="I27 N27 S27">
    <cfRule type="cellIs" dxfId="4" priority="17" operator="greaterThan">
      <formula>0</formula>
    </cfRule>
  </conditionalFormatting>
  <pageMargins left="0.7" right="0.7" top="0.75" bottom="0.75" header="0" footer="0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2">
    <pageSetUpPr fitToPage="1"/>
  </sheetPr>
  <dimension ref="A1:AU981"/>
  <sheetViews>
    <sheetView showGridLines="0" zoomScale="91" zoomScaleNormal="91" workbookViewId="0">
      <selection activeCell="T17" sqref="T17"/>
    </sheetView>
  </sheetViews>
  <sheetFormatPr defaultColWidth="16.6666666666667" defaultRowHeight="15" customHeight="1"/>
  <cols>
    <col min="1" max="1" width="17.6666666666667" customWidth="1"/>
    <col min="2" max="2" width="11.5047619047619" customWidth="1"/>
    <col min="3" max="3" width="3.5047619047619" customWidth="1"/>
    <col min="4" max="4" width="4.66666666666667" customWidth="1"/>
    <col min="5" max="5" width="4.5047619047619" customWidth="1"/>
    <col min="6" max="6" width="5.66666666666667" customWidth="1"/>
    <col min="7" max="7" width="0.666666666666667" customWidth="1"/>
    <col min="8" max="11" width="5.16190476190476" customWidth="1"/>
    <col min="12" max="12" width="0.666666666666667" customWidth="1"/>
    <col min="13" max="16" width="5.16190476190476" customWidth="1"/>
    <col min="17" max="17" width="0.666666666666667" customWidth="1"/>
    <col min="18" max="21" width="5.16190476190476" customWidth="1"/>
    <col min="22" max="22" width="0.666666666666667" customWidth="1"/>
    <col min="23" max="25" width="5.16190476190476" customWidth="1"/>
    <col min="26" max="26" width="5.66666666666667" customWidth="1"/>
    <col min="27" max="27" width="2.16190476190476" customWidth="1"/>
    <col min="28" max="28" width="10.5047619047619" customWidth="1"/>
    <col min="29" max="29" width="13.1619047619048" customWidth="1"/>
    <col min="30" max="32" width="10.6666666666667" customWidth="1"/>
    <col min="33" max="33" width="14.6666666666667" customWidth="1"/>
    <col min="34" max="34" width="5.16190476190476" customWidth="1"/>
    <col min="35" max="35" width="9.66666666666667" customWidth="1"/>
    <col min="36" max="36" width="7.5047619047619" customWidth="1"/>
    <col min="37" max="37" width="8.5047619047619" customWidth="1"/>
    <col min="38" max="38" width="9.5047619047619" customWidth="1"/>
    <col min="39" max="39" width="7.5047619047619" customWidth="1"/>
    <col min="40" max="40" width="14.1619047619048" customWidth="1"/>
    <col min="41" max="41" width="14.6666666666667" customWidth="1"/>
    <col min="42" max="42" width="5.66666666666667" style="186" customWidth="1"/>
    <col min="43" max="43" width="9.66666666666667" style="186" customWidth="1"/>
    <col min="44" max="44" width="14" style="310" customWidth="1"/>
    <col min="45" max="45" width="10.6666666666667" style="310" customWidth="1"/>
    <col min="46" max="46" width="9.66666666666667" style="310" customWidth="1"/>
    <col min="47" max="47" width="7.66666666666667" customWidth="1"/>
  </cols>
  <sheetData>
    <row r="1" ht="62.45" customHeight="1" spans="1:40">
      <c r="A1" s="4"/>
      <c r="B1" s="4"/>
      <c r="C1" s="4"/>
      <c r="D1" s="4"/>
      <c r="E1" s="4"/>
      <c r="F1" s="4"/>
      <c r="G1" s="4"/>
      <c r="H1" s="682" t="s">
        <v>15</v>
      </c>
      <c r="I1" s="682"/>
      <c r="J1" s="682"/>
      <c r="K1" s="682"/>
      <c r="L1" s="682"/>
      <c r="M1" s="682"/>
      <c r="N1" s="682"/>
      <c r="O1" s="682"/>
      <c r="P1" s="682"/>
      <c r="Q1" s="682"/>
      <c r="R1" s="682"/>
      <c r="S1" s="682"/>
      <c r="T1" s="682"/>
      <c r="U1" s="682"/>
      <c r="V1" s="682"/>
      <c r="W1" s="682"/>
      <c r="X1" s="682"/>
      <c r="Y1" s="682"/>
      <c r="Z1" s="682"/>
      <c r="AA1" s="682"/>
      <c r="AB1" s="682"/>
      <c r="AC1" s="682"/>
      <c r="AD1" s="682"/>
      <c r="AE1" s="682"/>
      <c r="AF1" s="682"/>
      <c r="AG1" s="682"/>
      <c r="AH1" s="682"/>
      <c r="AI1" s="682"/>
      <c r="AJ1" s="682"/>
      <c r="AK1" s="682"/>
      <c r="AL1" s="682"/>
      <c r="AM1" s="682"/>
      <c r="AN1" s="682"/>
    </row>
    <row r="2" ht="18" customHeight="1" spans="1:47">
      <c r="A2" s="4"/>
      <c r="B2" s="4"/>
      <c r="C2" s="219" t="s">
        <v>0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91"/>
      <c r="AA2" s="4"/>
      <c r="AB2" s="80"/>
      <c r="AC2" s="81" t="s">
        <v>1</v>
      </c>
      <c r="AD2" s="82"/>
      <c r="AE2" s="82"/>
      <c r="AF2" s="82"/>
      <c r="AG2" s="91"/>
      <c r="AH2" s="4"/>
      <c r="AI2" s="80"/>
      <c r="AJ2" s="219" t="s">
        <v>2</v>
      </c>
      <c r="AK2" s="82"/>
      <c r="AL2" s="82"/>
      <c r="AM2" s="82"/>
      <c r="AN2" s="91"/>
      <c r="AP2" s="692" t="str">
        <f>H1</f>
        <v>Month</v>
      </c>
      <c r="AQ2" s="693"/>
      <c r="AR2" s="693"/>
      <c r="AS2" s="693"/>
      <c r="AT2" s="693"/>
      <c r="AU2" s="704"/>
    </row>
    <row r="3" ht="11.25" customHeight="1" spans="1:47">
      <c r="A3" s="7"/>
      <c r="B3" s="7"/>
      <c r="C3" s="28" t="s">
        <v>3</v>
      </c>
      <c r="D3" s="29"/>
      <c r="E3" s="29"/>
      <c r="F3" s="55"/>
      <c r="G3" s="56"/>
      <c r="H3" s="57" t="s">
        <v>4</v>
      </c>
      <c r="I3" s="58"/>
      <c r="J3" s="58"/>
      <c r="K3" s="69"/>
      <c r="L3" s="56"/>
      <c r="M3" s="74" t="s">
        <v>5</v>
      </c>
      <c r="N3" s="58"/>
      <c r="O3" s="58"/>
      <c r="P3" s="69"/>
      <c r="Q3" s="56"/>
      <c r="R3" s="321" t="s">
        <v>6</v>
      </c>
      <c r="S3" s="58"/>
      <c r="T3" s="58"/>
      <c r="U3" s="69"/>
      <c r="V3" s="56"/>
      <c r="W3" s="70" t="s">
        <v>7</v>
      </c>
      <c r="X3" s="58"/>
      <c r="Y3" s="58"/>
      <c r="Z3" s="69"/>
      <c r="AA3" s="7"/>
      <c r="AB3" s="429" t="s">
        <v>8</v>
      </c>
      <c r="AC3" s="83" t="s">
        <v>3</v>
      </c>
      <c r="AD3" s="84" t="s">
        <v>4</v>
      </c>
      <c r="AE3" s="181" t="s">
        <v>5</v>
      </c>
      <c r="AF3" s="182" t="s">
        <v>6</v>
      </c>
      <c r="AG3" s="93" t="s">
        <v>7</v>
      </c>
      <c r="AH3" s="7"/>
      <c r="AI3" s="429" t="s">
        <v>8</v>
      </c>
      <c r="AJ3" s="94" t="s">
        <v>3</v>
      </c>
      <c r="AK3" s="84" t="s">
        <v>4</v>
      </c>
      <c r="AL3" s="181" t="s">
        <v>5</v>
      </c>
      <c r="AM3" s="182" t="s">
        <v>9</v>
      </c>
      <c r="AN3" s="93" t="s">
        <v>7</v>
      </c>
      <c r="AP3" s="694"/>
      <c r="AQ3" s="695"/>
      <c r="AR3" s="695"/>
      <c r="AS3" s="695"/>
      <c r="AT3" s="695"/>
      <c r="AU3" s="705"/>
    </row>
    <row r="4" ht="11.25" customHeight="1" spans="1:40">
      <c r="A4" s="10"/>
      <c r="B4" s="674" t="s">
        <v>8</v>
      </c>
      <c r="C4" s="60" t="s">
        <v>10</v>
      </c>
      <c r="D4" s="61" t="s">
        <v>11</v>
      </c>
      <c r="E4" s="61" t="s">
        <v>12</v>
      </c>
      <c r="F4" s="59" t="s">
        <v>13</v>
      </c>
      <c r="G4" s="10"/>
      <c r="H4" s="60" t="s">
        <v>10</v>
      </c>
      <c r="I4" s="61" t="s">
        <v>11</v>
      </c>
      <c r="J4" s="61" t="s">
        <v>12</v>
      </c>
      <c r="K4" s="71" t="s">
        <v>13</v>
      </c>
      <c r="L4" s="10"/>
      <c r="M4" s="72" t="s">
        <v>10</v>
      </c>
      <c r="N4" s="77" t="s">
        <v>11</v>
      </c>
      <c r="O4" s="77" t="s">
        <v>12</v>
      </c>
      <c r="P4" s="78" t="s">
        <v>13</v>
      </c>
      <c r="Q4" s="10"/>
      <c r="R4" s="72" t="s">
        <v>10</v>
      </c>
      <c r="S4" s="77" t="s">
        <v>11</v>
      </c>
      <c r="T4" s="77" t="s">
        <v>12</v>
      </c>
      <c r="U4" s="78" t="s">
        <v>13</v>
      </c>
      <c r="V4" s="10"/>
      <c r="W4" s="72" t="s">
        <v>10</v>
      </c>
      <c r="X4" s="77" t="s">
        <v>11</v>
      </c>
      <c r="Y4" s="77" t="s">
        <v>12</v>
      </c>
      <c r="Z4" s="78" t="s">
        <v>13</v>
      </c>
      <c r="AA4" s="10"/>
      <c r="AB4" s="686"/>
      <c r="AC4" s="29"/>
      <c r="AD4" s="55"/>
      <c r="AE4" s="183"/>
      <c r="AF4" s="183"/>
      <c r="AG4" s="95"/>
      <c r="AH4" s="10"/>
      <c r="AI4" s="686"/>
      <c r="AJ4" s="96"/>
      <c r="AK4" s="55"/>
      <c r="AL4" s="183"/>
      <c r="AM4" s="183"/>
      <c r="AN4" s="95"/>
    </row>
    <row r="5" ht="11.25" customHeight="1" spans="1:46">
      <c r="A5" s="4"/>
      <c r="B5" s="675">
        <v>44566</v>
      </c>
      <c r="C5" s="676"/>
      <c r="D5" s="677"/>
      <c r="E5" s="677"/>
      <c r="F5" s="683">
        <f t="shared" ref="F5:F35" si="0">SUM(C5:E5)</f>
        <v>0</v>
      </c>
      <c r="G5" s="10"/>
      <c r="H5" s="684"/>
      <c r="I5" s="685"/>
      <c r="J5" s="677"/>
      <c r="K5" s="68">
        <f t="shared" ref="K5:K35" si="1">SUM(H5:J5)</f>
        <v>0</v>
      </c>
      <c r="L5" s="10"/>
      <c r="M5" s="684"/>
      <c r="N5" s="677"/>
      <c r="O5" s="685"/>
      <c r="P5" s="68">
        <f t="shared" ref="P5:P35" si="2">SUM(M5:O5)</f>
        <v>0</v>
      </c>
      <c r="Q5" s="10"/>
      <c r="R5" s="679"/>
      <c r="S5" s="677"/>
      <c r="T5" s="677"/>
      <c r="U5" s="68">
        <f t="shared" ref="U5:U35" si="3">SUM(R5:T5)</f>
        <v>0</v>
      </c>
      <c r="V5" s="10"/>
      <c r="W5" s="73">
        <f t="shared" ref="W5:W35" si="4">C5+H5+M5+R5</f>
        <v>0</v>
      </c>
      <c r="X5" s="79">
        <f t="shared" ref="X5:X6" si="5">S5+N5+I5+D5</f>
        <v>0</v>
      </c>
      <c r="Y5" s="79">
        <f t="shared" ref="Y5:Y6" si="6">E5+J5+O5+T5</f>
        <v>0</v>
      </c>
      <c r="Z5" s="68">
        <f t="shared" ref="Z5:Z35" si="7">SUM(W5:Y5)</f>
        <v>0</v>
      </c>
      <c r="AA5" s="4"/>
      <c r="AB5" s="687">
        <f>IF((B5=0)," ",B5)</f>
        <v>44566</v>
      </c>
      <c r="AC5" s="85" t="str">
        <f t="shared" ref="AC5:AC34" si="8">IF((D5+E5=0),"0",100*E5/(D5+E5))</f>
        <v>0</v>
      </c>
      <c r="AD5" s="85" t="str">
        <f t="shared" ref="AD5:AD34" si="9">IF((J5+I5=0),"0",100*J5/(I5+J5))</f>
        <v>0</v>
      </c>
      <c r="AE5" s="85" t="str">
        <f t="shared" ref="AE5:AE34" si="10">IF((O5+N5=0),"0",100*O5/(N5+O5))</f>
        <v>0</v>
      </c>
      <c r="AF5" s="85" t="str">
        <f t="shared" ref="AF5:AF34" si="11">IF((T5+S5=0),"0",100*T5/(S5+T5))</f>
        <v>0</v>
      </c>
      <c r="AG5" s="97" t="str">
        <f t="shared" ref="AG5:AG34" si="12">IF(AC5+AD5+AE5+AF5=0,"",100*Y5/(Y5+X5))</f>
        <v/>
      </c>
      <c r="AH5" s="4"/>
      <c r="AI5" s="687">
        <f>IF((B5=0)," ",B5)</f>
        <v>44566</v>
      </c>
      <c r="AJ5" s="85">
        <f t="shared" ref="AJ5:AJ34" si="13">(10*E5)-D5</f>
        <v>0</v>
      </c>
      <c r="AK5" s="85">
        <f t="shared" ref="AK5:AK34" si="14">(10*J5)-I5</f>
        <v>0</v>
      </c>
      <c r="AL5" s="85">
        <f t="shared" ref="AL5:AL34" si="15">(10*O5)-N5</f>
        <v>0</v>
      </c>
      <c r="AM5" s="85">
        <f t="shared" ref="AM5:AM34" si="16">(10*T5)-S5</f>
        <v>0</v>
      </c>
      <c r="AN5" s="97">
        <f t="shared" ref="AN5:AN34" si="17">(10*Y5)-X5</f>
        <v>0</v>
      </c>
      <c r="AQ5" s="696" t="s">
        <v>16</v>
      </c>
      <c r="AR5" s="697" t="s">
        <v>1</v>
      </c>
      <c r="AS5" s="706" t="s">
        <v>2</v>
      </c>
      <c r="AT5" s="707"/>
    </row>
    <row r="6" ht="11.25" customHeight="1" spans="1:46">
      <c r="A6" s="4"/>
      <c r="B6" s="678"/>
      <c r="C6" s="679"/>
      <c r="D6" s="677"/>
      <c r="E6" s="677"/>
      <c r="F6" s="68">
        <f t="shared" si="0"/>
        <v>0</v>
      </c>
      <c r="G6" s="10"/>
      <c r="H6" s="679"/>
      <c r="I6" s="677"/>
      <c r="J6" s="677"/>
      <c r="K6" s="68">
        <f t="shared" si="1"/>
        <v>0</v>
      </c>
      <c r="L6" s="10"/>
      <c r="M6" s="679"/>
      <c r="N6" s="677"/>
      <c r="O6" s="677"/>
      <c r="P6" s="68">
        <f t="shared" si="2"/>
        <v>0</v>
      </c>
      <c r="Q6" s="10"/>
      <c r="R6" s="679"/>
      <c r="S6" s="677"/>
      <c r="T6" s="677"/>
      <c r="U6" s="68">
        <f t="shared" si="3"/>
        <v>0</v>
      </c>
      <c r="V6" s="10"/>
      <c r="W6" s="73">
        <f t="shared" si="4"/>
        <v>0</v>
      </c>
      <c r="X6" s="79">
        <f t="shared" si="5"/>
        <v>0</v>
      </c>
      <c r="Y6" s="79">
        <f t="shared" si="6"/>
        <v>0</v>
      </c>
      <c r="Z6" s="68">
        <f t="shared" si="7"/>
        <v>0</v>
      </c>
      <c r="AA6" s="4"/>
      <c r="AB6" s="688" t="str">
        <f t="shared" ref="AB6:AB34" si="18">IF((B6=0)," ",B6)</f>
        <v> </v>
      </c>
      <c r="AC6" s="86" t="str">
        <f t="shared" si="8"/>
        <v>0</v>
      </c>
      <c r="AD6" s="86" t="str">
        <f t="shared" si="9"/>
        <v>0</v>
      </c>
      <c r="AE6" s="86" t="str">
        <f t="shared" si="10"/>
        <v>0</v>
      </c>
      <c r="AF6" s="86" t="str">
        <f t="shared" si="11"/>
        <v>0</v>
      </c>
      <c r="AG6" s="100" t="str">
        <f t="shared" si="12"/>
        <v/>
      </c>
      <c r="AH6" s="4"/>
      <c r="AI6" s="688" t="str">
        <f t="shared" ref="AI6:AI34" si="19">IF((B6=0)," ",B6)</f>
        <v> </v>
      </c>
      <c r="AJ6" s="86">
        <f t="shared" si="13"/>
        <v>0</v>
      </c>
      <c r="AK6" s="86">
        <f t="shared" si="14"/>
        <v>0</v>
      </c>
      <c r="AL6" s="86">
        <f t="shared" si="15"/>
        <v>0</v>
      </c>
      <c r="AM6" s="86">
        <f t="shared" si="16"/>
        <v>0</v>
      </c>
      <c r="AN6" s="100">
        <f t="shared" si="17"/>
        <v>0</v>
      </c>
      <c r="AP6" s="698" t="s">
        <v>17</v>
      </c>
      <c r="AQ6" s="114">
        <f>Z35</f>
        <v>0</v>
      </c>
      <c r="AR6" s="699" t="e">
        <f>AG35</f>
        <v>#DIV/0!</v>
      </c>
      <c r="AS6" s="708">
        <f>AN35</f>
        <v>0</v>
      </c>
      <c r="AT6" s="709" t="e">
        <f>AN35/(AN35+AN70+AN105)</f>
        <v>#DIV/0!</v>
      </c>
    </row>
    <row r="7" ht="11.25" customHeight="1" spans="1:46">
      <c r="A7" s="4"/>
      <c r="B7" s="675"/>
      <c r="C7" s="679"/>
      <c r="D7" s="677"/>
      <c r="E7" s="677"/>
      <c r="F7" s="68">
        <f t="shared" si="0"/>
        <v>0</v>
      </c>
      <c r="G7" s="10"/>
      <c r="H7" s="679"/>
      <c r="I7" s="677"/>
      <c r="J7" s="677"/>
      <c r="K7" s="68">
        <f t="shared" si="1"/>
        <v>0</v>
      </c>
      <c r="L7" s="10"/>
      <c r="M7" s="679"/>
      <c r="N7" s="677"/>
      <c r="O7" s="677"/>
      <c r="P7" s="68">
        <f t="shared" si="2"/>
        <v>0</v>
      </c>
      <c r="Q7" s="10"/>
      <c r="R7" s="679"/>
      <c r="S7" s="677"/>
      <c r="T7" s="677"/>
      <c r="U7" s="68">
        <f t="shared" si="3"/>
        <v>0</v>
      </c>
      <c r="V7" s="10"/>
      <c r="W7" s="73">
        <f t="shared" si="4"/>
        <v>0</v>
      </c>
      <c r="X7" s="79">
        <f t="shared" ref="X7:Y7" si="20">D7+I7+N7+S7</f>
        <v>0</v>
      </c>
      <c r="Y7" s="79">
        <f t="shared" si="20"/>
        <v>0</v>
      </c>
      <c r="Z7" s="68">
        <f t="shared" si="7"/>
        <v>0</v>
      </c>
      <c r="AA7" s="4"/>
      <c r="AB7" s="688" t="str">
        <f t="shared" si="18"/>
        <v> </v>
      </c>
      <c r="AC7" s="86" t="str">
        <f t="shared" si="8"/>
        <v>0</v>
      </c>
      <c r="AD7" s="86" t="str">
        <f t="shared" si="9"/>
        <v>0</v>
      </c>
      <c r="AE7" s="86" t="str">
        <f t="shared" si="10"/>
        <v>0</v>
      </c>
      <c r="AF7" s="86" t="str">
        <f t="shared" si="11"/>
        <v>0</v>
      </c>
      <c r="AG7" s="100" t="str">
        <f t="shared" si="12"/>
        <v/>
      </c>
      <c r="AH7" s="4"/>
      <c r="AI7" s="688" t="str">
        <f t="shared" si="19"/>
        <v> </v>
      </c>
      <c r="AJ7" s="86">
        <f t="shared" si="13"/>
        <v>0</v>
      </c>
      <c r="AK7" s="86">
        <f t="shared" si="14"/>
        <v>0</v>
      </c>
      <c r="AL7" s="86">
        <f t="shared" si="15"/>
        <v>0</v>
      </c>
      <c r="AM7" s="86">
        <f t="shared" si="16"/>
        <v>0</v>
      </c>
      <c r="AN7" s="100">
        <f t="shared" si="17"/>
        <v>0</v>
      </c>
      <c r="AP7" s="336" t="s">
        <v>18</v>
      </c>
      <c r="AQ7" s="116">
        <f>Z70</f>
        <v>0</v>
      </c>
      <c r="AR7" s="594" t="e">
        <f>AG70</f>
        <v>#DIV/0!</v>
      </c>
      <c r="AS7" s="710">
        <f>AN70</f>
        <v>0</v>
      </c>
      <c r="AT7" s="711" t="e">
        <f>AN70/(AN35+AN70+AN105)</f>
        <v>#DIV/0!</v>
      </c>
    </row>
    <row r="8" ht="11.25" customHeight="1" spans="1:46">
      <c r="A8" s="4"/>
      <c r="B8" s="678"/>
      <c r="C8" s="679"/>
      <c r="D8" s="677"/>
      <c r="E8" s="677"/>
      <c r="F8" s="68">
        <f t="shared" si="0"/>
        <v>0</v>
      </c>
      <c r="G8" s="10"/>
      <c r="H8" s="679"/>
      <c r="I8" s="677"/>
      <c r="J8" s="677"/>
      <c r="K8" s="68">
        <f t="shared" si="1"/>
        <v>0</v>
      </c>
      <c r="L8" s="10"/>
      <c r="M8" s="679"/>
      <c r="N8" s="677"/>
      <c r="O8" s="677"/>
      <c r="P8" s="68">
        <f t="shared" si="2"/>
        <v>0</v>
      </c>
      <c r="Q8" s="10"/>
      <c r="R8" s="679"/>
      <c r="S8" s="677"/>
      <c r="T8" s="677"/>
      <c r="U8" s="68">
        <f t="shared" si="3"/>
        <v>0</v>
      </c>
      <c r="V8" s="10"/>
      <c r="W8" s="73">
        <f t="shared" si="4"/>
        <v>0</v>
      </c>
      <c r="X8" s="79">
        <f t="shared" ref="X8:Y8" si="21">D8+I8+N8+S8</f>
        <v>0</v>
      </c>
      <c r="Y8" s="79">
        <f t="shared" si="21"/>
        <v>0</v>
      </c>
      <c r="Z8" s="68">
        <f t="shared" si="7"/>
        <v>0</v>
      </c>
      <c r="AA8" s="4"/>
      <c r="AB8" s="688" t="str">
        <f t="shared" si="18"/>
        <v> </v>
      </c>
      <c r="AC8" s="86" t="str">
        <f t="shared" si="8"/>
        <v>0</v>
      </c>
      <c r="AD8" s="86" t="str">
        <f t="shared" si="9"/>
        <v>0</v>
      </c>
      <c r="AE8" s="86" t="str">
        <f t="shared" si="10"/>
        <v>0</v>
      </c>
      <c r="AF8" s="86" t="str">
        <f t="shared" si="11"/>
        <v>0</v>
      </c>
      <c r="AG8" s="100" t="str">
        <f t="shared" si="12"/>
        <v/>
      </c>
      <c r="AH8" s="4"/>
      <c r="AI8" s="688" t="str">
        <f t="shared" si="19"/>
        <v> </v>
      </c>
      <c r="AJ8" s="86">
        <f t="shared" si="13"/>
        <v>0</v>
      </c>
      <c r="AK8" s="86">
        <f t="shared" si="14"/>
        <v>0</v>
      </c>
      <c r="AL8" s="86">
        <f t="shared" si="15"/>
        <v>0</v>
      </c>
      <c r="AM8" s="86">
        <f t="shared" si="16"/>
        <v>0</v>
      </c>
      <c r="AN8" s="100">
        <f t="shared" si="17"/>
        <v>0</v>
      </c>
      <c r="AP8" s="700" t="s">
        <v>19</v>
      </c>
      <c r="AQ8" s="461">
        <f>Z105</f>
        <v>0</v>
      </c>
      <c r="AR8" s="701" t="e">
        <f>AG105</f>
        <v>#DIV/0!</v>
      </c>
      <c r="AS8" s="712">
        <f>AN105</f>
        <v>0</v>
      </c>
      <c r="AT8" s="713" t="e">
        <f>AN105/(AN35+AN70+AN105)</f>
        <v>#DIV/0!</v>
      </c>
    </row>
    <row r="9" ht="11.25" customHeight="1" spans="1:45">
      <c r="A9" s="4"/>
      <c r="B9" s="675"/>
      <c r="C9" s="679"/>
      <c r="D9" s="677"/>
      <c r="E9" s="677"/>
      <c r="F9" s="68">
        <f t="shared" si="0"/>
        <v>0</v>
      </c>
      <c r="G9" s="10"/>
      <c r="H9" s="679"/>
      <c r="I9" s="677"/>
      <c r="J9" s="677"/>
      <c r="K9" s="68">
        <f t="shared" si="1"/>
        <v>0</v>
      </c>
      <c r="L9" s="10"/>
      <c r="M9" s="679"/>
      <c r="N9" s="677"/>
      <c r="O9" s="677"/>
      <c r="P9" s="68">
        <f t="shared" si="2"/>
        <v>0</v>
      </c>
      <c r="Q9" s="10"/>
      <c r="R9" s="679"/>
      <c r="S9" s="677"/>
      <c r="T9" s="677"/>
      <c r="U9" s="68">
        <f t="shared" si="3"/>
        <v>0</v>
      </c>
      <c r="V9" s="10"/>
      <c r="W9" s="73">
        <f t="shared" si="4"/>
        <v>0</v>
      </c>
      <c r="X9" s="79">
        <f t="shared" ref="X9:Y9" si="22">D9+I9+N9+S9</f>
        <v>0</v>
      </c>
      <c r="Y9" s="79">
        <f t="shared" si="22"/>
        <v>0</v>
      </c>
      <c r="Z9" s="68">
        <f t="shared" si="7"/>
        <v>0</v>
      </c>
      <c r="AA9" s="4"/>
      <c r="AB9" s="688" t="str">
        <f t="shared" si="18"/>
        <v> </v>
      </c>
      <c r="AC9" s="86" t="str">
        <f t="shared" si="8"/>
        <v>0</v>
      </c>
      <c r="AD9" s="86" t="str">
        <f t="shared" si="9"/>
        <v>0</v>
      </c>
      <c r="AE9" s="86" t="str">
        <f t="shared" si="10"/>
        <v>0</v>
      </c>
      <c r="AF9" s="86" t="str">
        <f t="shared" si="11"/>
        <v>0</v>
      </c>
      <c r="AG9" s="100" t="str">
        <f t="shared" si="12"/>
        <v/>
      </c>
      <c r="AH9" s="4"/>
      <c r="AI9" s="688" t="str">
        <f t="shared" si="19"/>
        <v> </v>
      </c>
      <c r="AJ9" s="86">
        <f t="shared" si="13"/>
        <v>0</v>
      </c>
      <c r="AK9" s="86">
        <f t="shared" si="14"/>
        <v>0</v>
      </c>
      <c r="AL9" s="86">
        <f t="shared" si="15"/>
        <v>0</v>
      </c>
      <c r="AM9" s="86">
        <f t="shared" si="16"/>
        <v>0</v>
      </c>
      <c r="AN9" s="100">
        <f t="shared" si="17"/>
        <v>0</v>
      </c>
      <c r="AP9" s="702" t="s">
        <v>20</v>
      </c>
      <c r="AS9" s="714" t="e">
        <f>SUM(AR6+AR7+AR8/300)</f>
        <v>#DIV/0!</v>
      </c>
    </row>
    <row r="10" ht="11.25" customHeight="1" spans="1:40">
      <c r="A10" s="4"/>
      <c r="B10" s="678"/>
      <c r="C10" s="679"/>
      <c r="D10" s="677"/>
      <c r="E10" s="677"/>
      <c r="F10" s="68">
        <f t="shared" si="0"/>
        <v>0</v>
      </c>
      <c r="G10" s="10"/>
      <c r="H10" s="679"/>
      <c r="I10" s="677"/>
      <c r="J10" s="677"/>
      <c r="K10" s="68">
        <f t="shared" si="1"/>
        <v>0</v>
      </c>
      <c r="L10" s="10"/>
      <c r="M10" s="679"/>
      <c r="N10" s="677"/>
      <c r="O10" s="677"/>
      <c r="P10" s="68">
        <f t="shared" si="2"/>
        <v>0</v>
      </c>
      <c r="Q10" s="10"/>
      <c r="R10" s="679"/>
      <c r="S10" s="677"/>
      <c r="T10" s="677"/>
      <c r="U10" s="68">
        <f t="shared" si="3"/>
        <v>0</v>
      </c>
      <c r="V10" s="10"/>
      <c r="W10" s="73">
        <f t="shared" si="4"/>
        <v>0</v>
      </c>
      <c r="X10" s="79">
        <f t="shared" ref="X10:Y10" si="23">D10+I10+N10+S10</f>
        <v>0</v>
      </c>
      <c r="Y10" s="79">
        <f t="shared" si="23"/>
        <v>0</v>
      </c>
      <c r="Z10" s="68">
        <f t="shared" si="7"/>
        <v>0</v>
      </c>
      <c r="AA10" s="4"/>
      <c r="AB10" s="688" t="str">
        <f t="shared" si="18"/>
        <v> </v>
      </c>
      <c r="AC10" s="86" t="str">
        <f t="shared" si="8"/>
        <v>0</v>
      </c>
      <c r="AD10" s="86" t="str">
        <f t="shared" si="9"/>
        <v>0</v>
      </c>
      <c r="AE10" s="86" t="str">
        <f t="shared" si="10"/>
        <v>0</v>
      </c>
      <c r="AF10" s="86" t="str">
        <f t="shared" si="11"/>
        <v>0</v>
      </c>
      <c r="AG10" s="100" t="str">
        <f t="shared" si="12"/>
        <v/>
      </c>
      <c r="AH10" s="4"/>
      <c r="AI10" s="688" t="str">
        <f t="shared" si="19"/>
        <v> </v>
      </c>
      <c r="AJ10" s="86">
        <f t="shared" si="13"/>
        <v>0</v>
      </c>
      <c r="AK10" s="86">
        <f t="shared" si="14"/>
        <v>0</v>
      </c>
      <c r="AL10" s="86">
        <f t="shared" si="15"/>
        <v>0</v>
      </c>
      <c r="AM10" s="86">
        <f t="shared" si="16"/>
        <v>0</v>
      </c>
      <c r="AN10" s="100">
        <f t="shared" si="17"/>
        <v>0</v>
      </c>
    </row>
    <row r="11" ht="11.25" customHeight="1" spans="1:44">
      <c r="A11" s="4"/>
      <c r="B11" s="675"/>
      <c r="C11" s="679"/>
      <c r="D11" s="677"/>
      <c r="E11" s="677"/>
      <c r="F11" s="68">
        <f t="shared" si="0"/>
        <v>0</v>
      </c>
      <c r="G11" s="10"/>
      <c r="H11" s="679"/>
      <c r="I11" s="677"/>
      <c r="J11" s="677"/>
      <c r="K11" s="68">
        <f t="shared" si="1"/>
        <v>0</v>
      </c>
      <c r="L11" s="10"/>
      <c r="M11" s="679"/>
      <c r="N11" s="677"/>
      <c r="O11" s="677"/>
      <c r="P11" s="68">
        <f t="shared" si="2"/>
        <v>0</v>
      </c>
      <c r="Q11" s="10"/>
      <c r="R11" s="679"/>
      <c r="S11" s="677"/>
      <c r="T11" s="677"/>
      <c r="U11" s="68">
        <f t="shared" si="3"/>
        <v>0</v>
      </c>
      <c r="V11" s="10"/>
      <c r="W11" s="73">
        <f t="shared" si="4"/>
        <v>0</v>
      </c>
      <c r="X11" s="79">
        <f t="shared" ref="X11:Y11" si="24">D11+I11+N11+S11</f>
        <v>0</v>
      </c>
      <c r="Y11" s="79">
        <f t="shared" si="24"/>
        <v>0</v>
      </c>
      <c r="Z11" s="68">
        <f t="shared" si="7"/>
        <v>0</v>
      </c>
      <c r="AA11" s="4"/>
      <c r="AB11" s="688" t="str">
        <f t="shared" si="18"/>
        <v> </v>
      </c>
      <c r="AC11" s="86" t="str">
        <f t="shared" si="8"/>
        <v>0</v>
      </c>
      <c r="AD11" s="86" t="str">
        <f t="shared" si="9"/>
        <v>0</v>
      </c>
      <c r="AE11" s="86" t="str">
        <f t="shared" si="10"/>
        <v>0</v>
      </c>
      <c r="AF11" s="86" t="str">
        <f t="shared" si="11"/>
        <v>0</v>
      </c>
      <c r="AG11" s="100" t="str">
        <f t="shared" si="12"/>
        <v/>
      </c>
      <c r="AH11" s="4"/>
      <c r="AI11" s="688" t="str">
        <f t="shared" si="19"/>
        <v> </v>
      </c>
      <c r="AJ11" s="86">
        <f t="shared" si="13"/>
        <v>0</v>
      </c>
      <c r="AK11" s="86">
        <f t="shared" si="14"/>
        <v>0</v>
      </c>
      <c r="AL11" s="86">
        <f t="shared" si="15"/>
        <v>0</v>
      </c>
      <c r="AM11" s="86">
        <f t="shared" si="16"/>
        <v>0</v>
      </c>
      <c r="AN11" s="100">
        <f t="shared" si="17"/>
        <v>0</v>
      </c>
      <c r="AR11" s="703"/>
    </row>
    <row r="12" ht="11.25" customHeight="1" spans="1:40">
      <c r="A12" s="4"/>
      <c r="B12" s="678"/>
      <c r="C12" s="679"/>
      <c r="D12" s="677"/>
      <c r="E12" s="677"/>
      <c r="F12" s="68">
        <f t="shared" si="0"/>
        <v>0</v>
      </c>
      <c r="G12" s="10"/>
      <c r="H12" s="679"/>
      <c r="I12" s="677"/>
      <c r="J12" s="677"/>
      <c r="K12" s="68">
        <f t="shared" si="1"/>
        <v>0</v>
      </c>
      <c r="L12" s="10"/>
      <c r="M12" s="679"/>
      <c r="N12" s="677"/>
      <c r="O12" s="677"/>
      <c r="P12" s="68">
        <f t="shared" si="2"/>
        <v>0</v>
      </c>
      <c r="Q12" s="10"/>
      <c r="R12" s="679"/>
      <c r="S12" s="677"/>
      <c r="T12" s="677"/>
      <c r="U12" s="68">
        <f t="shared" si="3"/>
        <v>0</v>
      </c>
      <c r="V12" s="10"/>
      <c r="W12" s="73">
        <f t="shared" si="4"/>
        <v>0</v>
      </c>
      <c r="X12" s="79">
        <f t="shared" ref="X12:Y12" si="25">D12+I12+N12+S12</f>
        <v>0</v>
      </c>
      <c r="Y12" s="79">
        <f t="shared" si="25"/>
        <v>0</v>
      </c>
      <c r="Z12" s="68">
        <f t="shared" si="7"/>
        <v>0</v>
      </c>
      <c r="AA12" s="4"/>
      <c r="AB12" s="688" t="str">
        <f t="shared" si="18"/>
        <v> </v>
      </c>
      <c r="AC12" s="86" t="str">
        <f t="shared" si="8"/>
        <v>0</v>
      </c>
      <c r="AD12" s="86" t="str">
        <f t="shared" si="9"/>
        <v>0</v>
      </c>
      <c r="AE12" s="86" t="str">
        <f t="shared" si="10"/>
        <v>0</v>
      </c>
      <c r="AF12" s="86" t="str">
        <f t="shared" si="11"/>
        <v>0</v>
      </c>
      <c r="AG12" s="100" t="str">
        <f t="shared" si="12"/>
        <v/>
      </c>
      <c r="AH12" s="4"/>
      <c r="AI12" s="688" t="str">
        <f t="shared" si="19"/>
        <v> </v>
      </c>
      <c r="AJ12" s="86">
        <f t="shared" si="13"/>
        <v>0</v>
      </c>
      <c r="AK12" s="86">
        <f t="shared" si="14"/>
        <v>0</v>
      </c>
      <c r="AL12" s="86">
        <f t="shared" si="15"/>
        <v>0</v>
      </c>
      <c r="AM12" s="86">
        <f t="shared" si="16"/>
        <v>0</v>
      </c>
      <c r="AN12" s="100">
        <f t="shared" si="17"/>
        <v>0</v>
      </c>
    </row>
    <row r="13" ht="11.25" customHeight="1" spans="1:40">
      <c r="A13" s="4"/>
      <c r="B13" s="675"/>
      <c r="C13" s="679"/>
      <c r="D13" s="677"/>
      <c r="E13" s="677"/>
      <c r="F13" s="68">
        <f t="shared" si="0"/>
        <v>0</v>
      </c>
      <c r="G13" s="10"/>
      <c r="H13" s="679"/>
      <c r="I13" s="677"/>
      <c r="J13" s="677"/>
      <c r="K13" s="68">
        <f t="shared" si="1"/>
        <v>0</v>
      </c>
      <c r="L13" s="10"/>
      <c r="M13" s="679"/>
      <c r="N13" s="677"/>
      <c r="O13" s="677"/>
      <c r="P13" s="68">
        <f t="shared" si="2"/>
        <v>0</v>
      </c>
      <c r="Q13" s="10"/>
      <c r="R13" s="679"/>
      <c r="S13" s="677"/>
      <c r="T13" s="677"/>
      <c r="U13" s="68">
        <f t="shared" si="3"/>
        <v>0</v>
      </c>
      <c r="V13" s="10"/>
      <c r="W13" s="73">
        <f t="shared" si="4"/>
        <v>0</v>
      </c>
      <c r="X13" s="79">
        <f t="shared" ref="X13:Y13" si="26">D13+I13+N13+S13</f>
        <v>0</v>
      </c>
      <c r="Y13" s="79">
        <f t="shared" si="26"/>
        <v>0</v>
      </c>
      <c r="Z13" s="68">
        <f t="shared" si="7"/>
        <v>0</v>
      </c>
      <c r="AA13" s="4"/>
      <c r="AB13" s="688" t="str">
        <f t="shared" si="18"/>
        <v> </v>
      </c>
      <c r="AC13" s="86" t="str">
        <f t="shared" si="8"/>
        <v>0</v>
      </c>
      <c r="AD13" s="86" t="str">
        <f t="shared" si="9"/>
        <v>0</v>
      </c>
      <c r="AE13" s="86" t="str">
        <f t="shared" si="10"/>
        <v>0</v>
      </c>
      <c r="AF13" s="86" t="str">
        <f t="shared" si="11"/>
        <v>0</v>
      </c>
      <c r="AG13" s="100" t="str">
        <f t="shared" si="12"/>
        <v/>
      </c>
      <c r="AH13" s="4"/>
      <c r="AI13" s="688" t="str">
        <f t="shared" si="19"/>
        <v> </v>
      </c>
      <c r="AJ13" s="86">
        <f t="shared" si="13"/>
        <v>0</v>
      </c>
      <c r="AK13" s="86">
        <f t="shared" si="14"/>
        <v>0</v>
      </c>
      <c r="AL13" s="86">
        <f t="shared" si="15"/>
        <v>0</v>
      </c>
      <c r="AM13" s="86">
        <f t="shared" si="16"/>
        <v>0</v>
      </c>
      <c r="AN13" s="100">
        <f t="shared" si="17"/>
        <v>0</v>
      </c>
    </row>
    <row r="14" ht="11.25" customHeight="1" spans="1:40">
      <c r="A14" s="4"/>
      <c r="B14" s="678"/>
      <c r="C14" s="679"/>
      <c r="D14" s="677"/>
      <c r="E14" s="677"/>
      <c r="F14" s="68">
        <f t="shared" si="0"/>
        <v>0</v>
      </c>
      <c r="G14" s="10"/>
      <c r="H14" s="679"/>
      <c r="I14" s="677"/>
      <c r="J14" s="677"/>
      <c r="K14" s="68">
        <f t="shared" si="1"/>
        <v>0</v>
      </c>
      <c r="L14" s="10"/>
      <c r="M14" s="679"/>
      <c r="N14" s="677"/>
      <c r="O14" s="677"/>
      <c r="P14" s="68">
        <f t="shared" si="2"/>
        <v>0</v>
      </c>
      <c r="Q14" s="10"/>
      <c r="R14" s="679"/>
      <c r="S14" s="677"/>
      <c r="T14" s="677"/>
      <c r="U14" s="68">
        <f t="shared" si="3"/>
        <v>0</v>
      </c>
      <c r="V14" s="10"/>
      <c r="W14" s="73">
        <f t="shared" si="4"/>
        <v>0</v>
      </c>
      <c r="X14" s="79">
        <f t="shared" ref="X14:Y14" si="27">D14+I14+N14+S14</f>
        <v>0</v>
      </c>
      <c r="Y14" s="79">
        <f t="shared" si="27"/>
        <v>0</v>
      </c>
      <c r="Z14" s="68">
        <f t="shared" si="7"/>
        <v>0</v>
      </c>
      <c r="AA14" s="4"/>
      <c r="AB14" s="688" t="str">
        <f t="shared" si="18"/>
        <v> </v>
      </c>
      <c r="AC14" s="86" t="str">
        <f t="shared" si="8"/>
        <v>0</v>
      </c>
      <c r="AD14" s="86" t="str">
        <f t="shared" si="9"/>
        <v>0</v>
      </c>
      <c r="AE14" s="86" t="str">
        <f t="shared" si="10"/>
        <v>0</v>
      </c>
      <c r="AF14" s="86" t="str">
        <f t="shared" si="11"/>
        <v>0</v>
      </c>
      <c r="AG14" s="100" t="str">
        <f t="shared" si="12"/>
        <v/>
      </c>
      <c r="AH14" s="4"/>
      <c r="AI14" s="688" t="str">
        <f t="shared" si="19"/>
        <v> </v>
      </c>
      <c r="AJ14" s="86">
        <f t="shared" si="13"/>
        <v>0</v>
      </c>
      <c r="AK14" s="86">
        <f t="shared" si="14"/>
        <v>0</v>
      </c>
      <c r="AL14" s="86">
        <f t="shared" si="15"/>
        <v>0</v>
      </c>
      <c r="AM14" s="86">
        <f t="shared" si="16"/>
        <v>0</v>
      </c>
      <c r="AN14" s="100">
        <f t="shared" si="17"/>
        <v>0</v>
      </c>
    </row>
    <row r="15" ht="11.25" customHeight="1" spans="1:40">
      <c r="A15" s="4"/>
      <c r="B15" s="675"/>
      <c r="C15" s="679"/>
      <c r="D15" s="677"/>
      <c r="E15" s="677"/>
      <c r="F15" s="68">
        <f t="shared" si="0"/>
        <v>0</v>
      </c>
      <c r="G15" s="10"/>
      <c r="H15" s="679"/>
      <c r="I15" s="677"/>
      <c r="J15" s="677"/>
      <c r="K15" s="68">
        <f t="shared" si="1"/>
        <v>0</v>
      </c>
      <c r="L15" s="10"/>
      <c r="M15" s="679"/>
      <c r="N15" s="677"/>
      <c r="O15" s="677"/>
      <c r="P15" s="68">
        <f t="shared" si="2"/>
        <v>0</v>
      </c>
      <c r="Q15" s="10"/>
      <c r="R15" s="679"/>
      <c r="S15" s="677"/>
      <c r="T15" s="677"/>
      <c r="U15" s="68">
        <f t="shared" si="3"/>
        <v>0</v>
      </c>
      <c r="V15" s="10"/>
      <c r="W15" s="73">
        <f t="shared" si="4"/>
        <v>0</v>
      </c>
      <c r="X15" s="79">
        <f t="shared" ref="X15:Y15" si="28">D15+I15+N15+S15</f>
        <v>0</v>
      </c>
      <c r="Y15" s="79">
        <f t="shared" si="28"/>
        <v>0</v>
      </c>
      <c r="Z15" s="68">
        <f t="shared" si="7"/>
        <v>0</v>
      </c>
      <c r="AA15" s="4"/>
      <c r="AB15" s="688" t="str">
        <f t="shared" si="18"/>
        <v> </v>
      </c>
      <c r="AC15" s="86" t="str">
        <f t="shared" si="8"/>
        <v>0</v>
      </c>
      <c r="AD15" s="86" t="str">
        <f t="shared" si="9"/>
        <v>0</v>
      </c>
      <c r="AE15" s="86" t="str">
        <f t="shared" si="10"/>
        <v>0</v>
      </c>
      <c r="AF15" s="86" t="str">
        <f t="shared" si="11"/>
        <v>0</v>
      </c>
      <c r="AG15" s="100" t="str">
        <f t="shared" si="12"/>
        <v/>
      </c>
      <c r="AH15" s="4"/>
      <c r="AI15" s="688" t="str">
        <f t="shared" si="19"/>
        <v> </v>
      </c>
      <c r="AJ15" s="86">
        <f t="shared" si="13"/>
        <v>0</v>
      </c>
      <c r="AK15" s="86">
        <f t="shared" si="14"/>
        <v>0</v>
      </c>
      <c r="AL15" s="86">
        <f t="shared" si="15"/>
        <v>0</v>
      </c>
      <c r="AM15" s="86">
        <f t="shared" si="16"/>
        <v>0</v>
      </c>
      <c r="AN15" s="100">
        <f t="shared" si="17"/>
        <v>0</v>
      </c>
    </row>
    <row r="16" ht="11.25" customHeight="1" spans="1:40">
      <c r="A16" s="4"/>
      <c r="B16" s="678"/>
      <c r="C16" s="679"/>
      <c r="D16" s="677"/>
      <c r="E16" s="677"/>
      <c r="F16" s="68">
        <f t="shared" si="0"/>
        <v>0</v>
      </c>
      <c r="G16" s="10"/>
      <c r="H16" s="679"/>
      <c r="I16" s="677"/>
      <c r="J16" s="677"/>
      <c r="K16" s="68">
        <f t="shared" si="1"/>
        <v>0</v>
      </c>
      <c r="L16" s="10"/>
      <c r="M16" s="679"/>
      <c r="N16" s="677"/>
      <c r="O16" s="677"/>
      <c r="P16" s="68">
        <f t="shared" si="2"/>
        <v>0</v>
      </c>
      <c r="Q16" s="10"/>
      <c r="R16" s="679"/>
      <c r="S16" s="677"/>
      <c r="T16" s="677"/>
      <c r="U16" s="68">
        <f t="shared" si="3"/>
        <v>0</v>
      </c>
      <c r="V16" s="10"/>
      <c r="W16" s="73">
        <f t="shared" si="4"/>
        <v>0</v>
      </c>
      <c r="X16" s="79">
        <f t="shared" ref="X16:Y16" si="29">D16+I16+N16+S16</f>
        <v>0</v>
      </c>
      <c r="Y16" s="79">
        <f t="shared" si="29"/>
        <v>0</v>
      </c>
      <c r="Z16" s="68">
        <f t="shared" si="7"/>
        <v>0</v>
      </c>
      <c r="AA16" s="4"/>
      <c r="AB16" s="688" t="str">
        <f t="shared" si="18"/>
        <v> </v>
      </c>
      <c r="AC16" s="86" t="str">
        <f t="shared" si="8"/>
        <v>0</v>
      </c>
      <c r="AD16" s="86" t="str">
        <f t="shared" si="9"/>
        <v>0</v>
      </c>
      <c r="AE16" s="86" t="str">
        <f t="shared" si="10"/>
        <v>0</v>
      </c>
      <c r="AF16" s="86" t="str">
        <f t="shared" si="11"/>
        <v>0</v>
      </c>
      <c r="AG16" s="100" t="str">
        <f t="shared" si="12"/>
        <v/>
      </c>
      <c r="AH16" s="4"/>
      <c r="AI16" s="688" t="str">
        <f t="shared" si="19"/>
        <v> </v>
      </c>
      <c r="AJ16" s="86">
        <f t="shared" si="13"/>
        <v>0</v>
      </c>
      <c r="AK16" s="86">
        <f t="shared" si="14"/>
        <v>0</v>
      </c>
      <c r="AL16" s="86">
        <f t="shared" si="15"/>
        <v>0</v>
      </c>
      <c r="AM16" s="86">
        <f t="shared" si="16"/>
        <v>0</v>
      </c>
      <c r="AN16" s="100">
        <f t="shared" si="17"/>
        <v>0</v>
      </c>
    </row>
    <row r="17" ht="11.25" customHeight="1" spans="1:40">
      <c r="A17" s="4"/>
      <c r="B17" s="678"/>
      <c r="C17" s="679"/>
      <c r="D17" s="677"/>
      <c r="E17" s="677"/>
      <c r="F17" s="68">
        <f t="shared" si="0"/>
        <v>0</v>
      </c>
      <c r="G17" s="10"/>
      <c r="H17" s="679"/>
      <c r="I17" s="677"/>
      <c r="J17" s="677"/>
      <c r="K17" s="68">
        <f t="shared" si="1"/>
        <v>0</v>
      </c>
      <c r="L17" s="10"/>
      <c r="M17" s="679"/>
      <c r="N17" s="677"/>
      <c r="O17" s="677"/>
      <c r="P17" s="68">
        <f t="shared" si="2"/>
        <v>0</v>
      </c>
      <c r="Q17" s="10"/>
      <c r="R17" s="679"/>
      <c r="S17" s="677"/>
      <c r="T17" s="677"/>
      <c r="U17" s="68">
        <f t="shared" si="3"/>
        <v>0</v>
      </c>
      <c r="V17" s="10"/>
      <c r="W17" s="73">
        <f t="shared" si="4"/>
        <v>0</v>
      </c>
      <c r="X17" s="79">
        <f t="shared" ref="X17:Y17" si="30">D17+I17+N17+S17</f>
        <v>0</v>
      </c>
      <c r="Y17" s="79">
        <f t="shared" si="30"/>
        <v>0</v>
      </c>
      <c r="Z17" s="68">
        <f t="shared" si="7"/>
        <v>0</v>
      </c>
      <c r="AA17" s="4"/>
      <c r="AB17" s="688" t="str">
        <f t="shared" si="18"/>
        <v> </v>
      </c>
      <c r="AC17" s="86" t="str">
        <f t="shared" si="8"/>
        <v>0</v>
      </c>
      <c r="AD17" s="86" t="str">
        <f t="shared" si="9"/>
        <v>0</v>
      </c>
      <c r="AE17" s="86" t="str">
        <f t="shared" si="10"/>
        <v>0</v>
      </c>
      <c r="AF17" s="86" t="str">
        <f t="shared" si="11"/>
        <v>0</v>
      </c>
      <c r="AG17" s="100" t="str">
        <f t="shared" si="12"/>
        <v/>
      </c>
      <c r="AH17" s="4"/>
      <c r="AI17" s="688" t="str">
        <f t="shared" si="19"/>
        <v> </v>
      </c>
      <c r="AJ17" s="86">
        <f t="shared" si="13"/>
        <v>0</v>
      </c>
      <c r="AK17" s="86">
        <f t="shared" si="14"/>
        <v>0</v>
      </c>
      <c r="AL17" s="86">
        <f t="shared" si="15"/>
        <v>0</v>
      </c>
      <c r="AM17" s="86">
        <f t="shared" si="16"/>
        <v>0</v>
      </c>
      <c r="AN17" s="100">
        <f t="shared" si="17"/>
        <v>0</v>
      </c>
    </row>
    <row r="18" ht="11.25" customHeight="1" spans="1:40">
      <c r="A18" s="4"/>
      <c r="B18" s="675"/>
      <c r="C18" s="679"/>
      <c r="D18" s="677"/>
      <c r="E18" s="677"/>
      <c r="F18" s="68">
        <f t="shared" si="0"/>
        <v>0</v>
      </c>
      <c r="G18" s="10"/>
      <c r="H18" s="679"/>
      <c r="I18" s="677"/>
      <c r="J18" s="677"/>
      <c r="K18" s="68">
        <f t="shared" si="1"/>
        <v>0</v>
      </c>
      <c r="L18" s="10"/>
      <c r="M18" s="679"/>
      <c r="N18" s="677"/>
      <c r="O18" s="677"/>
      <c r="P18" s="68">
        <f t="shared" si="2"/>
        <v>0</v>
      </c>
      <c r="Q18" s="10"/>
      <c r="R18" s="679"/>
      <c r="S18" s="677"/>
      <c r="T18" s="677"/>
      <c r="U18" s="68">
        <f t="shared" si="3"/>
        <v>0</v>
      </c>
      <c r="V18" s="10"/>
      <c r="W18" s="73">
        <f t="shared" si="4"/>
        <v>0</v>
      </c>
      <c r="X18" s="79">
        <f t="shared" ref="X18:Y18" si="31">D18+I18+N18+S18</f>
        <v>0</v>
      </c>
      <c r="Y18" s="79">
        <f t="shared" si="31"/>
        <v>0</v>
      </c>
      <c r="Z18" s="68">
        <f t="shared" si="7"/>
        <v>0</v>
      </c>
      <c r="AA18" s="4"/>
      <c r="AB18" s="688" t="str">
        <f t="shared" si="18"/>
        <v> </v>
      </c>
      <c r="AC18" s="86" t="str">
        <f t="shared" si="8"/>
        <v>0</v>
      </c>
      <c r="AD18" s="86" t="str">
        <f t="shared" si="9"/>
        <v>0</v>
      </c>
      <c r="AE18" s="86" t="str">
        <f t="shared" si="10"/>
        <v>0</v>
      </c>
      <c r="AF18" s="86" t="str">
        <f t="shared" si="11"/>
        <v>0</v>
      </c>
      <c r="AG18" s="100" t="str">
        <f t="shared" si="12"/>
        <v/>
      </c>
      <c r="AH18" s="4"/>
      <c r="AI18" s="688" t="str">
        <f t="shared" si="19"/>
        <v> </v>
      </c>
      <c r="AJ18" s="86">
        <f t="shared" si="13"/>
        <v>0</v>
      </c>
      <c r="AK18" s="86">
        <f t="shared" si="14"/>
        <v>0</v>
      </c>
      <c r="AL18" s="86">
        <f t="shared" si="15"/>
        <v>0</v>
      </c>
      <c r="AM18" s="86">
        <f t="shared" si="16"/>
        <v>0</v>
      </c>
      <c r="AN18" s="100">
        <f t="shared" si="17"/>
        <v>0</v>
      </c>
    </row>
    <row r="19" ht="11.25" customHeight="1" spans="1:40">
      <c r="A19" s="4"/>
      <c r="B19" s="678"/>
      <c r="C19" s="679"/>
      <c r="D19" s="677"/>
      <c r="E19" s="677"/>
      <c r="F19" s="68">
        <f t="shared" si="0"/>
        <v>0</v>
      </c>
      <c r="G19" s="10"/>
      <c r="H19" s="679"/>
      <c r="I19" s="677"/>
      <c r="J19" s="677"/>
      <c r="K19" s="68">
        <f t="shared" si="1"/>
        <v>0</v>
      </c>
      <c r="L19" s="10"/>
      <c r="M19" s="679"/>
      <c r="N19" s="677"/>
      <c r="O19" s="677"/>
      <c r="P19" s="68">
        <f t="shared" si="2"/>
        <v>0</v>
      </c>
      <c r="Q19" s="10"/>
      <c r="R19" s="679"/>
      <c r="S19" s="677"/>
      <c r="T19" s="677"/>
      <c r="U19" s="68">
        <f t="shared" si="3"/>
        <v>0</v>
      </c>
      <c r="V19" s="10"/>
      <c r="W19" s="73">
        <f t="shared" si="4"/>
        <v>0</v>
      </c>
      <c r="X19" s="79">
        <f t="shared" ref="X19:Y19" si="32">D19+I19+N19+S19</f>
        <v>0</v>
      </c>
      <c r="Y19" s="79">
        <f t="shared" si="32"/>
        <v>0</v>
      </c>
      <c r="Z19" s="68">
        <f t="shared" si="7"/>
        <v>0</v>
      </c>
      <c r="AA19" s="4"/>
      <c r="AB19" s="688" t="str">
        <f t="shared" si="18"/>
        <v> </v>
      </c>
      <c r="AC19" s="86" t="str">
        <f t="shared" si="8"/>
        <v>0</v>
      </c>
      <c r="AD19" s="86" t="str">
        <f t="shared" si="9"/>
        <v>0</v>
      </c>
      <c r="AE19" s="86" t="str">
        <f t="shared" si="10"/>
        <v>0</v>
      </c>
      <c r="AF19" s="86" t="str">
        <f t="shared" si="11"/>
        <v>0</v>
      </c>
      <c r="AG19" s="100" t="str">
        <f t="shared" si="12"/>
        <v/>
      </c>
      <c r="AH19" s="4"/>
      <c r="AI19" s="688" t="str">
        <f t="shared" si="19"/>
        <v> </v>
      </c>
      <c r="AJ19" s="86">
        <f t="shared" si="13"/>
        <v>0</v>
      </c>
      <c r="AK19" s="86">
        <f t="shared" si="14"/>
        <v>0</v>
      </c>
      <c r="AL19" s="86">
        <f t="shared" si="15"/>
        <v>0</v>
      </c>
      <c r="AM19" s="86">
        <f t="shared" si="16"/>
        <v>0</v>
      </c>
      <c r="AN19" s="100">
        <f t="shared" si="17"/>
        <v>0</v>
      </c>
    </row>
    <row r="20" ht="11.25" customHeight="1" spans="1:40">
      <c r="A20" s="4"/>
      <c r="B20" s="678"/>
      <c r="C20" s="679"/>
      <c r="D20" s="677"/>
      <c r="E20" s="677"/>
      <c r="F20" s="68">
        <f t="shared" si="0"/>
        <v>0</v>
      </c>
      <c r="G20" s="10"/>
      <c r="H20" s="679"/>
      <c r="I20" s="677"/>
      <c r="J20" s="677"/>
      <c r="K20" s="68">
        <f t="shared" si="1"/>
        <v>0</v>
      </c>
      <c r="L20" s="10"/>
      <c r="M20" s="679"/>
      <c r="N20" s="677"/>
      <c r="O20" s="677"/>
      <c r="P20" s="68">
        <f t="shared" si="2"/>
        <v>0</v>
      </c>
      <c r="Q20" s="10"/>
      <c r="R20" s="679"/>
      <c r="S20" s="677"/>
      <c r="T20" s="677"/>
      <c r="U20" s="68">
        <f t="shared" si="3"/>
        <v>0</v>
      </c>
      <c r="V20" s="10"/>
      <c r="W20" s="73">
        <f t="shared" si="4"/>
        <v>0</v>
      </c>
      <c r="X20" s="79">
        <f t="shared" ref="X20:Y20" si="33">D20+I20+N20+S20</f>
        <v>0</v>
      </c>
      <c r="Y20" s="79">
        <f t="shared" si="33"/>
        <v>0</v>
      </c>
      <c r="Z20" s="68">
        <f t="shared" si="7"/>
        <v>0</v>
      </c>
      <c r="AA20" s="4"/>
      <c r="AB20" s="688" t="str">
        <f t="shared" si="18"/>
        <v> </v>
      </c>
      <c r="AC20" s="86" t="str">
        <f t="shared" si="8"/>
        <v>0</v>
      </c>
      <c r="AD20" s="86" t="str">
        <f t="shared" si="9"/>
        <v>0</v>
      </c>
      <c r="AE20" s="86" t="str">
        <f t="shared" si="10"/>
        <v>0</v>
      </c>
      <c r="AF20" s="86" t="str">
        <f t="shared" si="11"/>
        <v>0</v>
      </c>
      <c r="AG20" s="100" t="str">
        <f t="shared" si="12"/>
        <v/>
      </c>
      <c r="AH20" s="4"/>
      <c r="AI20" s="688" t="str">
        <f t="shared" si="19"/>
        <v> </v>
      </c>
      <c r="AJ20" s="86">
        <f t="shared" si="13"/>
        <v>0</v>
      </c>
      <c r="AK20" s="86">
        <f t="shared" si="14"/>
        <v>0</v>
      </c>
      <c r="AL20" s="86">
        <f t="shared" si="15"/>
        <v>0</v>
      </c>
      <c r="AM20" s="86">
        <f t="shared" si="16"/>
        <v>0</v>
      </c>
      <c r="AN20" s="100">
        <f t="shared" si="17"/>
        <v>0</v>
      </c>
    </row>
    <row r="21" ht="11.25" customHeight="1" spans="1:40">
      <c r="A21" s="4"/>
      <c r="B21" s="678"/>
      <c r="C21" s="679"/>
      <c r="D21" s="677"/>
      <c r="E21" s="677"/>
      <c r="F21" s="68">
        <f t="shared" si="0"/>
        <v>0</v>
      </c>
      <c r="G21" s="10"/>
      <c r="H21" s="679"/>
      <c r="I21" s="677"/>
      <c r="J21" s="677"/>
      <c r="K21" s="68">
        <f t="shared" si="1"/>
        <v>0</v>
      </c>
      <c r="L21" s="10"/>
      <c r="M21" s="679"/>
      <c r="N21" s="677"/>
      <c r="O21" s="677"/>
      <c r="P21" s="68">
        <f t="shared" si="2"/>
        <v>0</v>
      </c>
      <c r="Q21" s="10"/>
      <c r="R21" s="679"/>
      <c r="S21" s="677"/>
      <c r="T21" s="677"/>
      <c r="U21" s="68">
        <f t="shared" si="3"/>
        <v>0</v>
      </c>
      <c r="V21" s="10"/>
      <c r="W21" s="73">
        <f t="shared" si="4"/>
        <v>0</v>
      </c>
      <c r="X21" s="79">
        <f t="shared" ref="X21:Y21" si="34">D21+I21+N21+S21</f>
        <v>0</v>
      </c>
      <c r="Y21" s="79">
        <f t="shared" si="34"/>
        <v>0</v>
      </c>
      <c r="Z21" s="68">
        <f t="shared" si="7"/>
        <v>0</v>
      </c>
      <c r="AA21" s="4"/>
      <c r="AB21" s="688" t="str">
        <f t="shared" si="18"/>
        <v> </v>
      </c>
      <c r="AC21" s="86" t="str">
        <f t="shared" si="8"/>
        <v>0</v>
      </c>
      <c r="AD21" s="86" t="str">
        <f t="shared" si="9"/>
        <v>0</v>
      </c>
      <c r="AE21" s="86" t="str">
        <f t="shared" si="10"/>
        <v>0</v>
      </c>
      <c r="AF21" s="86" t="str">
        <f t="shared" si="11"/>
        <v>0</v>
      </c>
      <c r="AG21" s="100" t="str">
        <f t="shared" si="12"/>
        <v/>
      </c>
      <c r="AH21" s="4"/>
      <c r="AI21" s="688" t="str">
        <f t="shared" si="19"/>
        <v> </v>
      </c>
      <c r="AJ21" s="86">
        <f t="shared" si="13"/>
        <v>0</v>
      </c>
      <c r="AK21" s="86">
        <f t="shared" si="14"/>
        <v>0</v>
      </c>
      <c r="AL21" s="86">
        <f t="shared" si="15"/>
        <v>0</v>
      </c>
      <c r="AM21" s="86">
        <f t="shared" si="16"/>
        <v>0</v>
      </c>
      <c r="AN21" s="100">
        <f t="shared" si="17"/>
        <v>0</v>
      </c>
    </row>
    <row r="22" ht="11.25" customHeight="1" spans="1:40">
      <c r="A22" s="4"/>
      <c r="B22" s="678"/>
      <c r="C22" s="679"/>
      <c r="D22" s="677"/>
      <c r="E22" s="677"/>
      <c r="F22" s="68">
        <f t="shared" si="0"/>
        <v>0</v>
      </c>
      <c r="G22" s="10"/>
      <c r="H22" s="679"/>
      <c r="I22" s="677"/>
      <c r="J22" s="677"/>
      <c r="K22" s="68">
        <f t="shared" si="1"/>
        <v>0</v>
      </c>
      <c r="L22" s="10"/>
      <c r="M22" s="679"/>
      <c r="N22" s="677"/>
      <c r="O22" s="677"/>
      <c r="P22" s="68">
        <f t="shared" si="2"/>
        <v>0</v>
      </c>
      <c r="Q22" s="10"/>
      <c r="R22" s="679"/>
      <c r="S22" s="677"/>
      <c r="T22" s="677"/>
      <c r="U22" s="68">
        <f t="shared" si="3"/>
        <v>0</v>
      </c>
      <c r="V22" s="10"/>
      <c r="W22" s="73">
        <f t="shared" si="4"/>
        <v>0</v>
      </c>
      <c r="X22" s="79">
        <f t="shared" ref="X22:Y22" si="35">D22+I22+N22+S22</f>
        <v>0</v>
      </c>
      <c r="Y22" s="79">
        <f t="shared" si="35"/>
        <v>0</v>
      </c>
      <c r="Z22" s="68">
        <f t="shared" si="7"/>
        <v>0</v>
      </c>
      <c r="AA22" s="4"/>
      <c r="AB22" s="688" t="str">
        <f t="shared" si="18"/>
        <v> </v>
      </c>
      <c r="AC22" s="86" t="str">
        <f t="shared" si="8"/>
        <v>0</v>
      </c>
      <c r="AD22" s="86" t="str">
        <f t="shared" si="9"/>
        <v>0</v>
      </c>
      <c r="AE22" s="86" t="str">
        <f t="shared" si="10"/>
        <v>0</v>
      </c>
      <c r="AF22" s="86" t="str">
        <f t="shared" si="11"/>
        <v>0</v>
      </c>
      <c r="AG22" s="100" t="str">
        <f t="shared" si="12"/>
        <v/>
      </c>
      <c r="AH22" s="4"/>
      <c r="AI22" s="688" t="str">
        <f t="shared" si="19"/>
        <v> </v>
      </c>
      <c r="AJ22" s="86">
        <f t="shared" si="13"/>
        <v>0</v>
      </c>
      <c r="AK22" s="86">
        <f t="shared" si="14"/>
        <v>0</v>
      </c>
      <c r="AL22" s="86">
        <f t="shared" si="15"/>
        <v>0</v>
      </c>
      <c r="AM22" s="86">
        <f t="shared" si="16"/>
        <v>0</v>
      </c>
      <c r="AN22" s="100">
        <f t="shared" si="17"/>
        <v>0</v>
      </c>
    </row>
    <row r="23" ht="11.25" customHeight="1" spans="1:40">
      <c r="A23" s="4"/>
      <c r="B23" s="678"/>
      <c r="C23" s="679"/>
      <c r="D23" s="677"/>
      <c r="E23" s="677"/>
      <c r="F23" s="68">
        <f t="shared" si="0"/>
        <v>0</v>
      </c>
      <c r="G23" s="10"/>
      <c r="H23" s="679"/>
      <c r="I23" s="677"/>
      <c r="J23" s="677"/>
      <c r="K23" s="68">
        <f t="shared" si="1"/>
        <v>0</v>
      </c>
      <c r="L23" s="10"/>
      <c r="M23" s="679"/>
      <c r="N23" s="677"/>
      <c r="O23" s="677"/>
      <c r="P23" s="68">
        <f t="shared" si="2"/>
        <v>0</v>
      </c>
      <c r="Q23" s="10"/>
      <c r="R23" s="679"/>
      <c r="S23" s="677"/>
      <c r="T23" s="677"/>
      <c r="U23" s="68">
        <f t="shared" si="3"/>
        <v>0</v>
      </c>
      <c r="V23" s="10"/>
      <c r="W23" s="73">
        <f t="shared" si="4"/>
        <v>0</v>
      </c>
      <c r="X23" s="79">
        <f t="shared" ref="X23:Y23" si="36">D23+I23+N23+S23</f>
        <v>0</v>
      </c>
      <c r="Y23" s="79">
        <f t="shared" si="36"/>
        <v>0</v>
      </c>
      <c r="Z23" s="68">
        <f t="shared" si="7"/>
        <v>0</v>
      </c>
      <c r="AA23" s="4"/>
      <c r="AB23" s="688" t="str">
        <f t="shared" si="18"/>
        <v> </v>
      </c>
      <c r="AC23" s="86" t="str">
        <f t="shared" si="8"/>
        <v>0</v>
      </c>
      <c r="AD23" s="86" t="str">
        <f t="shared" si="9"/>
        <v>0</v>
      </c>
      <c r="AE23" s="86" t="str">
        <f t="shared" si="10"/>
        <v>0</v>
      </c>
      <c r="AF23" s="86" t="str">
        <f t="shared" si="11"/>
        <v>0</v>
      </c>
      <c r="AG23" s="100" t="str">
        <f t="shared" si="12"/>
        <v/>
      </c>
      <c r="AH23" s="4"/>
      <c r="AI23" s="688" t="str">
        <f t="shared" si="19"/>
        <v> </v>
      </c>
      <c r="AJ23" s="86">
        <f t="shared" si="13"/>
        <v>0</v>
      </c>
      <c r="AK23" s="86">
        <f t="shared" si="14"/>
        <v>0</v>
      </c>
      <c r="AL23" s="86">
        <f t="shared" si="15"/>
        <v>0</v>
      </c>
      <c r="AM23" s="86">
        <f t="shared" si="16"/>
        <v>0</v>
      </c>
      <c r="AN23" s="100">
        <f t="shared" si="17"/>
        <v>0</v>
      </c>
    </row>
    <row r="24" ht="11.25" customHeight="1" spans="1:40">
      <c r="A24" s="4"/>
      <c r="B24" s="678"/>
      <c r="C24" s="679"/>
      <c r="D24" s="677"/>
      <c r="E24" s="677"/>
      <c r="F24" s="68">
        <f t="shared" si="0"/>
        <v>0</v>
      </c>
      <c r="G24" s="10"/>
      <c r="H24" s="679"/>
      <c r="I24" s="677"/>
      <c r="J24" s="677"/>
      <c r="K24" s="68">
        <f t="shared" si="1"/>
        <v>0</v>
      </c>
      <c r="L24" s="10"/>
      <c r="M24" s="679"/>
      <c r="N24" s="677"/>
      <c r="O24" s="677"/>
      <c r="P24" s="68">
        <f t="shared" si="2"/>
        <v>0</v>
      </c>
      <c r="Q24" s="10"/>
      <c r="R24" s="679"/>
      <c r="S24" s="677"/>
      <c r="T24" s="677"/>
      <c r="U24" s="68">
        <f t="shared" si="3"/>
        <v>0</v>
      </c>
      <c r="V24" s="10"/>
      <c r="W24" s="73">
        <f t="shared" si="4"/>
        <v>0</v>
      </c>
      <c r="X24" s="79">
        <f t="shared" ref="X24:Y24" si="37">D24+I24+N24+S24</f>
        <v>0</v>
      </c>
      <c r="Y24" s="79">
        <f t="shared" si="37"/>
        <v>0</v>
      </c>
      <c r="Z24" s="68">
        <f t="shared" si="7"/>
        <v>0</v>
      </c>
      <c r="AA24" s="4"/>
      <c r="AB24" s="688" t="str">
        <f t="shared" si="18"/>
        <v> </v>
      </c>
      <c r="AC24" s="86" t="str">
        <f t="shared" si="8"/>
        <v>0</v>
      </c>
      <c r="AD24" s="86" t="str">
        <f t="shared" si="9"/>
        <v>0</v>
      </c>
      <c r="AE24" s="86" t="str">
        <f t="shared" si="10"/>
        <v>0</v>
      </c>
      <c r="AF24" s="86" t="str">
        <f t="shared" si="11"/>
        <v>0</v>
      </c>
      <c r="AG24" s="100" t="str">
        <f t="shared" si="12"/>
        <v/>
      </c>
      <c r="AH24" s="4"/>
      <c r="AI24" s="688" t="str">
        <f t="shared" si="19"/>
        <v> </v>
      </c>
      <c r="AJ24" s="86">
        <f t="shared" si="13"/>
        <v>0</v>
      </c>
      <c r="AK24" s="86">
        <f t="shared" si="14"/>
        <v>0</v>
      </c>
      <c r="AL24" s="86">
        <f t="shared" si="15"/>
        <v>0</v>
      </c>
      <c r="AM24" s="86">
        <f t="shared" si="16"/>
        <v>0</v>
      </c>
      <c r="AN24" s="100">
        <f t="shared" si="17"/>
        <v>0</v>
      </c>
    </row>
    <row r="25" ht="11.25" customHeight="1" spans="1:40">
      <c r="A25" s="4"/>
      <c r="B25" s="678"/>
      <c r="C25" s="679"/>
      <c r="D25" s="677"/>
      <c r="E25" s="677"/>
      <c r="F25" s="68">
        <f t="shared" si="0"/>
        <v>0</v>
      </c>
      <c r="G25" s="10"/>
      <c r="H25" s="679"/>
      <c r="I25" s="677"/>
      <c r="J25" s="677"/>
      <c r="K25" s="68">
        <f t="shared" si="1"/>
        <v>0</v>
      </c>
      <c r="L25" s="10"/>
      <c r="M25" s="679"/>
      <c r="N25" s="677"/>
      <c r="O25" s="677"/>
      <c r="P25" s="68">
        <f t="shared" si="2"/>
        <v>0</v>
      </c>
      <c r="Q25" s="10"/>
      <c r="R25" s="679"/>
      <c r="S25" s="677"/>
      <c r="T25" s="677"/>
      <c r="U25" s="68">
        <f t="shared" si="3"/>
        <v>0</v>
      </c>
      <c r="V25" s="10"/>
      <c r="W25" s="73">
        <f t="shared" si="4"/>
        <v>0</v>
      </c>
      <c r="X25" s="79">
        <f t="shared" ref="X25:Y25" si="38">D25+I25+N25+S25</f>
        <v>0</v>
      </c>
      <c r="Y25" s="79">
        <f t="shared" si="38"/>
        <v>0</v>
      </c>
      <c r="Z25" s="68">
        <f t="shared" si="7"/>
        <v>0</v>
      </c>
      <c r="AA25" s="4"/>
      <c r="AB25" s="688" t="str">
        <f t="shared" si="18"/>
        <v> </v>
      </c>
      <c r="AC25" s="86" t="str">
        <f t="shared" si="8"/>
        <v>0</v>
      </c>
      <c r="AD25" s="86" t="str">
        <f t="shared" si="9"/>
        <v>0</v>
      </c>
      <c r="AE25" s="86" t="str">
        <f t="shared" si="10"/>
        <v>0</v>
      </c>
      <c r="AF25" s="86" t="str">
        <f t="shared" si="11"/>
        <v>0</v>
      </c>
      <c r="AG25" s="100" t="str">
        <f t="shared" si="12"/>
        <v/>
      </c>
      <c r="AH25" s="4"/>
      <c r="AI25" s="688" t="str">
        <f t="shared" si="19"/>
        <v> </v>
      </c>
      <c r="AJ25" s="86">
        <f t="shared" si="13"/>
        <v>0</v>
      </c>
      <c r="AK25" s="86">
        <f t="shared" si="14"/>
        <v>0</v>
      </c>
      <c r="AL25" s="86">
        <f t="shared" si="15"/>
        <v>0</v>
      </c>
      <c r="AM25" s="86">
        <f t="shared" si="16"/>
        <v>0</v>
      </c>
      <c r="AN25" s="100">
        <f t="shared" si="17"/>
        <v>0</v>
      </c>
    </row>
    <row r="26" ht="11.25" customHeight="1" spans="1:40">
      <c r="A26" s="4"/>
      <c r="B26" s="678"/>
      <c r="C26" s="679"/>
      <c r="D26" s="677"/>
      <c r="E26" s="677"/>
      <c r="F26" s="68">
        <f t="shared" si="0"/>
        <v>0</v>
      </c>
      <c r="G26" s="10"/>
      <c r="H26" s="679"/>
      <c r="I26" s="677"/>
      <c r="J26" s="677"/>
      <c r="K26" s="68">
        <f t="shared" si="1"/>
        <v>0</v>
      </c>
      <c r="L26" s="10"/>
      <c r="M26" s="679"/>
      <c r="N26" s="677"/>
      <c r="O26" s="677"/>
      <c r="P26" s="68">
        <f t="shared" si="2"/>
        <v>0</v>
      </c>
      <c r="Q26" s="10"/>
      <c r="R26" s="679"/>
      <c r="S26" s="677"/>
      <c r="T26" s="677"/>
      <c r="U26" s="68">
        <f t="shared" si="3"/>
        <v>0</v>
      </c>
      <c r="V26" s="10"/>
      <c r="W26" s="73">
        <f t="shared" si="4"/>
        <v>0</v>
      </c>
      <c r="X26" s="79">
        <f t="shared" ref="X26:Y26" si="39">D26+I26+N26+S26</f>
        <v>0</v>
      </c>
      <c r="Y26" s="79">
        <f t="shared" si="39"/>
        <v>0</v>
      </c>
      <c r="Z26" s="68">
        <f t="shared" si="7"/>
        <v>0</v>
      </c>
      <c r="AA26" s="4"/>
      <c r="AB26" s="688" t="str">
        <f t="shared" si="18"/>
        <v> </v>
      </c>
      <c r="AC26" s="86" t="str">
        <f t="shared" si="8"/>
        <v>0</v>
      </c>
      <c r="AD26" s="86" t="str">
        <f t="shared" si="9"/>
        <v>0</v>
      </c>
      <c r="AE26" s="86" t="str">
        <f t="shared" si="10"/>
        <v>0</v>
      </c>
      <c r="AF26" s="86" t="str">
        <f t="shared" si="11"/>
        <v>0</v>
      </c>
      <c r="AG26" s="100" t="str">
        <f t="shared" si="12"/>
        <v/>
      </c>
      <c r="AH26" s="4"/>
      <c r="AI26" s="688" t="str">
        <f t="shared" si="19"/>
        <v> </v>
      </c>
      <c r="AJ26" s="86">
        <f t="shared" si="13"/>
        <v>0</v>
      </c>
      <c r="AK26" s="86">
        <f t="shared" si="14"/>
        <v>0</v>
      </c>
      <c r="AL26" s="86">
        <f t="shared" si="15"/>
        <v>0</v>
      </c>
      <c r="AM26" s="86">
        <f t="shared" si="16"/>
        <v>0</v>
      </c>
      <c r="AN26" s="100">
        <f t="shared" si="17"/>
        <v>0</v>
      </c>
    </row>
    <row r="27" ht="11.25" customHeight="1" spans="1:40">
      <c r="A27" s="4"/>
      <c r="B27" s="678"/>
      <c r="C27" s="679"/>
      <c r="D27" s="677"/>
      <c r="E27" s="677"/>
      <c r="F27" s="68">
        <f t="shared" si="0"/>
        <v>0</v>
      </c>
      <c r="G27" s="10"/>
      <c r="H27" s="679"/>
      <c r="I27" s="677"/>
      <c r="J27" s="677"/>
      <c r="K27" s="68">
        <f t="shared" si="1"/>
        <v>0</v>
      </c>
      <c r="L27" s="10"/>
      <c r="M27" s="679"/>
      <c r="N27" s="677"/>
      <c r="O27" s="677"/>
      <c r="P27" s="68">
        <f t="shared" si="2"/>
        <v>0</v>
      </c>
      <c r="Q27" s="10"/>
      <c r="R27" s="679"/>
      <c r="S27" s="677"/>
      <c r="T27" s="677"/>
      <c r="U27" s="68">
        <f t="shared" si="3"/>
        <v>0</v>
      </c>
      <c r="V27" s="10"/>
      <c r="W27" s="73">
        <f t="shared" si="4"/>
        <v>0</v>
      </c>
      <c r="X27" s="79">
        <f t="shared" ref="X27:Y27" si="40">D27+I27+N27+S27</f>
        <v>0</v>
      </c>
      <c r="Y27" s="79">
        <f t="shared" si="40"/>
        <v>0</v>
      </c>
      <c r="Z27" s="68">
        <f t="shared" si="7"/>
        <v>0</v>
      </c>
      <c r="AA27" s="4"/>
      <c r="AB27" s="688" t="str">
        <f t="shared" si="18"/>
        <v> </v>
      </c>
      <c r="AC27" s="86" t="str">
        <f t="shared" si="8"/>
        <v>0</v>
      </c>
      <c r="AD27" s="86" t="str">
        <f t="shared" si="9"/>
        <v>0</v>
      </c>
      <c r="AE27" s="86" t="str">
        <f t="shared" si="10"/>
        <v>0</v>
      </c>
      <c r="AF27" s="86" t="str">
        <f t="shared" si="11"/>
        <v>0</v>
      </c>
      <c r="AG27" s="100" t="str">
        <f t="shared" si="12"/>
        <v/>
      </c>
      <c r="AH27" s="4"/>
      <c r="AI27" s="688" t="str">
        <f t="shared" si="19"/>
        <v> </v>
      </c>
      <c r="AJ27" s="86">
        <f t="shared" si="13"/>
        <v>0</v>
      </c>
      <c r="AK27" s="86">
        <f t="shared" si="14"/>
        <v>0</v>
      </c>
      <c r="AL27" s="86">
        <f t="shared" si="15"/>
        <v>0</v>
      </c>
      <c r="AM27" s="86">
        <f t="shared" si="16"/>
        <v>0</v>
      </c>
      <c r="AN27" s="100">
        <f t="shared" si="17"/>
        <v>0</v>
      </c>
    </row>
    <row r="28" ht="11.25" customHeight="1" spans="1:40">
      <c r="A28" s="4"/>
      <c r="B28" s="678"/>
      <c r="C28" s="679"/>
      <c r="D28" s="677"/>
      <c r="E28" s="677"/>
      <c r="F28" s="68">
        <f t="shared" si="0"/>
        <v>0</v>
      </c>
      <c r="G28" s="10"/>
      <c r="H28" s="679"/>
      <c r="I28" s="677"/>
      <c r="J28" s="677"/>
      <c r="K28" s="68">
        <f t="shared" si="1"/>
        <v>0</v>
      </c>
      <c r="L28" s="10"/>
      <c r="M28" s="679"/>
      <c r="N28" s="677"/>
      <c r="O28" s="677"/>
      <c r="P28" s="68">
        <f t="shared" si="2"/>
        <v>0</v>
      </c>
      <c r="Q28" s="10"/>
      <c r="R28" s="679"/>
      <c r="S28" s="677"/>
      <c r="T28" s="677"/>
      <c r="U28" s="68">
        <f t="shared" si="3"/>
        <v>0</v>
      </c>
      <c r="V28" s="10"/>
      <c r="W28" s="73">
        <f t="shared" si="4"/>
        <v>0</v>
      </c>
      <c r="X28" s="79">
        <f t="shared" ref="X28:Y28" si="41">D28+I28+N28+S28</f>
        <v>0</v>
      </c>
      <c r="Y28" s="79">
        <f t="shared" si="41"/>
        <v>0</v>
      </c>
      <c r="Z28" s="68">
        <f t="shared" si="7"/>
        <v>0</v>
      </c>
      <c r="AA28" s="4"/>
      <c r="AB28" s="688" t="str">
        <f t="shared" si="18"/>
        <v> </v>
      </c>
      <c r="AC28" s="86" t="str">
        <f t="shared" si="8"/>
        <v>0</v>
      </c>
      <c r="AD28" s="86" t="str">
        <f t="shared" si="9"/>
        <v>0</v>
      </c>
      <c r="AE28" s="86" t="str">
        <f t="shared" si="10"/>
        <v>0</v>
      </c>
      <c r="AF28" s="86" t="str">
        <f t="shared" si="11"/>
        <v>0</v>
      </c>
      <c r="AG28" s="100" t="str">
        <f t="shared" si="12"/>
        <v/>
      </c>
      <c r="AH28" s="4"/>
      <c r="AI28" s="688" t="str">
        <f t="shared" si="19"/>
        <v> </v>
      </c>
      <c r="AJ28" s="86">
        <f t="shared" si="13"/>
        <v>0</v>
      </c>
      <c r="AK28" s="86">
        <f t="shared" si="14"/>
        <v>0</v>
      </c>
      <c r="AL28" s="86">
        <f t="shared" si="15"/>
        <v>0</v>
      </c>
      <c r="AM28" s="86">
        <f t="shared" si="16"/>
        <v>0</v>
      </c>
      <c r="AN28" s="100">
        <f t="shared" si="17"/>
        <v>0</v>
      </c>
    </row>
    <row r="29" ht="11.25" customHeight="1" spans="1:40">
      <c r="A29" s="4"/>
      <c r="B29" s="678"/>
      <c r="C29" s="679"/>
      <c r="D29" s="677"/>
      <c r="E29" s="677"/>
      <c r="F29" s="68">
        <f t="shared" si="0"/>
        <v>0</v>
      </c>
      <c r="G29" s="10"/>
      <c r="H29" s="679"/>
      <c r="I29" s="677"/>
      <c r="J29" s="677"/>
      <c r="K29" s="68">
        <f t="shared" si="1"/>
        <v>0</v>
      </c>
      <c r="L29" s="10"/>
      <c r="M29" s="679"/>
      <c r="N29" s="677"/>
      <c r="O29" s="677"/>
      <c r="P29" s="68">
        <f t="shared" si="2"/>
        <v>0</v>
      </c>
      <c r="Q29" s="10"/>
      <c r="R29" s="679"/>
      <c r="S29" s="677"/>
      <c r="T29" s="677"/>
      <c r="U29" s="68">
        <f t="shared" si="3"/>
        <v>0</v>
      </c>
      <c r="V29" s="10"/>
      <c r="W29" s="73">
        <f t="shared" si="4"/>
        <v>0</v>
      </c>
      <c r="X29" s="79">
        <f t="shared" ref="X29:Y29" si="42">D29+I29+N29+S29</f>
        <v>0</v>
      </c>
      <c r="Y29" s="79">
        <f t="shared" si="42"/>
        <v>0</v>
      </c>
      <c r="Z29" s="68">
        <f t="shared" si="7"/>
        <v>0</v>
      </c>
      <c r="AA29" s="4"/>
      <c r="AB29" s="688" t="str">
        <f t="shared" si="18"/>
        <v> </v>
      </c>
      <c r="AC29" s="86" t="str">
        <f t="shared" si="8"/>
        <v>0</v>
      </c>
      <c r="AD29" s="86" t="str">
        <f t="shared" si="9"/>
        <v>0</v>
      </c>
      <c r="AE29" s="86" t="str">
        <f t="shared" si="10"/>
        <v>0</v>
      </c>
      <c r="AF29" s="86" t="str">
        <f t="shared" si="11"/>
        <v>0</v>
      </c>
      <c r="AG29" s="100" t="str">
        <f t="shared" si="12"/>
        <v/>
      </c>
      <c r="AH29" s="4"/>
      <c r="AI29" s="688" t="str">
        <f t="shared" si="19"/>
        <v> </v>
      </c>
      <c r="AJ29" s="86">
        <f t="shared" si="13"/>
        <v>0</v>
      </c>
      <c r="AK29" s="86">
        <f t="shared" si="14"/>
        <v>0</v>
      </c>
      <c r="AL29" s="86">
        <f t="shared" si="15"/>
        <v>0</v>
      </c>
      <c r="AM29" s="86">
        <f t="shared" si="16"/>
        <v>0</v>
      </c>
      <c r="AN29" s="100">
        <f t="shared" si="17"/>
        <v>0</v>
      </c>
    </row>
    <row r="30" ht="11.25" customHeight="1" spans="1:40">
      <c r="A30" s="4"/>
      <c r="B30" s="678"/>
      <c r="C30" s="679"/>
      <c r="D30" s="677"/>
      <c r="E30" s="677"/>
      <c r="F30" s="68">
        <f t="shared" si="0"/>
        <v>0</v>
      </c>
      <c r="G30" s="10"/>
      <c r="H30" s="679"/>
      <c r="I30" s="677"/>
      <c r="J30" s="677"/>
      <c r="K30" s="68">
        <f t="shared" si="1"/>
        <v>0</v>
      </c>
      <c r="L30" s="10"/>
      <c r="M30" s="679"/>
      <c r="N30" s="677"/>
      <c r="O30" s="677"/>
      <c r="P30" s="68">
        <f t="shared" si="2"/>
        <v>0</v>
      </c>
      <c r="Q30" s="10"/>
      <c r="R30" s="679"/>
      <c r="S30" s="677"/>
      <c r="T30" s="677"/>
      <c r="U30" s="68">
        <f t="shared" si="3"/>
        <v>0</v>
      </c>
      <c r="V30" s="10"/>
      <c r="W30" s="73">
        <f t="shared" si="4"/>
        <v>0</v>
      </c>
      <c r="X30" s="79">
        <f t="shared" ref="X30:Y30" si="43">D30+I30+N30+S30</f>
        <v>0</v>
      </c>
      <c r="Y30" s="79">
        <f t="shared" si="43"/>
        <v>0</v>
      </c>
      <c r="Z30" s="68">
        <f t="shared" si="7"/>
        <v>0</v>
      </c>
      <c r="AA30" s="4"/>
      <c r="AB30" s="688" t="str">
        <f t="shared" si="18"/>
        <v> </v>
      </c>
      <c r="AC30" s="86" t="str">
        <f t="shared" si="8"/>
        <v>0</v>
      </c>
      <c r="AD30" s="86" t="str">
        <f t="shared" si="9"/>
        <v>0</v>
      </c>
      <c r="AE30" s="86" t="str">
        <f t="shared" si="10"/>
        <v>0</v>
      </c>
      <c r="AF30" s="86" t="str">
        <f t="shared" si="11"/>
        <v>0</v>
      </c>
      <c r="AG30" s="100" t="str">
        <f t="shared" si="12"/>
        <v/>
      </c>
      <c r="AH30" s="4"/>
      <c r="AI30" s="688" t="str">
        <f t="shared" si="19"/>
        <v> </v>
      </c>
      <c r="AJ30" s="86">
        <f t="shared" si="13"/>
        <v>0</v>
      </c>
      <c r="AK30" s="86">
        <f t="shared" si="14"/>
        <v>0</v>
      </c>
      <c r="AL30" s="86">
        <f t="shared" si="15"/>
        <v>0</v>
      </c>
      <c r="AM30" s="86">
        <f t="shared" si="16"/>
        <v>0</v>
      </c>
      <c r="AN30" s="100">
        <f t="shared" si="17"/>
        <v>0</v>
      </c>
    </row>
    <row r="31" ht="11.25" customHeight="1" spans="1:40">
      <c r="A31" s="4"/>
      <c r="B31" s="678"/>
      <c r="C31" s="679"/>
      <c r="D31" s="677"/>
      <c r="E31" s="677"/>
      <c r="F31" s="68">
        <f t="shared" si="0"/>
        <v>0</v>
      </c>
      <c r="G31" s="10"/>
      <c r="H31" s="679"/>
      <c r="I31" s="677"/>
      <c r="J31" s="677"/>
      <c r="K31" s="68">
        <f t="shared" si="1"/>
        <v>0</v>
      </c>
      <c r="L31" s="10"/>
      <c r="M31" s="679"/>
      <c r="N31" s="677"/>
      <c r="O31" s="677"/>
      <c r="P31" s="68">
        <f t="shared" si="2"/>
        <v>0</v>
      </c>
      <c r="Q31" s="10"/>
      <c r="R31" s="679"/>
      <c r="S31" s="677"/>
      <c r="T31" s="677"/>
      <c r="U31" s="68">
        <f t="shared" si="3"/>
        <v>0</v>
      </c>
      <c r="V31" s="10"/>
      <c r="W31" s="73">
        <f t="shared" si="4"/>
        <v>0</v>
      </c>
      <c r="X31" s="79">
        <f t="shared" ref="X31:Y31" si="44">D31+I31+N31+S31</f>
        <v>0</v>
      </c>
      <c r="Y31" s="79">
        <f t="shared" si="44"/>
        <v>0</v>
      </c>
      <c r="Z31" s="68">
        <f t="shared" si="7"/>
        <v>0</v>
      </c>
      <c r="AA31" s="4"/>
      <c r="AB31" s="688" t="str">
        <f t="shared" si="18"/>
        <v> </v>
      </c>
      <c r="AC31" s="86" t="str">
        <f t="shared" si="8"/>
        <v>0</v>
      </c>
      <c r="AD31" s="86" t="str">
        <f t="shared" si="9"/>
        <v>0</v>
      </c>
      <c r="AE31" s="86" t="str">
        <f t="shared" si="10"/>
        <v>0</v>
      </c>
      <c r="AF31" s="86" t="str">
        <f t="shared" si="11"/>
        <v>0</v>
      </c>
      <c r="AG31" s="100" t="str">
        <f t="shared" si="12"/>
        <v/>
      </c>
      <c r="AH31" s="4"/>
      <c r="AI31" s="688" t="str">
        <f t="shared" si="19"/>
        <v> </v>
      </c>
      <c r="AJ31" s="86">
        <f t="shared" si="13"/>
        <v>0</v>
      </c>
      <c r="AK31" s="86">
        <f t="shared" si="14"/>
        <v>0</v>
      </c>
      <c r="AL31" s="86">
        <f t="shared" si="15"/>
        <v>0</v>
      </c>
      <c r="AM31" s="86">
        <f t="shared" si="16"/>
        <v>0</v>
      </c>
      <c r="AN31" s="100">
        <f t="shared" si="17"/>
        <v>0</v>
      </c>
    </row>
    <row r="32" ht="11.25" customHeight="1" spans="1:40">
      <c r="A32" s="4"/>
      <c r="B32" s="678"/>
      <c r="C32" s="679"/>
      <c r="D32" s="677"/>
      <c r="E32" s="677"/>
      <c r="F32" s="68">
        <f t="shared" si="0"/>
        <v>0</v>
      </c>
      <c r="G32" s="10"/>
      <c r="H32" s="679"/>
      <c r="I32" s="677"/>
      <c r="J32" s="677"/>
      <c r="K32" s="68">
        <f t="shared" si="1"/>
        <v>0</v>
      </c>
      <c r="L32" s="10"/>
      <c r="M32" s="679"/>
      <c r="N32" s="677"/>
      <c r="O32" s="677"/>
      <c r="P32" s="68">
        <f t="shared" si="2"/>
        <v>0</v>
      </c>
      <c r="Q32" s="10"/>
      <c r="R32" s="679"/>
      <c r="S32" s="677"/>
      <c r="T32" s="677"/>
      <c r="U32" s="68">
        <f t="shared" si="3"/>
        <v>0</v>
      </c>
      <c r="V32" s="10"/>
      <c r="W32" s="73">
        <f t="shared" si="4"/>
        <v>0</v>
      </c>
      <c r="X32" s="79">
        <f t="shared" ref="X32:Y32" si="45">D32+I32+N32+S32</f>
        <v>0</v>
      </c>
      <c r="Y32" s="79">
        <f t="shared" si="45"/>
        <v>0</v>
      </c>
      <c r="Z32" s="68">
        <f t="shared" si="7"/>
        <v>0</v>
      </c>
      <c r="AA32" s="4"/>
      <c r="AB32" s="688" t="str">
        <f t="shared" si="18"/>
        <v> </v>
      </c>
      <c r="AC32" s="86" t="str">
        <f t="shared" si="8"/>
        <v>0</v>
      </c>
      <c r="AD32" s="86" t="str">
        <f t="shared" si="9"/>
        <v>0</v>
      </c>
      <c r="AE32" s="86" t="str">
        <f t="shared" si="10"/>
        <v>0</v>
      </c>
      <c r="AF32" s="86" t="str">
        <f t="shared" si="11"/>
        <v>0</v>
      </c>
      <c r="AG32" s="100" t="str">
        <f t="shared" si="12"/>
        <v/>
      </c>
      <c r="AH32" s="4"/>
      <c r="AI32" s="688" t="str">
        <f t="shared" si="19"/>
        <v> </v>
      </c>
      <c r="AJ32" s="86">
        <f t="shared" si="13"/>
        <v>0</v>
      </c>
      <c r="AK32" s="86">
        <f t="shared" si="14"/>
        <v>0</v>
      </c>
      <c r="AL32" s="86">
        <f t="shared" si="15"/>
        <v>0</v>
      </c>
      <c r="AM32" s="86">
        <f t="shared" si="16"/>
        <v>0</v>
      </c>
      <c r="AN32" s="100">
        <f t="shared" si="17"/>
        <v>0</v>
      </c>
    </row>
    <row r="33" ht="11.25" customHeight="1" spans="1:40">
      <c r="A33" s="4"/>
      <c r="B33" s="678"/>
      <c r="C33" s="679"/>
      <c r="D33" s="677"/>
      <c r="E33" s="677"/>
      <c r="F33" s="68">
        <f t="shared" si="0"/>
        <v>0</v>
      </c>
      <c r="G33" s="10"/>
      <c r="H33" s="679"/>
      <c r="I33" s="677"/>
      <c r="J33" s="677"/>
      <c r="K33" s="68">
        <f t="shared" si="1"/>
        <v>0</v>
      </c>
      <c r="L33" s="10"/>
      <c r="M33" s="679"/>
      <c r="N33" s="677"/>
      <c r="O33" s="677"/>
      <c r="P33" s="68">
        <f t="shared" si="2"/>
        <v>0</v>
      </c>
      <c r="Q33" s="10"/>
      <c r="R33" s="679"/>
      <c r="S33" s="677"/>
      <c r="T33" s="677"/>
      <c r="U33" s="68">
        <f t="shared" si="3"/>
        <v>0</v>
      </c>
      <c r="V33" s="10"/>
      <c r="W33" s="73">
        <f t="shared" si="4"/>
        <v>0</v>
      </c>
      <c r="X33" s="79">
        <f t="shared" ref="X33:Y33" si="46">D33+I33+N33+S33</f>
        <v>0</v>
      </c>
      <c r="Y33" s="79">
        <f t="shared" si="46"/>
        <v>0</v>
      </c>
      <c r="Z33" s="68">
        <f t="shared" si="7"/>
        <v>0</v>
      </c>
      <c r="AA33" s="4"/>
      <c r="AB33" s="688" t="str">
        <f t="shared" si="18"/>
        <v> </v>
      </c>
      <c r="AC33" s="86" t="str">
        <f t="shared" si="8"/>
        <v>0</v>
      </c>
      <c r="AD33" s="86" t="str">
        <f t="shared" si="9"/>
        <v>0</v>
      </c>
      <c r="AE33" s="86" t="str">
        <f t="shared" si="10"/>
        <v>0</v>
      </c>
      <c r="AF33" s="86" t="str">
        <f t="shared" si="11"/>
        <v>0</v>
      </c>
      <c r="AG33" s="100" t="str">
        <f t="shared" si="12"/>
        <v/>
      </c>
      <c r="AH33" s="4"/>
      <c r="AI33" s="688" t="str">
        <f t="shared" si="19"/>
        <v> </v>
      </c>
      <c r="AJ33" s="86">
        <f t="shared" si="13"/>
        <v>0</v>
      </c>
      <c r="AK33" s="86">
        <f t="shared" si="14"/>
        <v>0</v>
      </c>
      <c r="AL33" s="86">
        <f t="shared" si="15"/>
        <v>0</v>
      </c>
      <c r="AM33" s="86">
        <f t="shared" si="16"/>
        <v>0</v>
      </c>
      <c r="AN33" s="100">
        <f t="shared" si="17"/>
        <v>0</v>
      </c>
    </row>
    <row r="34" ht="11.25" customHeight="1" spans="1:40">
      <c r="A34" s="4"/>
      <c r="B34" s="678"/>
      <c r="C34" s="679"/>
      <c r="D34" s="677"/>
      <c r="E34" s="677"/>
      <c r="F34" s="68">
        <f t="shared" si="0"/>
        <v>0</v>
      </c>
      <c r="G34" s="10"/>
      <c r="H34" s="679"/>
      <c r="I34" s="677"/>
      <c r="J34" s="677"/>
      <c r="K34" s="68">
        <f t="shared" si="1"/>
        <v>0</v>
      </c>
      <c r="L34" s="10"/>
      <c r="M34" s="679"/>
      <c r="N34" s="677"/>
      <c r="O34" s="677"/>
      <c r="P34" s="68">
        <f t="shared" si="2"/>
        <v>0</v>
      </c>
      <c r="Q34" s="10"/>
      <c r="R34" s="679"/>
      <c r="S34" s="677"/>
      <c r="T34" s="677"/>
      <c r="U34" s="68">
        <f t="shared" si="3"/>
        <v>0</v>
      </c>
      <c r="V34" s="10"/>
      <c r="W34" s="73">
        <f t="shared" si="4"/>
        <v>0</v>
      </c>
      <c r="X34" s="79">
        <f t="shared" ref="X34:Y34" si="47">D34+I34+N34+S34</f>
        <v>0</v>
      </c>
      <c r="Y34" s="79">
        <f t="shared" si="47"/>
        <v>0</v>
      </c>
      <c r="Z34" s="68">
        <f t="shared" si="7"/>
        <v>0</v>
      </c>
      <c r="AA34" s="4"/>
      <c r="AB34" s="689" t="str">
        <f t="shared" si="18"/>
        <v> </v>
      </c>
      <c r="AC34" s="658" t="str">
        <f t="shared" si="8"/>
        <v>0</v>
      </c>
      <c r="AD34" s="658" t="str">
        <f t="shared" si="9"/>
        <v>0</v>
      </c>
      <c r="AE34" s="658" t="str">
        <f t="shared" si="10"/>
        <v>0</v>
      </c>
      <c r="AF34" s="658" t="str">
        <f t="shared" si="11"/>
        <v>0</v>
      </c>
      <c r="AG34" s="664" t="str">
        <f t="shared" si="12"/>
        <v/>
      </c>
      <c r="AH34" s="4"/>
      <c r="AI34" s="689" t="str">
        <f t="shared" si="19"/>
        <v> </v>
      </c>
      <c r="AJ34" s="658">
        <f t="shared" si="13"/>
        <v>0</v>
      </c>
      <c r="AK34" s="658">
        <f t="shared" si="14"/>
        <v>0</v>
      </c>
      <c r="AL34" s="658">
        <f t="shared" si="15"/>
        <v>0</v>
      </c>
      <c r="AM34" s="658">
        <f t="shared" si="16"/>
        <v>0</v>
      </c>
      <c r="AN34" s="664">
        <f t="shared" si="17"/>
        <v>0</v>
      </c>
    </row>
    <row r="35" ht="11.25" customHeight="1" spans="1:40">
      <c r="A35" s="4"/>
      <c r="B35" s="680" t="s">
        <v>14</v>
      </c>
      <c r="C35" s="65">
        <f>SUM(C5:C34)</f>
        <v>0</v>
      </c>
      <c r="D35" s="66">
        <f>SUM(D5:D34)</f>
        <v>0</v>
      </c>
      <c r="E35" s="66">
        <f>SUM(E5:E34)</f>
        <v>0</v>
      </c>
      <c r="F35" s="64">
        <f t="shared" si="0"/>
        <v>0</v>
      </c>
      <c r="G35" s="10"/>
      <c r="H35" s="65">
        <f>SUM(H5:H34)</f>
        <v>0</v>
      </c>
      <c r="I35" s="66">
        <f>SUM(I5:I34)</f>
        <v>0</v>
      </c>
      <c r="J35" s="66">
        <f>SUM(J5:J34)</f>
        <v>0</v>
      </c>
      <c r="K35" s="64">
        <f t="shared" si="1"/>
        <v>0</v>
      </c>
      <c r="L35" s="10"/>
      <c r="M35" s="65">
        <f>SUM(M5:M34)</f>
        <v>0</v>
      </c>
      <c r="N35" s="66">
        <f>SUM(N5:N34)</f>
        <v>0</v>
      </c>
      <c r="O35" s="66">
        <f>SUM(O5:O34)</f>
        <v>0</v>
      </c>
      <c r="P35" s="64">
        <f t="shared" si="2"/>
        <v>0</v>
      </c>
      <c r="Q35" s="10"/>
      <c r="R35" s="65">
        <f>SUM(R5:R34)</f>
        <v>0</v>
      </c>
      <c r="S35" s="66">
        <f>SUM(S5:S34)</f>
        <v>0</v>
      </c>
      <c r="T35" s="66">
        <f>SUM(T5:T34)</f>
        <v>0</v>
      </c>
      <c r="U35" s="64">
        <f t="shared" si="3"/>
        <v>0</v>
      </c>
      <c r="V35" s="10"/>
      <c r="W35" s="46">
        <f t="shared" si="4"/>
        <v>0</v>
      </c>
      <c r="X35" s="47">
        <f t="shared" ref="X35:Y35" si="48">D35+I35+N35+S35</f>
        <v>0</v>
      </c>
      <c r="Y35" s="47">
        <f t="shared" si="48"/>
        <v>0</v>
      </c>
      <c r="Z35" s="64">
        <f t="shared" si="7"/>
        <v>0</v>
      </c>
      <c r="AA35" s="4"/>
      <c r="AB35" s="45" t="s">
        <v>14</v>
      </c>
      <c r="AC35" s="87" t="str">
        <f>IF((D35+E35=0),"0",E35/(D35+E35))</f>
        <v>0</v>
      </c>
      <c r="AD35" s="87" t="str">
        <f>IF((I35+J35=0),"0",J35/(I35+J35))</f>
        <v>0</v>
      </c>
      <c r="AE35" s="87" t="str">
        <f>IF((N35+O35=0),"0",O35/(N35+O35))</f>
        <v>0</v>
      </c>
      <c r="AF35" s="87" t="str">
        <f>IF((S35+T35=0),"0",T35/(S35+T35))</f>
        <v>0</v>
      </c>
      <c r="AG35" s="691" t="e">
        <f>AVERAGE(AC35:AF35)</f>
        <v>#DIV/0!</v>
      </c>
      <c r="AH35" s="4"/>
      <c r="AI35" s="45" t="s">
        <v>14</v>
      </c>
      <c r="AJ35" s="104">
        <f>SUM(AJ5:AJ34)</f>
        <v>0</v>
      </c>
      <c r="AK35" s="104">
        <f>SUM(AK5:AK34)</f>
        <v>0</v>
      </c>
      <c r="AL35" s="104">
        <f>SUM(AL5:AL34)</f>
        <v>0</v>
      </c>
      <c r="AM35" s="104">
        <f>SUM(AM5:AM34)</f>
        <v>0</v>
      </c>
      <c r="AN35" s="152">
        <f>SUM(AN5:AN34)</f>
        <v>0</v>
      </c>
    </row>
    <row r="36" ht="11.25" customHeight="1" spans="1:4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88"/>
      <c r="AD36" s="4"/>
      <c r="AE36" s="4"/>
      <c r="AF36" s="4"/>
      <c r="AG36" s="4"/>
      <c r="AH36" s="4"/>
      <c r="AI36" s="10"/>
      <c r="AJ36" s="10"/>
      <c r="AK36" s="4"/>
      <c r="AL36" s="4"/>
      <c r="AM36" s="4"/>
      <c r="AN36" s="4"/>
    </row>
    <row r="37" ht="18" customHeight="1" spans="1:40">
      <c r="A37" s="4"/>
      <c r="B37" s="4"/>
      <c r="C37" s="230" t="s">
        <v>21</v>
      </c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231"/>
      <c r="W37" s="231"/>
      <c r="X37" s="231"/>
      <c r="Y37" s="231"/>
      <c r="Z37" s="240"/>
      <c r="AA37" s="4"/>
      <c r="AB37" s="80"/>
      <c r="AC37" s="690" t="s">
        <v>1</v>
      </c>
      <c r="AD37" s="231"/>
      <c r="AE37" s="231"/>
      <c r="AF37" s="231"/>
      <c r="AG37" s="240"/>
      <c r="AH37" s="4"/>
      <c r="AI37" s="80"/>
      <c r="AJ37" s="230" t="s">
        <v>2</v>
      </c>
      <c r="AK37" s="231"/>
      <c r="AL37" s="231"/>
      <c r="AM37" s="231"/>
      <c r="AN37" s="240"/>
    </row>
    <row r="38" ht="11.25" customHeight="1" spans="1:40">
      <c r="A38" s="7"/>
      <c r="B38" s="7"/>
      <c r="C38" s="28" t="s">
        <v>3</v>
      </c>
      <c r="D38" s="29"/>
      <c r="E38" s="29"/>
      <c r="F38" s="55"/>
      <c r="G38" s="56"/>
      <c r="H38" s="57" t="s">
        <v>4</v>
      </c>
      <c r="I38" s="58"/>
      <c r="J38" s="58"/>
      <c r="K38" s="69"/>
      <c r="L38" s="56"/>
      <c r="M38" s="74" t="s">
        <v>5</v>
      </c>
      <c r="N38" s="58"/>
      <c r="O38" s="58"/>
      <c r="P38" s="69"/>
      <c r="Q38" s="56"/>
      <c r="R38" s="321" t="s">
        <v>6</v>
      </c>
      <c r="S38" s="58"/>
      <c r="T38" s="58"/>
      <c r="U38" s="69"/>
      <c r="V38" s="56"/>
      <c r="W38" s="70" t="s">
        <v>7</v>
      </c>
      <c r="X38" s="58"/>
      <c r="Y38" s="58"/>
      <c r="Z38" s="69"/>
      <c r="AA38" s="7"/>
      <c r="AB38" s="429" t="s">
        <v>8</v>
      </c>
      <c r="AC38" s="83" t="s">
        <v>3</v>
      </c>
      <c r="AD38" s="84" t="s">
        <v>4</v>
      </c>
      <c r="AE38" s="181" t="s">
        <v>5</v>
      </c>
      <c r="AF38" s="182" t="s">
        <v>6</v>
      </c>
      <c r="AG38" s="93" t="s">
        <v>7</v>
      </c>
      <c r="AH38" s="7"/>
      <c r="AI38" s="429" t="s">
        <v>8</v>
      </c>
      <c r="AJ38" s="94" t="s">
        <v>3</v>
      </c>
      <c r="AK38" s="84" t="s">
        <v>4</v>
      </c>
      <c r="AL38" s="181" t="s">
        <v>5</v>
      </c>
      <c r="AM38" s="182" t="s">
        <v>9</v>
      </c>
      <c r="AN38" s="93" t="s">
        <v>7</v>
      </c>
    </row>
    <row r="39" ht="11.25" customHeight="1" spans="1:40">
      <c r="A39" s="10"/>
      <c r="B39" s="674" t="s">
        <v>8</v>
      </c>
      <c r="C39" s="60" t="s">
        <v>10</v>
      </c>
      <c r="D39" s="61" t="s">
        <v>11</v>
      </c>
      <c r="E39" s="61" t="s">
        <v>12</v>
      </c>
      <c r="F39" s="59" t="s">
        <v>13</v>
      </c>
      <c r="G39" s="10"/>
      <c r="H39" s="60" t="s">
        <v>10</v>
      </c>
      <c r="I39" s="61" t="s">
        <v>11</v>
      </c>
      <c r="J39" s="61" t="s">
        <v>12</v>
      </c>
      <c r="K39" s="71" t="s">
        <v>13</v>
      </c>
      <c r="L39" s="10"/>
      <c r="M39" s="72" t="s">
        <v>10</v>
      </c>
      <c r="N39" s="77" t="s">
        <v>11</v>
      </c>
      <c r="O39" s="77" t="s">
        <v>12</v>
      </c>
      <c r="P39" s="78" t="s">
        <v>13</v>
      </c>
      <c r="Q39" s="10"/>
      <c r="R39" s="72" t="s">
        <v>10</v>
      </c>
      <c r="S39" s="77" t="s">
        <v>11</v>
      </c>
      <c r="T39" s="77" t="s">
        <v>12</v>
      </c>
      <c r="U39" s="78" t="s">
        <v>13</v>
      </c>
      <c r="V39" s="10"/>
      <c r="W39" s="72" t="s">
        <v>10</v>
      </c>
      <c r="X39" s="77" t="s">
        <v>11</v>
      </c>
      <c r="Y39" s="77" t="s">
        <v>12</v>
      </c>
      <c r="Z39" s="78" t="s">
        <v>13</v>
      </c>
      <c r="AA39" s="10"/>
      <c r="AB39" s="686"/>
      <c r="AC39" s="29"/>
      <c r="AD39" s="55"/>
      <c r="AE39" s="183"/>
      <c r="AF39" s="183"/>
      <c r="AG39" s="95"/>
      <c r="AH39" s="10"/>
      <c r="AI39" s="686"/>
      <c r="AJ39" s="96"/>
      <c r="AK39" s="55"/>
      <c r="AL39" s="183"/>
      <c r="AM39" s="183"/>
      <c r="AN39" s="95"/>
    </row>
    <row r="40" ht="11.25" customHeight="1" spans="1:40">
      <c r="A40" s="4"/>
      <c r="B40" s="681">
        <f>IF((B5=0)," ",B5)</f>
        <v>44566</v>
      </c>
      <c r="C40" s="676"/>
      <c r="D40" s="677">
        <v>0</v>
      </c>
      <c r="E40" s="677">
        <v>0</v>
      </c>
      <c r="F40" s="683">
        <f t="shared" ref="F40:F70" si="49">SUM(C40:E40)</f>
        <v>0</v>
      </c>
      <c r="G40" s="10"/>
      <c r="H40" s="684"/>
      <c r="I40" s="685"/>
      <c r="J40" s="677"/>
      <c r="K40" s="68">
        <f t="shared" ref="K40:K70" si="50">SUM(H40:J40)</f>
        <v>0</v>
      </c>
      <c r="L40" s="10"/>
      <c r="M40" s="684"/>
      <c r="N40" s="677"/>
      <c r="O40" s="685"/>
      <c r="P40" s="68">
        <f t="shared" ref="P40:P70" si="51">SUM(M40:O40)</f>
        <v>0</v>
      </c>
      <c r="Q40" s="10"/>
      <c r="R40" s="679"/>
      <c r="S40" s="677"/>
      <c r="T40" s="677"/>
      <c r="U40" s="68">
        <f t="shared" ref="U40:U70" si="52">SUM(R40:T40)</f>
        <v>0</v>
      </c>
      <c r="V40" s="10"/>
      <c r="W40" s="73">
        <f t="shared" ref="W40:W70" si="53">C40+H40+M40+R40</f>
        <v>0</v>
      </c>
      <c r="X40" s="79">
        <f t="shared" ref="X40:X41" si="54">S40+N40+I40+D40</f>
        <v>0</v>
      </c>
      <c r="Y40" s="79">
        <f t="shared" ref="Y40:Y70" si="55">E40+J40+O40+T40</f>
        <v>0</v>
      </c>
      <c r="Z40" s="68">
        <f t="shared" ref="Z40:Z70" si="56">SUM(W40:Y40)</f>
        <v>0</v>
      </c>
      <c r="AA40" s="4"/>
      <c r="AB40" s="687">
        <f t="shared" ref="AB40:AB69" si="57">B40</f>
        <v>44566</v>
      </c>
      <c r="AC40" s="85" t="str">
        <f t="shared" ref="AC40:AC69" si="58">IF((D40+E40=0),"0",100*E40/(D40+E40))</f>
        <v>0</v>
      </c>
      <c r="AD40" s="85" t="str">
        <f t="shared" ref="AD40:AD69" si="59">IF((J40+I40=0),"0",100*J40/(I40+J40))</f>
        <v>0</v>
      </c>
      <c r="AE40" s="85" t="str">
        <f t="shared" ref="AE40:AE69" si="60">IF((O40+N40=0),"0",100*O40/(N40+O40))</f>
        <v>0</v>
      </c>
      <c r="AF40" s="85" t="str">
        <f t="shared" ref="AF40:AF69" si="61">IF((T40+S40=0),"0",100*T40/(S40+T40))</f>
        <v>0</v>
      </c>
      <c r="AG40" s="97" t="str">
        <f t="shared" ref="AG40:AG69" si="62">IF(AC40+AD40+AE40+AF40=0,"",100*Y40/(Y40+X40))</f>
        <v/>
      </c>
      <c r="AH40" s="4"/>
      <c r="AI40" s="687">
        <f t="shared" ref="AI40:AI69" si="63">B40</f>
        <v>44566</v>
      </c>
      <c r="AJ40" s="85">
        <f t="shared" ref="AJ40:AJ69" si="64">(10*E40)-D40</f>
        <v>0</v>
      </c>
      <c r="AK40" s="85">
        <f t="shared" ref="AK40:AK69" si="65">(10*J40)-I40</f>
        <v>0</v>
      </c>
      <c r="AL40" s="85">
        <f t="shared" ref="AL40:AL69" si="66">(10*O40)-N40</f>
        <v>0</v>
      </c>
      <c r="AM40" s="85">
        <f t="shared" ref="AM40:AM69" si="67">(10*T40)-S40</f>
        <v>0</v>
      </c>
      <c r="AN40" s="97">
        <f t="shared" ref="AN40:AN69" si="68">(10*Y40)-X40</f>
        <v>0</v>
      </c>
    </row>
    <row r="41" ht="11.25" customHeight="1" spans="1:40">
      <c r="A41" s="4"/>
      <c r="B41" s="681" t="str">
        <f>IF((B6=0)," ",B6)</f>
        <v> </v>
      </c>
      <c r="C41" s="679"/>
      <c r="D41" s="677"/>
      <c r="E41" s="677"/>
      <c r="F41" s="68">
        <f t="shared" si="49"/>
        <v>0</v>
      </c>
      <c r="G41" s="10"/>
      <c r="H41" s="679"/>
      <c r="I41" s="677"/>
      <c r="J41" s="677"/>
      <c r="K41" s="68">
        <f t="shared" si="50"/>
        <v>0</v>
      </c>
      <c r="L41" s="10"/>
      <c r="M41" s="679"/>
      <c r="N41" s="677"/>
      <c r="O41" s="677"/>
      <c r="P41" s="68">
        <f t="shared" si="51"/>
        <v>0</v>
      </c>
      <c r="Q41" s="10"/>
      <c r="R41" s="679"/>
      <c r="S41" s="677"/>
      <c r="T41" s="677"/>
      <c r="U41" s="68">
        <f t="shared" si="52"/>
        <v>0</v>
      </c>
      <c r="V41" s="10"/>
      <c r="W41" s="73">
        <f t="shared" si="53"/>
        <v>0</v>
      </c>
      <c r="X41" s="79">
        <f t="shared" si="54"/>
        <v>0</v>
      </c>
      <c r="Y41" s="79">
        <f t="shared" si="55"/>
        <v>0</v>
      </c>
      <c r="Z41" s="68">
        <f t="shared" si="56"/>
        <v>0</v>
      </c>
      <c r="AA41" s="4"/>
      <c r="AB41" s="688" t="str">
        <f t="shared" si="57"/>
        <v> </v>
      </c>
      <c r="AC41" s="86" t="str">
        <f t="shared" si="58"/>
        <v>0</v>
      </c>
      <c r="AD41" s="86" t="str">
        <f t="shared" si="59"/>
        <v>0</v>
      </c>
      <c r="AE41" s="86" t="str">
        <f t="shared" si="60"/>
        <v>0</v>
      </c>
      <c r="AF41" s="86" t="str">
        <f t="shared" si="61"/>
        <v>0</v>
      </c>
      <c r="AG41" s="100" t="str">
        <f t="shared" si="62"/>
        <v/>
      </c>
      <c r="AH41" s="4"/>
      <c r="AI41" s="688" t="str">
        <f t="shared" si="63"/>
        <v> </v>
      </c>
      <c r="AJ41" s="86">
        <f t="shared" si="64"/>
        <v>0</v>
      </c>
      <c r="AK41" s="86">
        <f t="shared" si="65"/>
        <v>0</v>
      </c>
      <c r="AL41" s="86">
        <f t="shared" si="66"/>
        <v>0</v>
      </c>
      <c r="AM41" s="86">
        <f t="shared" si="67"/>
        <v>0</v>
      </c>
      <c r="AN41" s="100">
        <f t="shared" si="68"/>
        <v>0</v>
      </c>
    </row>
    <row r="42" ht="11.25" customHeight="1" spans="1:40">
      <c r="A42" s="4"/>
      <c r="B42" s="681" t="str">
        <f t="shared" ref="B42:B69" si="69">IF((B7=0)," ",B7)</f>
        <v> </v>
      </c>
      <c r="C42" s="679"/>
      <c r="D42" s="677"/>
      <c r="E42" s="677"/>
      <c r="F42" s="68">
        <f t="shared" si="49"/>
        <v>0</v>
      </c>
      <c r="G42" s="10"/>
      <c r="H42" s="679"/>
      <c r="I42" s="677"/>
      <c r="J42" s="677"/>
      <c r="K42" s="68">
        <f t="shared" si="50"/>
        <v>0</v>
      </c>
      <c r="L42" s="10"/>
      <c r="M42" s="679"/>
      <c r="N42" s="677"/>
      <c r="O42" s="677"/>
      <c r="P42" s="68">
        <f t="shared" si="51"/>
        <v>0</v>
      </c>
      <c r="Q42" s="10"/>
      <c r="R42" s="679"/>
      <c r="S42" s="677"/>
      <c r="T42" s="677"/>
      <c r="U42" s="68">
        <f t="shared" si="52"/>
        <v>0</v>
      </c>
      <c r="V42" s="10"/>
      <c r="W42" s="73">
        <f t="shared" si="53"/>
        <v>0</v>
      </c>
      <c r="X42" s="79">
        <f t="shared" ref="X42:X70" si="70">D42+I42+N42+S42</f>
        <v>0</v>
      </c>
      <c r="Y42" s="79">
        <f t="shared" si="55"/>
        <v>0</v>
      </c>
      <c r="Z42" s="68">
        <f t="shared" si="56"/>
        <v>0</v>
      </c>
      <c r="AA42" s="4"/>
      <c r="AB42" s="688" t="str">
        <f t="shared" si="57"/>
        <v> </v>
      </c>
      <c r="AC42" s="86" t="str">
        <f t="shared" si="58"/>
        <v>0</v>
      </c>
      <c r="AD42" s="86" t="str">
        <f t="shared" si="59"/>
        <v>0</v>
      </c>
      <c r="AE42" s="86" t="str">
        <f t="shared" si="60"/>
        <v>0</v>
      </c>
      <c r="AF42" s="86" t="str">
        <f t="shared" si="61"/>
        <v>0</v>
      </c>
      <c r="AG42" s="100" t="str">
        <f t="shared" si="62"/>
        <v/>
      </c>
      <c r="AH42" s="4"/>
      <c r="AI42" s="688" t="str">
        <f t="shared" si="63"/>
        <v> </v>
      </c>
      <c r="AJ42" s="86">
        <f t="shared" si="64"/>
        <v>0</v>
      </c>
      <c r="AK42" s="86">
        <f t="shared" si="65"/>
        <v>0</v>
      </c>
      <c r="AL42" s="86">
        <f t="shared" si="66"/>
        <v>0</v>
      </c>
      <c r="AM42" s="86">
        <f t="shared" si="67"/>
        <v>0</v>
      </c>
      <c r="AN42" s="100">
        <f t="shared" si="68"/>
        <v>0</v>
      </c>
    </row>
    <row r="43" ht="11.25" customHeight="1" spans="1:40">
      <c r="A43" s="4"/>
      <c r="B43" s="681" t="str">
        <f t="shared" si="69"/>
        <v> </v>
      </c>
      <c r="C43" s="679"/>
      <c r="D43" s="677"/>
      <c r="E43" s="677"/>
      <c r="F43" s="68">
        <f t="shared" si="49"/>
        <v>0</v>
      </c>
      <c r="G43" s="10"/>
      <c r="H43" s="679"/>
      <c r="I43" s="677"/>
      <c r="J43" s="677"/>
      <c r="K43" s="68">
        <f t="shared" si="50"/>
        <v>0</v>
      </c>
      <c r="L43" s="10"/>
      <c r="M43" s="679"/>
      <c r="N43" s="677"/>
      <c r="O43" s="677"/>
      <c r="P43" s="68">
        <f t="shared" si="51"/>
        <v>0</v>
      </c>
      <c r="Q43" s="10"/>
      <c r="R43" s="679"/>
      <c r="S43" s="677"/>
      <c r="T43" s="677"/>
      <c r="U43" s="68">
        <f t="shared" si="52"/>
        <v>0</v>
      </c>
      <c r="V43" s="10"/>
      <c r="W43" s="73">
        <f t="shared" si="53"/>
        <v>0</v>
      </c>
      <c r="X43" s="79">
        <f t="shared" si="70"/>
        <v>0</v>
      </c>
      <c r="Y43" s="79">
        <f t="shared" si="55"/>
        <v>0</v>
      </c>
      <c r="Z43" s="68">
        <f t="shared" si="56"/>
        <v>0</v>
      </c>
      <c r="AA43" s="4"/>
      <c r="AB43" s="688" t="str">
        <f t="shared" si="57"/>
        <v> </v>
      </c>
      <c r="AC43" s="86" t="str">
        <f t="shared" si="58"/>
        <v>0</v>
      </c>
      <c r="AD43" s="86" t="str">
        <f t="shared" si="59"/>
        <v>0</v>
      </c>
      <c r="AE43" s="86" t="str">
        <f t="shared" si="60"/>
        <v>0</v>
      </c>
      <c r="AF43" s="86" t="str">
        <f t="shared" si="61"/>
        <v>0</v>
      </c>
      <c r="AG43" s="100" t="str">
        <f t="shared" si="62"/>
        <v/>
      </c>
      <c r="AH43" s="4"/>
      <c r="AI43" s="688" t="str">
        <f t="shared" si="63"/>
        <v> </v>
      </c>
      <c r="AJ43" s="86">
        <f t="shared" si="64"/>
        <v>0</v>
      </c>
      <c r="AK43" s="86">
        <f t="shared" si="65"/>
        <v>0</v>
      </c>
      <c r="AL43" s="86">
        <f t="shared" si="66"/>
        <v>0</v>
      </c>
      <c r="AM43" s="86">
        <f t="shared" si="67"/>
        <v>0</v>
      </c>
      <c r="AN43" s="100">
        <f t="shared" si="68"/>
        <v>0</v>
      </c>
    </row>
    <row r="44" ht="11.25" customHeight="1" spans="1:40">
      <c r="A44" s="4"/>
      <c r="B44" s="681" t="str">
        <f t="shared" si="69"/>
        <v> </v>
      </c>
      <c r="C44" s="679"/>
      <c r="D44" s="677"/>
      <c r="E44" s="677"/>
      <c r="F44" s="68">
        <f t="shared" si="49"/>
        <v>0</v>
      </c>
      <c r="G44" s="10"/>
      <c r="H44" s="679"/>
      <c r="I44" s="677"/>
      <c r="J44" s="677"/>
      <c r="K44" s="68">
        <f t="shared" si="50"/>
        <v>0</v>
      </c>
      <c r="L44" s="10"/>
      <c r="M44" s="679"/>
      <c r="N44" s="677"/>
      <c r="O44" s="677"/>
      <c r="P44" s="68">
        <f t="shared" si="51"/>
        <v>0</v>
      </c>
      <c r="Q44" s="10"/>
      <c r="R44" s="679"/>
      <c r="S44" s="677"/>
      <c r="T44" s="677"/>
      <c r="U44" s="68">
        <f t="shared" si="52"/>
        <v>0</v>
      </c>
      <c r="V44" s="10"/>
      <c r="W44" s="73">
        <f t="shared" si="53"/>
        <v>0</v>
      </c>
      <c r="X44" s="79">
        <f t="shared" si="70"/>
        <v>0</v>
      </c>
      <c r="Y44" s="79">
        <f t="shared" si="55"/>
        <v>0</v>
      </c>
      <c r="Z44" s="68">
        <f t="shared" si="56"/>
        <v>0</v>
      </c>
      <c r="AA44" s="4"/>
      <c r="AB44" s="688" t="str">
        <f t="shared" si="57"/>
        <v> </v>
      </c>
      <c r="AC44" s="86" t="str">
        <f t="shared" si="58"/>
        <v>0</v>
      </c>
      <c r="AD44" s="86" t="str">
        <f t="shared" si="59"/>
        <v>0</v>
      </c>
      <c r="AE44" s="86" t="str">
        <f t="shared" si="60"/>
        <v>0</v>
      </c>
      <c r="AF44" s="86" t="str">
        <f t="shared" si="61"/>
        <v>0</v>
      </c>
      <c r="AG44" s="100" t="str">
        <f t="shared" si="62"/>
        <v/>
      </c>
      <c r="AH44" s="4"/>
      <c r="AI44" s="688" t="str">
        <f t="shared" si="63"/>
        <v> </v>
      </c>
      <c r="AJ44" s="86">
        <f t="shared" si="64"/>
        <v>0</v>
      </c>
      <c r="AK44" s="86">
        <f t="shared" si="65"/>
        <v>0</v>
      </c>
      <c r="AL44" s="86">
        <f t="shared" si="66"/>
        <v>0</v>
      </c>
      <c r="AM44" s="86">
        <f t="shared" si="67"/>
        <v>0</v>
      </c>
      <c r="AN44" s="100">
        <f t="shared" si="68"/>
        <v>0</v>
      </c>
    </row>
    <row r="45" ht="11.25" customHeight="1" spans="1:40">
      <c r="A45" s="4"/>
      <c r="B45" s="681" t="str">
        <f t="shared" si="69"/>
        <v> </v>
      </c>
      <c r="C45" s="679"/>
      <c r="D45" s="677"/>
      <c r="E45" s="677"/>
      <c r="F45" s="68">
        <f t="shared" si="49"/>
        <v>0</v>
      </c>
      <c r="G45" s="10"/>
      <c r="H45" s="679"/>
      <c r="I45" s="677"/>
      <c r="J45" s="677"/>
      <c r="K45" s="68">
        <f t="shared" si="50"/>
        <v>0</v>
      </c>
      <c r="L45" s="10"/>
      <c r="M45" s="679"/>
      <c r="N45" s="677"/>
      <c r="O45" s="677"/>
      <c r="P45" s="68">
        <f t="shared" si="51"/>
        <v>0</v>
      </c>
      <c r="Q45" s="10"/>
      <c r="R45" s="679"/>
      <c r="S45" s="677"/>
      <c r="T45" s="677"/>
      <c r="U45" s="68">
        <f t="shared" si="52"/>
        <v>0</v>
      </c>
      <c r="V45" s="10"/>
      <c r="W45" s="73">
        <f t="shared" si="53"/>
        <v>0</v>
      </c>
      <c r="X45" s="79">
        <f t="shared" si="70"/>
        <v>0</v>
      </c>
      <c r="Y45" s="79">
        <f t="shared" si="55"/>
        <v>0</v>
      </c>
      <c r="Z45" s="68">
        <f t="shared" si="56"/>
        <v>0</v>
      </c>
      <c r="AA45" s="4"/>
      <c r="AB45" s="688" t="str">
        <f t="shared" si="57"/>
        <v> </v>
      </c>
      <c r="AC45" s="86" t="str">
        <f t="shared" si="58"/>
        <v>0</v>
      </c>
      <c r="AD45" s="86" t="str">
        <f t="shared" si="59"/>
        <v>0</v>
      </c>
      <c r="AE45" s="86" t="str">
        <f t="shared" si="60"/>
        <v>0</v>
      </c>
      <c r="AF45" s="86" t="str">
        <f t="shared" si="61"/>
        <v>0</v>
      </c>
      <c r="AG45" s="100" t="str">
        <f t="shared" si="62"/>
        <v/>
      </c>
      <c r="AH45" s="4"/>
      <c r="AI45" s="688" t="str">
        <f t="shared" si="63"/>
        <v> </v>
      </c>
      <c r="AJ45" s="86">
        <f t="shared" si="64"/>
        <v>0</v>
      </c>
      <c r="AK45" s="86">
        <f t="shared" si="65"/>
        <v>0</v>
      </c>
      <c r="AL45" s="86">
        <f t="shared" si="66"/>
        <v>0</v>
      </c>
      <c r="AM45" s="86">
        <f t="shared" si="67"/>
        <v>0</v>
      </c>
      <c r="AN45" s="100">
        <f t="shared" si="68"/>
        <v>0</v>
      </c>
    </row>
    <row r="46" ht="11.25" customHeight="1" spans="1:40">
      <c r="A46" s="4"/>
      <c r="B46" s="681" t="str">
        <f t="shared" si="69"/>
        <v> </v>
      </c>
      <c r="C46" s="679"/>
      <c r="D46" s="677"/>
      <c r="E46" s="677"/>
      <c r="F46" s="68">
        <f t="shared" si="49"/>
        <v>0</v>
      </c>
      <c r="G46" s="10"/>
      <c r="H46" s="679"/>
      <c r="I46" s="677"/>
      <c r="J46" s="677"/>
      <c r="K46" s="68">
        <f t="shared" si="50"/>
        <v>0</v>
      </c>
      <c r="L46" s="10"/>
      <c r="M46" s="679"/>
      <c r="N46" s="677"/>
      <c r="O46" s="677"/>
      <c r="P46" s="68">
        <f t="shared" si="51"/>
        <v>0</v>
      </c>
      <c r="Q46" s="10"/>
      <c r="R46" s="679"/>
      <c r="S46" s="677"/>
      <c r="T46" s="677"/>
      <c r="U46" s="68">
        <f t="shared" si="52"/>
        <v>0</v>
      </c>
      <c r="V46" s="10"/>
      <c r="W46" s="73">
        <f t="shared" si="53"/>
        <v>0</v>
      </c>
      <c r="X46" s="79">
        <f t="shared" si="70"/>
        <v>0</v>
      </c>
      <c r="Y46" s="79">
        <f t="shared" si="55"/>
        <v>0</v>
      </c>
      <c r="Z46" s="68">
        <f t="shared" si="56"/>
        <v>0</v>
      </c>
      <c r="AA46" s="4"/>
      <c r="AB46" s="688" t="str">
        <f t="shared" si="57"/>
        <v> </v>
      </c>
      <c r="AC46" s="86" t="str">
        <f t="shared" si="58"/>
        <v>0</v>
      </c>
      <c r="AD46" s="86" t="str">
        <f t="shared" si="59"/>
        <v>0</v>
      </c>
      <c r="AE46" s="86" t="str">
        <f t="shared" si="60"/>
        <v>0</v>
      </c>
      <c r="AF46" s="86" t="str">
        <f t="shared" si="61"/>
        <v>0</v>
      </c>
      <c r="AG46" s="100" t="str">
        <f t="shared" si="62"/>
        <v/>
      </c>
      <c r="AH46" s="4"/>
      <c r="AI46" s="688" t="str">
        <f t="shared" si="63"/>
        <v> </v>
      </c>
      <c r="AJ46" s="86">
        <f t="shared" si="64"/>
        <v>0</v>
      </c>
      <c r="AK46" s="86">
        <f t="shared" si="65"/>
        <v>0</v>
      </c>
      <c r="AL46" s="86">
        <f t="shared" si="66"/>
        <v>0</v>
      </c>
      <c r="AM46" s="86">
        <f t="shared" si="67"/>
        <v>0</v>
      </c>
      <c r="AN46" s="100">
        <f t="shared" si="68"/>
        <v>0</v>
      </c>
    </row>
    <row r="47" ht="11.25" customHeight="1" spans="1:40">
      <c r="A47" s="4"/>
      <c r="B47" s="681" t="str">
        <f t="shared" si="69"/>
        <v> </v>
      </c>
      <c r="C47" s="679"/>
      <c r="D47" s="677"/>
      <c r="E47" s="677"/>
      <c r="F47" s="68">
        <f t="shared" si="49"/>
        <v>0</v>
      </c>
      <c r="G47" s="10"/>
      <c r="H47" s="679"/>
      <c r="I47" s="677"/>
      <c r="J47" s="677"/>
      <c r="K47" s="68">
        <f t="shared" si="50"/>
        <v>0</v>
      </c>
      <c r="L47" s="10"/>
      <c r="M47" s="679"/>
      <c r="N47" s="677"/>
      <c r="O47" s="677"/>
      <c r="P47" s="68">
        <f t="shared" si="51"/>
        <v>0</v>
      </c>
      <c r="Q47" s="10"/>
      <c r="R47" s="679"/>
      <c r="S47" s="677"/>
      <c r="T47" s="677"/>
      <c r="U47" s="68">
        <f t="shared" si="52"/>
        <v>0</v>
      </c>
      <c r="V47" s="10"/>
      <c r="W47" s="73">
        <f t="shared" si="53"/>
        <v>0</v>
      </c>
      <c r="X47" s="79">
        <f t="shared" si="70"/>
        <v>0</v>
      </c>
      <c r="Y47" s="79">
        <f t="shared" si="55"/>
        <v>0</v>
      </c>
      <c r="Z47" s="68">
        <f t="shared" si="56"/>
        <v>0</v>
      </c>
      <c r="AA47" s="4"/>
      <c r="AB47" s="688" t="str">
        <f t="shared" si="57"/>
        <v> </v>
      </c>
      <c r="AC47" s="86" t="str">
        <f t="shared" si="58"/>
        <v>0</v>
      </c>
      <c r="AD47" s="86" t="str">
        <f t="shared" si="59"/>
        <v>0</v>
      </c>
      <c r="AE47" s="86" t="str">
        <f t="shared" si="60"/>
        <v>0</v>
      </c>
      <c r="AF47" s="86" t="str">
        <f t="shared" si="61"/>
        <v>0</v>
      </c>
      <c r="AG47" s="100" t="str">
        <f t="shared" si="62"/>
        <v/>
      </c>
      <c r="AH47" s="4"/>
      <c r="AI47" s="688" t="str">
        <f t="shared" si="63"/>
        <v> </v>
      </c>
      <c r="AJ47" s="86">
        <f t="shared" si="64"/>
        <v>0</v>
      </c>
      <c r="AK47" s="86">
        <f t="shared" si="65"/>
        <v>0</v>
      </c>
      <c r="AL47" s="86">
        <f t="shared" si="66"/>
        <v>0</v>
      </c>
      <c r="AM47" s="86">
        <f t="shared" si="67"/>
        <v>0</v>
      </c>
      <c r="AN47" s="100">
        <f t="shared" si="68"/>
        <v>0</v>
      </c>
    </row>
    <row r="48" ht="11.25" customHeight="1" spans="1:40">
      <c r="A48" s="4"/>
      <c r="B48" s="681" t="str">
        <f t="shared" si="69"/>
        <v> </v>
      </c>
      <c r="C48" s="679"/>
      <c r="D48" s="677"/>
      <c r="E48" s="677"/>
      <c r="F48" s="68">
        <f t="shared" si="49"/>
        <v>0</v>
      </c>
      <c r="G48" s="10"/>
      <c r="H48" s="679"/>
      <c r="I48" s="677"/>
      <c r="J48" s="677"/>
      <c r="K48" s="68">
        <f t="shared" si="50"/>
        <v>0</v>
      </c>
      <c r="L48" s="10"/>
      <c r="M48" s="679"/>
      <c r="N48" s="677"/>
      <c r="O48" s="677"/>
      <c r="P48" s="68">
        <f t="shared" si="51"/>
        <v>0</v>
      </c>
      <c r="Q48" s="10"/>
      <c r="R48" s="679"/>
      <c r="S48" s="677"/>
      <c r="T48" s="677"/>
      <c r="U48" s="68">
        <f t="shared" si="52"/>
        <v>0</v>
      </c>
      <c r="V48" s="10"/>
      <c r="W48" s="73">
        <f t="shared" si="53"/>
        <v>0</v>
      </c>
      <c r="X48" s="79">
        <f t="shared" si="70"/>
        <v>0</v>
      </c>
      <c r="Y48" s="79">
        <f t="shared" si="55"/>
        <v>0</v>
      </c>
      <c r="Z48" s="68">
        <f t="shared" si="56"/>
        <v>0</v>
      </c>
      <c r="AA48" s="4"/>
      <c r="AB48" s="688" t="str">
        <f t="shared" si="57"/>
        <v> </v>
      </c>
      <c r="AC48" s="86" t="str">
        <f t="shared" si="58"/>
        <v>0</v>
      </c>
      <c r="AD48" s="86" t="str">
        <f t="shared" si="59"/>
        <v>0</v>
      </c>
      <c r="AE48" s="86" t="str">
        <f t="shared" si="60"/>
        <v>0</v>
      </c>
      <c r="AF48" s="86" t="str">
        <f t="shared" si="61"/>
        <v>0</v>
      </c>
      <c r="AG48" s="100" t="str">
        <f t="shared" si="62"/>
        <v/>
      </c>
      <c r="AH48" s="4"/>
      <c r="AI48" s="688" t="str">
        <f t="shared" si="63"/>
        <v> </v>
      </c>
      <c r="AJ48" s="86">
        <f t="shared" si="64"/>
        <v>0</v>
      </c>
      <c r="AK48" s="86">
        <f t="shared" si="65"/>
        <v>0</v>
      </c>
      <c r="AL48" s="86">
        <f t="shared" si="66"/>
        <v>0</v>
      </c>
      <c r="AM48" s="86">
        <f t="shared" si="67"/>
        <v>0</v>
      </c>
      <c r="AN48" s="100">
        <f t="shared" si="68"/>
        <v>0</v>
      </c>
    </row>
    <row r="49" ht="11.25" customHeight="1" spans="1:40">
      <c r="A49" s="4"/>
      <c r="B49" s="681" t="str">
        <f t="shared" si="69"/>
        <v> </v>
      </c>
      <c r="C49" s="679"/>
      <c r="D49" s="677"/>
      <c r="E49" s="677"/>
      <c r="F49" s="68">
        <f t="shared" si="49"/>
        <v>0</v>
      </c>
      <c r="G49" s="10"/>
      <c r="H49" s="679"/>
      <c r="I49" s="677"/>
      <c r="J49" s="677"/>
      <c r="K49" s="68">
        <f t="shared" si="50"/>
        <v>0</v>
      </c>
      <c r="L49" s="10"/>
      <c r="M49" s="679"/>
      <c r="N49" s="677"/>
      <c r="O49" s="677"/>
      <c r="P49" s="68">
        <f t="shared" si="51"/>
        <v>0</v>
      </c>
      <c r="Q49" s="10"/>
      <c r="R49" s="679"/>
      <c r="S49" s="677"/>
      <c r="T49" s="677"/>
      <c r="U49" s="68">
        <f t="shared" si="52"/>
        <v>0</v>
      </c>
      <c r="V49" s="10"/>
      <c r="W49" s="73">
        <f t="shared" si="53"/>
        <v>0</v>
      </c>
      <c r="X49" s="79">
        <f t="shared" si="70"/>
        <v>0</v>
      </c>
      <c r="Y49" s="79">
        <f t="shared" si="55"/>
        <v>0</v>
      </c>
      <c r="Z49" s="68">
        <f t="shared" si="56"/>
        <v>0</v>
      </c>
      <c r="AA49" s="4"/>
      <c r="AB49" s="688" t="str">
        <f t="shared" si="57"/>
        <v> </v>
      </c>
      <c r="AC49" s="86" t="str">
        <f t="shared" si="58"/>
        <v>0</v>
      </c>
      <c r="AD49" s="86" t="str">
        <f t="shared" si="59"/>
        <v>0</v>
      </c>
      <c r="AE49" s="86" t="str">
        <f t="shared" si="60"/>
        <v>0</v>
      </c>
      <c r="AF49" s="86" t="str">
        <f t="shared" si="61"/>
        <v>0</v>
      </c>
      <c r="AG49" s="100" t="str">
        <f t="shared" si="62"/>
        <v/>
      </c>
      <c r="AH49" s="4"/>
      <c r="AI49" s="688" t="str">
        <f t="shared" si="63"/>
        <v> </v>
      </c>
      <c r="AJ49" s="86">
        <f t="shared" si="64"/>
        <v>0</v>
      </c>
      <c r="AK49" s="86">
        <f t="shared" si="65"/>
        <v>0</v>
      </c>
      <c r="AL49" s="86">
        <f t="shared" si="66"/>
        <v>0</v>
      </c>
      <c r="AM49" s="86">
        <f t="shared" si="67"/>
        <v>0</v>
      </c>
      <c r="AN49" s="100">
        <f t="shared" si="68"/>
        <v>0</v>
      </c>
    </row>
    <row r="50" ht="11.25" customHeight="1" spans="1:40">
      <c r="A50" s="4"/>
      <c r="B50" s="681" t="str">
        <f t="shared" si="69"/>
        <v> </v>
      </c>
      <c r="C50" s="679"/>
      <c r="D50" s="677"/>
      <c r="E50" s="677"/>
      <c r="F50" s="68">
        <f t="shared" si="49"/>
        <v>0</v>
      </c>
      <c r="G50" s="10"/>
      <c r="H50" s="679"/>
      <c r="I50" s="677"/>
      <c r="J50" s="677"/>
      <c r="K50" s="68">
        <f t="shared" si="50"/>
        <v>0</v>
      </c>
      <c r="L50" s="10"/>
      <c r="M50" s="679"/>
      <c r="N50" s="677"/>
      <c r="O50" s="677"/>
      <c r="P50" s="68">
        <f t="shared" si="51"/>
        <v>0</v>
      </c>
      <c r="Q50" s="10"/>
      <c r="R50" s="679"/>
      <c r="S50" s="677"/>
      <c r="T50" s="677"/>
      <c r="U50" s="68">
        <f t="shared" si="52"/>
        <v>0</v>
      </c>
      <c r="V50" s="10"/>
      <c r="W50" s="73">
        <f t="shared" si="53"/>
        <v>0</v>
      </c>
      <c r="X50" s="79">
        <f t="shared" si="70"/>
        <v>0</v>
      </c>
      <c r="Y50" s="79">
        <f t="shared" si="55"/>
        <v>0</v>
      </c>
      <c r="Z50" s="68">
        <f t="shared" si="56"/>
        <v>0</v>
      </c>
      <c r="AA50" s="4"/>
      <c r="AB50" s="688" t="str">
        <f t="shared" si="57"/>
        <v> </v>
      </c>
      <c r="AC50" s="86" t="str">
        <f t="shared" si="58"/>
        <v>0</v>
      </c>
      <c r="AD50" s="86" t="str">
        <f t="shared" si="59"/>
        <v>0</v>
      </c>
      <c r="AE50" s="86" t="str">
        <f t="shared" si="60"/>
        <v>0</v>
      </c>
      <c r="AF50" s="86" t="str">
        <f t="shared" si="61"/>
        <v>0</v>
      </c>
      <c r="AG50" s="100" t="str">
        <f t="shared" si="62"/>
        <v/>
      </c>
      <c r="AH50" s="4"/>
      <c r="AI50" s="688" t="str">
        <f t="shared" si="63"/>
        <v> </v>
      </c>
      <c r="AJ50" s="86">
        <f t="shared" si="64"/>
        <v>0</v>
      </c>
      <c r="AK50" s="86">
        <f t="shared" si="65"/>
        <v>0</v>
      </c>
      <c r="AL50" s="86">
        <f t="shared" si="66"/>
        <v>0</v>
      </c>
      <c r="AM50" s="86">
        <f t="shared" si="67"/>
        <v>0</v>
      </c>
      <c r="AN50" s="100">
        <f t="shared" si="68"/>
        <v>0</v>
      </c>
    </row>
    <row r="51" ht="11.25" customHeight="1" spans="1:40">
      <c r="A51" s="4"/>
      <c r="B51" s="681" t="str">
        <f t="shared" si="69"/>
        <v> </v>
      </c>
      <c r="C51" s="679"/>
      <c r="D51" s="677"/>
      <c r="E51" s="677"/>
      <c r="F51" s="68">
        <f t="shared" si="49"/>
        <v>0</v>
      </c>
      <c r="G51" s="10"/>
      <c r="H51" s="679"/>
      <c r="I51" s="677"/>
      <c r="J51" s="677"/>
      <c r="K51" s="68">
        <f t="shared" si="50"/>
        <v>0</v>
      </c>
      <c r="L51" s="10"/>
      <c r="M51" s="679"/>
      <c r="N51" s="677"/>
      <c r="O51" s="677"/>
      <c r="P51" s="68">
        <f t="shared" si="51"/>
        <v>0</v>
      </c>
      <c r="Q51" s="10"/>
      <c r="R51" s="679"/>
      <c r="S51" s="677"/>
      <c r="T51" s="677"/>
      <c r="U51" s="68">
        <f t="shared" si="52"/>
        <v>0</v>
      </c>
      <c r="V51" s="10"/>
      <c r="W51" s="73">
        <f t="shared" si="53"/>
        <v>0</v>
      </c>
      <c r="X51" s="79">
        <f t="shared" si="70"/>
        <v>0</v>
      </c>
      <c r="Y51" s="79">
        <f t="shared" si="55"/>
        <v>0</v>
      </c>
      <c r="Z51" s="68">
        <f t="shared" si="56"/>
        <v>0</v>
      </c>
      <c r="AA51" s="4"/>
      <c r="AB51" s="688" t="str">
        <f t="shared" si="57"/>
        <v> </v>
      </c>
      <c r="AC51" s="86" t="str">
        <f t="shared" si="58"/>
        <v>0</v>
      </c>
      <c r="AD51" s="86" t="str">
        <f t="shared" si="59"/>
        <v>0</v>
      </c>
      <c r="AE51" s="86" t="str">
        <f t="shared" si="60"/>
        <v>0</v>
      </c>
      <c r="AF51" s="86" t="str">
        <f t="shared" si="61"/>
        <v>0</v>
      </c>
      <c r="AG51" s="100" t="str">
        <f t="shared" si="62"/>
        <v/>
      </c>
      <c r="AH51" s="4"/>
      <c r="AI51" s="688" t="str">
        <f t="shared" si="63"/>
        <v> </v>
      </c>
      <c r="AJ51" s="86">
        <f t="shared" si="64"/>
        <v>0</v>
      </c>
      <c r="AK51" s="86">
        <f t="shared" si="65"/>
        <v>0</v>
      </c>
      <c r="AL51" s="86">
        <f t="shared" si="66"/>
        <v>0</v>
      </c>
      <c r="AM51" s="86">
        <f t="shared" si="67"/>
        <v>0</v>
      </c>
      <c r="AN51" s="100">
        <f t="shared" si="68"/>
        <v>0</v>
      </c>
    </row>
    <row r="52" ht="11.25" customHeight="1" spans="1:40">
      <c r="A52" s="4"/>
      <c r="B52" s="681" t="str">
        <f t="shared" si="69"/>
        <v> </v>
      </c>
      <c r="C52" s="679"/>
      <c r="D52" s="677"/>
      <c r="E52" s="677"/>
      <c r="F52" s="68">
        <f t="shared" si="49"/>
        <v>0</v>
      </c>
      <c r="G52" s="10"/>
      <c r="H52" s="679"/>
      <c r="I52" s="677"/>
      <c r="J52" s="677"/>
      <c r="K52" s="68">
        <f t="shared" si="50"/>
        <v>0</v>
      </c>
      <c r="L52" s="10"/>
      <c r="M52" s="679"/>
      <c r="N52" s="677"/>
      <c r="O52" s="677"/>
      <c r="P52" s="68">
        <f t="shared" si="51"/>
        <v>0</v>
      </c>
      <c r="Q52" s="10"/>
      <c r="R52" s="679"/>
      <c r="S52" s="677"/>
      <c r="T52" s="677"/>
      <c r="U52" s="68">
        <f t="shared" si="52"/>
        <v>0</v>
      </c>
      <c r="V52" s="10"/>
      <c r="W52" s="73">
        <f t="shared" si="53"/>
        <v>0</v>
      </c>
      <c r="X52" s="79">
        <f t="shared" si="70"/>
        <v>0</v>
      </c>
      <c r="Y52" s="79">
        <f t="shared" si="55"/>
        <v>0</v>
      </c>
      <c r="Z52" s="68">
        <f t="shared" si="56"/>
        <v>0</v>
      </c>
      <c r="AA52" s="4"/>
      <c r="AB52" s="688" t="str">
        <f t="shared" si="57"/>
        <v> </v>
      </c>
      <c r="AC52" s="86" t="str">
        <f t="shared" si="58"/>
        <v>0</v>
      </c>
      <c r="AD52" s="86" t="str">
        <f t="shared" si="59"/>
        <v>0</v>
      </c>
      <c r="AE52" s="86" t="str">
        <f t="shared" si="60"/>
        <v>0</v>
      </c>
      <c r="AF52" s="86" t="str">
        <f t="shared" si="61"/>
        <v>0</v>
      </c>
      <c r="AG52" s="100" t="str">
        <f t="shared" si="62"/>
        <v/>
      </c>
      <c r="AH52" s="4"/>
      <c r="AI52" s="688" t="str">
        <f t="shared" si="63"/>
        <v> </v>
      </c>
      <c r="AJ52" s="86">
        <f t="shared" si="64"/>
        <v>0</v>
      </c>
      <c r="AK52" s="86">
        <f t="shared" si="65"/>
        <v>0</v>
      </c>
      <c r="AL52" s="86">
        <f t="shared" si="66"/>
        <v>0</v>
      </c>
      <c r="AM52" s="86">
        <f t="shared" si="67"/>
        <v>0</v>
      </c>
      <c r="AN52" s="100">
        <f t="shared" si="68"/>
        <v>0</v>
      </c>
    </row>
    <row r="53" ht="11.25" customHeight="1" spans="1:40">
      <c r="A53" s="4"/>
      <c r="B53" s="681" t="str">
        <f t="shared" si="69"/>
        <v> </v>
      </c>
      <c r="C53" s="679"/>
      <c r="D53" s="677"/>
      <c r="E53" s="677"/>
      <c r="F53" s="68">
        <f t="shared" si="49"/>
        <v>0</v>
      </c>
      <c r="G53" s="10"/>
      <c r="H53" s="679"/>
      <c r="I53" s="677"/>
      <c r="J53" s="677"/>
      <c r="K53" s="68">
        <f t="shared" si="50"/>
        <v>0</v>
      </c>
      <c r="L53" s="10"/>
      <c r="M53" s="679"/>
      <c r="N53" s="677"/>
      <c r="O53" s="677"/>
      <c r="P53" s="68">
        <f t="shared" si="51"/>
        <v>0</v>
      </c>
      <c r="Q53" s="10"/>
      <c r="R53" s="679"/>
      <c r="S53" s="677"/>
      <c r="T53" s="677"/>
      <c r="U53" s="68">
        <f t="shared" si="52"/>
        <v>0</v>
      </c>
      <c r="V53" s="10"/>
      <c r="W53" s="73">
        <f t="shared" si="53"/>
        <v>0</v>
      </c>
      <c r="X53" s="79">
        <f t="shared" si="70"/>
        <v>0</v>
      </c>
      <c r="Y53" s="79">
        <f t="shared" si="55"/>
        <v>0</v>
      </c>
      <c r="Z53" s="68">
        <f t="shared" si="56"/>
        <v>0</v>
      </c>
      <c r="AA53" s="4"/>
      <c r="AB53" s="688" t="str">
        <f t="shared" si="57"/>
        <v> </v>
      </c>
      <c r="AC53" s="86" t="str">
        <f t="shared" si="58"/>
        <v>0</v>
      </c>
      <c r="AD53" s="86" t="str">
        <f t="shared" si="59"/>
        <v>0</v>
      </c>
      <c r="AE53" s="86" t="str">
        <f t="shared" si="60"/>
        <v>0</v>
      </c>
      <c r="AF53" s="86" t="str">
        <f t="shared" si="61"/>
        <v>0</v>
      </c>
      <c r="AG53" s="100" t="str">
        <f t="shared" si="62"/>
        <v/>
      </c>
      <c r="AH53" s="4"/>
      <c r="AI53" s="688" t="str">
        <f t="shared" si="63"/>
        <v> </v>
      </c>
      <c r="AJ53" s="86">
        <f t="shared" si="64"/>
        <v>0</v>
      </c>
      <c r="AK53" s="86">
        <f t="shared" si="65"/>
        <v>0</v>
      </c>
      <c r="AL53" s="86">
        <f t="shared" si="66"/>
        <v>0</v>
      </c>
      <c r="AM53" s="86">
        <f t="shared" si="67"/>
        <v>0</v>
      </c>
      <c r="AN53" s="100">
        <f t="shared" si="68"/>
        <v>0</v>
      </c>
    </row>
    <row r="54" ht="11.25" customHeight="1" spans="1:40">
      <c r="A54" s="4"/>
      <c r="B54" s="681" t="str">
        <f t="shared" si="69"/>
        <v> </v>
      </c>
      <c r="C54" s="679"/>
      <c r="D54" s="677"/>
      <c r="E54" s="677"/>
      <c r="F54" s="68">
        <f t="shared" si="49"/>
        <v>0</v>
      </c>
      <c r="G54" s="10"/>
      <c r="H54" s="679"/>
      <c r="I54" s="677"/>
      <c r="J54" s="677"/>
      <c r="K54" s="68">
        <f t="shared" si="50"/>
        <v>0</v>
      </c>
      <c r="L54" s="10"/>
      <c r="M54" s="679"/>
      <c r="N54" s="677"/>
      <c r="O54" s="677"/>
      <c r="P54" s="68">
        <f t="shared" si="51"/>
        <v>0</v>
      </c>
      <c r="Q54" s="10"/>
      <c r="R54" s="679"/>
      <c r="S54" s="677"/>
      <c r="T54" s="677"/>
      <c r="U54" s="68">
        <f t="shared" si="52"/>
        <v>0</v>
      </c>
      <c r="V54" s="10"/>
      <c r="W54" s="73">
        <f t="shared" si="53"/>
        <v>0</v>
      </c>
      <c r="X54" s="79">
        <f t="shared" si="70"/>
        <v>0</v>
      </c>
      <c r="Y54" s="79">
        <f t="shared" si="55"/>
        <v>0</v>
      </c>
      <c r="Z54" s="68">
        <f t="shared" si="56"/>
        <v>0</v>
      </c>
      <c r="AA54" s="4"/>
      <c r="AB54" s="688" t="str">
        <f t="shared" si="57"/>
        <v> </v>
      </c>
      <c r="AC54" s="86" t="str">
        <f t="shared" si="58"/>
        <v>0</v>
      </c>
      <c r="AD54" s="86" t="str">
        <f t="shared" si="59"/>
        <v>0</v>
      </c>
      <c r="AE54" s="86" t="str">
        <f t="shared" si="60"/>
        <v>0</v>
      </c>
      <c r="AF54" s="86" t="str">
        <f t="shared" si="61"/>
        <v>0</v>
      </c>
      <c r="AG54" s="100" t="str">
        <f t="shared" si="62"/>
        <v/>
      </c>
      <c r="AH54" s="4"/>
      <c r="AI54" s="688" t="str">
        <f t="shared" si="63"/>
        <v> </v>
      </c>
      <c r="AJ54" s="86">
        <f t="shared" si="64"/>
        <v>0</v>
      </c>
      <c r="AK54" s="86">
        <f t="shared" si="65"/>
        <v>0</v>
      </c>
      <c r="AL54" s="86">
        <f t="shared" si="66"/>
        <v>0</v>
      </c>
      <c r="AM54" s="86">
        <f t="shared" si="67"/>
        <v>0</v>
      </c>
      <c r="AN54" s="100">
        <f t="shared" si="68"/>
        <v>0</v>
      </c>
    </row>
    <row r="55" ht="11.25" customHeight="1" spans="1:40">
      <c r="A55" s="4"/>
      <c r="B55" s="681" t="str">
        <f t="shared" si="69"/>
        <v> </v>
      </c>
      <c r="C55" s="679"/>
      <c r="D55" s="677"/>
      <c r="E55" s="677"/>
      <c r="F55" s="68">
        <f t="shared" si="49"/>
        <v>0</v>
      </c>
      <c r="G55" s="10"/>
      <c r="H55" s="679"/>
      <c r="I55" s="677"/>
      <c r="J55" s="677"/>
      <c r="K55" s="68">
        <f t="shared" si="50"/>
        <v>0</v>
      </c>
      <c r="L55" s="10"/>
      <c r="M55" s="679"/>
      <c r="N55" s="677"/>
      <c r="O55" s="677"/>
      <c r="P55" s="68">
        <f t="shared" si="51"/>
        <v>0</v>
      </c>
      <c r="Q55" s="10"/>
      <c r="R55" s="679"/>
      <c r="S55" s="677"/>
      <c r="T55" s="677"/>
      <c r="U55" s="68">
        <f t="shared" si="52"/>
        <v>0</v>
      </c>
      <c r="V55" s="10"/>
      <c r="W55" s="73">
        <f t="shared" si="53"/>
        <v>0</v>
      </c>
      <c r="X55" s="79">
        <f t="shared" si="70"/>
        <v>0</v>
      </c>
      <c r="Y55" s="79">
        <f t="shared" si="55"/>
        <v>0</v>
      </c>
      <c r="Z55" s="68">
        <f t="shared" si="56"/>
        <v>0</v>
      </c>
      <c r="AA55" s="4"/>
      <c r="AB55" s="688" t="str">
        <f t="shared" si="57"/>
        <v> </v>
      </c>
      <c r="AC55" s="86" t="str">
        <f t="shared" si="58"/>
        <v>0</v>
      </c>
      <c r="AD55" s="86" t="str">
        <f t="shared" si="59"/>
        <v>0</v>
      </c>
      <c r="AE55" s="86" t="str">
        <f t="shared" si="60"/>
        <v>0</v>
      </c>
      <c r="AF55" s="86" t="str">
        <f t="shared" si="61"/>
        <v>0</v>
      </c>
      <c r="AG55" s="100" t="str">
        <f t="shared" si="62"/>
        <v/>
      </c>
      <c r="AH55" s="4"/>
      <c r="AI55" s="688" t="str">
        <f t="shared" si="63"/>
        <v> </v>
      </c>
      <c r="AJ55" s="86">
        <f t="shared" si="64"/>
        <v>0</v>
      </c>
      <c r="AK55" s="86">
        <f t="shared" si="65"/>
        <v>0</v>
      </c>
      <c r="AL55" s="86">
        <f t="shared" si="66"/>
        <v>0</v>
      </c>
      <c r="AM55" s="86">
        <f t="shared" si="67"/>
        <v>0</v>
      </c>
      <c r="AN55" s="100">
        <f t="shared" si="68"/>
        <v>0</v>
      </c>
    </row>
    <row r="56" ht="11.25" customHeight="1" spans="1:40">
      <c r="A56" s="4"/>
      <c r="B56" s="681" t="str">
        <f t="shared" si="69"/>
        <v> </v>
      </c>
      <c r="C56" s="679"/>
      <c r="D56" s="677"/>
      <c r="E56" s="677"/>
      <c r="F56" s="68">
        <f t="shared" si="49"/>
        <v>0</v>
      </c>
      <c r="G56" s="10"/>
      <c r="H56" s="679"/>
      <c r="I56" s="677"/>
      <c r="J56" s="677"/>
      <c r="K56" s="68">
        <f t="shared" si="50"/>
        <v>0</v>
      </c>
      <c r="L56" s="10"/>
      <c r="M56" s="679"/>
      <c r="N56" s="677"/>
      <c r="O56" s="677"/>
      <c r="P56" s="68">
        <f t="shared" si="51"/>
        <v>0</v>
      </c>
      <c r="Q56" s="10"/>
      <c r="R56" s="679"/>
      <c r="S56" s="677"/>
      <c r="T56" s="677"/>
      <c r="U56" s="68">
        <f t="shared" si="52"/>
        <v>0</v>
      </c>
      <c r="V56" s="10"/>
      <c r="W56" s="73">
        <f t="shared" si="53"/>
        <v>0</v>
      </c>
      <c r="X56" s="79">
        <f t="shared" si="70"/>
        <v>0</v>
      </c>
      <c r="Y56" s="79">
        <f t="shared" si="55"/>
        <v>0</v>
      </c>
      <c r="Z56" s="68">
        <f t="shared" si="56"/>
        <v>0</v>
      </c>
      <c r="AA56" s="4"/>
      <c r="AB56" s="688" t="str">
        <f t="shared" si="57"/>
        <v> </v>
      </c>
      <c r="AC56" s="86" t="str">
        <f t="shared" si="58"/>
        <v>0</v>
      </c>
      <c r="AD56" s="86" t="str">
        <f t="shared" si="59"/>
        <v>0</v>
      </c>
      <c r="AE56" s="86" t="str">
        <f t="shared" si="60"/>
        <v>0</v>
      </c>
      <c r="AF56" s="86" t="str">
        <f t="shared" si="61"/>
        <v>0</v>
      </c>
      <c r="AG56" s="100" t="str">
        <f t="shared" si="62"/>
        <v/>
      </c>
      <c r="AH56" s="4"/>
      <c r="AI56" s="688" t="str">
        <f t="shared" si="63"/>
        <v> </v>
      </c>
      <c r="AJ56" s="86">
        <f t="shared" si="64"/>
        <v>0</v>
      </c>
      <c r="AK56" s="86">
        <f t="shared" si="65"/>
        <v>0</v>
      </c>
      <c r="AL56" s="86">
        <f t="shared" si="66"/>
        <v>0</v>
      </c>
      <c r="AM56" s="86">
        <f t="shared" si="67"/>
        <v>0</v>
      </c>
      <c r="AN56" s="100">
        <f t="shared" si="68"/>
        <v>0</v>
      </c>
    </row>
    <row r="57" ht="11.25" customHeight="1" spans="1:40">
      <c r="A57" s="4"/>
      <c r="B57" s="681" t="str">
        <f t="shared" si="69"/>
        <v> </v>
      </c>
      <c r="C57" s="679"/>
      <c r="D57" s="677"/>
      <c r="E57" s="677"/>
      <c r="F57" s="68">
        <f t="shared" si="49"/>
        <v>0</v>
      </c>
      <c r="G57" s="10"/>
      <c r="H57" s="679"/>
      <c r="I57" s="677"/>
      <c r="J57" s="677"/>
      <c r="K57" s="68">
        <f t="shared" si="50"/>
        <v>0</v>
      </c>
      <c r="L57" s="10"/>
      <c r="M57" s="679"/>
      <c r="N57" s="677"/>
      <c r="O57" s="677"/>
      <c r="P57" s="68">
        <f t="shared" si="51"/>
        <v>0</v>
      </c>
      <c r="Q57" s="10"/>
      <c r="R57" s="679"/>
      <c r="S57" s="677"/>
      <c r="T57" s="677"/>
      <c r="U57" s="68">
        <f t="shared" si="52"/>
        <v>0</v>
      </c>
      <c r="V57" s="10"/>
      <c r="W57" s="73">
        <f t="shared" si="53"/>
        <v>0</v>
      </c>
      <c r="X57" s="79">
        <f t="shared" si="70"/>
        <v>0</v>
      </c>
      <c r="Y57" s="79">
        <f t="shared" si="55"/>
        <v>0</v>
      </c>
      <c r="Z57" s="68">
        <f t="shared" si="56"/>
        <v>0</v>
      </c>
      <c r="AA57" s="4"/>
      <c r="AB57" s="688" t="str">
        <f t="shared" si="57"/>
        <v> </v>
      </c>
      <c r="AC57" s="86" t="str">
        <f t="shared" si="58"/>
        <v>0</v>
      </c>
      <c r="AD57" s="86" t="str">
        <f t="shared" si="59"/>
        <v>0</v>
      </c>
      <c r="AE57" s="86" t="str">
        <f t="shared" si="60"/>
        <v>0</v>
      </c>
      <c r="AF57" s="86" t="str">
        <f t="shared" si="61"/>
        <v>0</v>
      </c>
      <c r="AG57" s="100" t="str">
        <f t="shared" si="62"/>
        <v/>
      </c>
      <c r="AH57" s="4"/>
      <c r="AI57" s="688" t="str">
        <f t="shared" si="63"/>
        <v> </v>
      </c>
      <c r="AJ57" s="86">
        <f t="shared" si="64"/>
        <v>0</v>
      </c>
      <c r="AK57" s="86">
        <f t="shared" si="65"/>
        <v>0</v>
      </c>
      <c r="AL57" s="86">
        <f t="shared" si="66"/>
        <v>0</v>
      </c>
      <c r="AM57" s="86">
        <f t="shared" si="67"/>
        <v>0</v>
      </c>
      <c r="AN57" s="100">
        <f t="shared" si="68"/>
        <v>0</v>
      </c>
    </row>
    <row r="58" ht="11.25" customHeight="1" spans="1:40">
      <c r="A58" s="4"/>
      <c r="B58" s="681" t="str">
        <f t="shared" si="69"/>
        <v> </v>
      </c>
      <c r="C58" s="679"/>
      <c r="D58" s="677"/>
      <c r="E58" s="677"/>
      <c r="F58" s="68">
        <f t="shared" si="49"/>
        <v>0</v>
      </c>
      <c r="G58" s="10"/>
      <c r="H58" s="679"/>
      <c r="I58" s="677"/>
      <c r="J58" s="677"/>
      <c r="K58" s="68">
        <f t="shared" si="50"/>
        <v>0</v>
      </c>
      <c r="L58" s="10"/>
      <c r="M58" s="679"/>
      <c r="N58" s="677"/>
      <c r="O58" s="677"/>
      <c r="P58" s="68">
        <f t="shared" si="51"/>
        <v>0</v>
      </c>
      <c r="Q58" s="10"/>
      <c r="R58" s="679"/>
      <c r="S58" s="677"/>
      <c r="T58" s="677"/>
      <c r="U58" s="68">
        <f t="shared" si="52"/>
        <v>0</v>
      </c>
      <c r="V58" s="10"/>
      <c r="W58" s="73">
        <f t="shared" si="53"/>
        <v>0</v>
      </c>
      <c r="X58" s="79">
        <f t="shared" si="70"/>
        <v>0</v>
      </c>
      <c r="Y58" s="79">
        <f t="shared" si="55"/>
        <v>0</v>
      </c>
      <c r="Z58" s="68">
        <f t="shared" si="56"/>
        <v>0</v>
      </c>
      <c r="AA58" s="4"/>
      <c r="AB58" s="688" t="str">
        <f t="shared" si="57"/>
        <v> </v>
      </c>
      <c r="AC58" s="86" t="str">
        <f t="shared" si="58"/>
        <v>0</v>
      </c>
      <c r="AD58" s="86" t="str">
        <f t="shared" si="59"/>
        <v>0</v>
      </c>
      <c r="AE58" s="86" t="str">
        <f t="shared" si="60"/>
        <v>0</v>
      </c>
      <c r="AF58" s="86" t="str">
        <f t="shared" si="61"/>
        <v>0</v>
      </c>
      <c r="AG58" s="100" t="str">
        <f t="shared" si="62"/>
        <v/>
      </c>
      <c r="AH58" s="4"/>
      <c r="AI58" s="688" t="str">
        <f t="shared" si="63"/>
        <v> </v>
      </c>
      <c r="AJ58" s="86">
        <f t="shared" si="64"/>
        <v>0</v>
      </c>
      <c r="AK58" s="86">
        <f t="shared" si="65"/>
        <v>0</v>
      </c>
      <c r="AL58" s="86">
        <f t="shared" si="66"/>
        <v>0</v>
      </c>
      <c r="AM58" s="86">
        <f t="shared" si="67"/>
        <v>0</v>
      </c>
      <c r="AN58" s="100">
        <f t="shared" si="68"/>
        <v>0</v>
      </c>
    </row>
    <row r="59" ht="11.25" customHeight="1" spans="1:40">
      <c r="A59" s="4"/>
      <c r="B59" s="681" t="str">
        <f t="shared" si="69"/>
        <v> </v>
      </c>
      <c r="C59" s="679"/>
      <c r="D59" s="677"/>
      <c r="E59" s="677"/>
      <c r="F59" s="68">
        <f t="shared" si="49"/>
        <v>0</v>
      </c>
      <c r="G59" s="10"/>
      <c r="H59" s="679"/>
      <c r="I59" s="677"/>
      <c r="J59" s="677"/>
      <c r="K59" s="68">
        <f t="shared" si="50"/>
        <v>0</v>
      </c>
      <c r="L59" s="10"/>
      <c r="M59" s="679"/>
      <c r="N59" s="677"/>
      <c r="O59" s="677"/>
      <c r="P59" s="68">
        <f t="shared" si="51"/>
        <v>0</v>
      </c>
      <c r="Q59" s="10"/>
      <c r="R59" s="679"/>
      <c r="S59" s="677"/>
      <c r="T59" s="677"/>
      <c r="U59" s="68">
        <f t="shared" si="52"/>
        <v>0</v>
      </c>
      <c r="V59" s="10"/>
      <c r="W59" s="73">
        <f t="shared" si="53"/>
        <v>0</v>
      </c>
      <c r="X59" s="79">
        <f t="shared" si="70"/>
        <v>0</v>
      </c>
      <c r="Y59" s="79">
        <f t="shared" si="55"/>
        <v>0</v>
      </c>
      <c r="Z59" s="68">
        <f t="shared" si="56"/>
        <v>0</v>
      </c>
      <c r="AA59" s="4"/>
      <c r="AB59" s="688" t="str">
        <f t="shared" si="57"/>
        <v> </v>
      </c>
      <c r="AC59" s="86" t="str">
        <f t="shared" si="58"/>
        <v>0</v>
      </c>
      <c r="AD59" s="86" t="str">
        <f t="shared" si="59"/>
        <v>0</v>
      </c>
      <c r="AE59" s="86" t="str">
        <f t="shared" si="60"/>
        <v>0</v>
      </c>
      <c r="AF59" s="86" t="str">
        <f t="shared" si="61"/>
        <v>0</v>
      </c>
      <c r="AG59" s="100" t="str">
        <f t="shared" si="62"/>
        <v/>
      </c>
      <c r="AH59" s="4"/>
      <c r="AI59" s="688" t="str">
        <f t="shared" si="63"/>
        <v> </v>
      </c>
      <c r="AJ59" s="86">
        <f t="shared" si="64"/>
        <v>0</v>
      </c>
      <c r="AK59" s="86">
        <f t="shared" si="65"/>
        <v>0</v>
      </c>
      <c r="AL59" s="86">
        <f t="shared" si="66"/>
        <v>0</v>
      </c>
      <c r="AM59" s="86">
        <f t="shared" si="67"/>
        <v>0</v>
      </c>
      <c r="AN59" s="100">
        <f t="shared" si="68"/>
        <v>0</v>
      </c>
    </row>
    <row r="60" ht="11.25" customHeight="1" spans="1:40">
      <c r="A60" s="4"/>
      <c r="B60" s="681" t="str">
        <f t="shared" si="69"/>
        <v> </v>
      </c>
      <c r="C60" s="679"/>
      <c r="D60" s="677"/>
      <c r="E60" s="677"/>
      <c r="F60" s="68">
        <f t="shared" si="49"/>
        <v>0</v>
      </c>
      <c r="G60" s="10"/>
      <c r="H60" s="679"/>
      <c r="I60" s="677"/>
      <c r="J60" s="677"/>
      <c r="K60" s="68">
        <f t="shared" si="50"/>
        <v>0</v>
      </c>
      <c r="L60" s="10"/>
      <c r="M60" s="679"/>
      <c r="N60" s="677"/>
      <c r="O60" s="677"/>
      <c r="P60" s="68">
        <f t="shared" si="51"/>
        <v>0</v>
      </c>
      <c r="Q60" s="10"/>
      <c r="R60" s="679"/>
      <c r="S60" s="677"/>
      <c r="T60" s="677"/>
      <c r="U60" s="68">
        <f t="shared" si="52"/>
        <v>0</v>
      </c>
      <c r="V60" s="10"/>
      <c r="W60" s="73">
        <f t="shared" si="53"/>
        <v>0</v>
      </c>
      <c r="X60" s="79">
        <f t="shared" si="70"/>
        <v>0</v>
      </c>
      <c r="Y60" s="79">
        <f t="shared" si="55"/>
        <v>0</v>
      </c>
      <c r="Z60" s="68">
        <f t="shared" si="56"/>
        <v>0</v>
      </c>
      <c r="AA60" s="4"/>
      <c r="AB60" s="688" t="str">
        <f t="shared" si="57"/>
        <v> </v>
      </c>
      <c r="AC60" s="86" t="str">
        <f t="shared" si="58"/>
        <v>0</v>
      </c>
      <c r="AD60" s="86" t="str">
        <f t="shared" si="59"/>
        <v>0</v>
      </c>
      <c r="AE60" s="86" t="str">
        <f t="shared" si="60"/>
        <v>0</v>
      </c>
      <c r="AF60" s="86" t="str">
        <f t="shared" si="61"/>
        <v>0</v>
      </c>
      <c r="AG60" s="100" t="str">
        <f t="shared" si="62"/>
        <v/>
      </c>
      <c r="AH60" s="4"/>
      <c r="AI60" s="688" t="str">
        <f t="shared" si="63"/>
        <v> </v>
      </c>
      <c r="AJ60" s="86">
        <f t="shared" si="64"/>
        <v>0</v>
      </c>
      <c r="AK60" s="86">
        <f t="shared" si="65"/>
        <v>0</v>
      </c>
      <c r="AL60" s="86">
        <f t="shared" si="66"/>
        <v>0</v>
      </c>
      <c r="AM60" s="86">
        <f t="shared" si="67"/>
        <v>0</v>
      </c>
      <c r="AN60" s="100">
        <f t="shared" si="68"/>
        <v>0</v>
      </c>
    </row>
    <row r="61" ht="11.25" customHeight="1" spans="1:40">
      <c r="A61" s="4"/>
      <c r="B61" s="681" t="str">
        <f t="shared" si="69"/>
        <v> </v>
      </c>
      <c r="C61" s="679"/>
      <c r="D61" s="677"/>
      <c r="E61" s="677"/>
      <c r="F61" s="68">
        <f t="shared" si="49"/>
        <v>0</v>
      </c>
      <c r="G61" s="10"/>
      <c r="H61" s="679"/>
      <c r="I61" s="677"/>
      <c r="J61" s="677"/>
      <c r="K61" s="68">
        <f t="shared" si="50"/>
        <v>0</v>
      </c>
      <c r="L61" s="10"/>
      <c r="M61" s="679"/>
      <c r="N61" s="677"/>
      <c r="O61" s="677"/>
      <c r="P61" s="68">
        <f t="shared" si="51"/>
        <v>0</v>
      </c>
      <c r="Q61" s="10"/>
      <c r="R61" s="679"/>
      <c r="S61" s="677"/>
      <c r="T61" s="677"/>
      <c r="U61" s="68">
        <f t="shared" si="52"/>
        <v>0</v>
      </c>
      <c r="V61" s="10"/>
      <c r="W61" s="73">
        <f t="shared" si="53"/>
        <v>0</v>
      </c>
      <c r="X61" s="79">
        <f t="shared" si="70"/>
        <v>0</v>
      </c>
      <c r="Y61" s="79">
        <f t="shared" si="55"/>
        <v>0</v>
      </c>
      <c r="Z61" s="68">
        <f t="shared" si="56"/>
        <v>0</v>
      </c>
      <c r="AA61" s="4"/>
      <c r="AB61" s="688" t="str">
        <f t="shared" si="57"/>
        <v> </v>
      </c>
      <c r="AC61" s="86" t="str">
        <f t="shared" si="58"/>
        <v>0</v>
      </c>
      <c r="AD61" s="86" t="str">
        <f t="shared" si="59"/>
        <v>0</v>
      </c>
      <c r="AE61" s="86" t="str">
        <f t="shared" si="60"/>
        <v>0</v>
      </c>
      <c r="AF61" s="86" t="str">
        <f t="shared" si="61"/>
        <v>0</v>
      </c>
      <c r="AG61" s="100" t="str">
        <f t="shared" si="62"/>
        <v/>
      </c>
      <c r="AH61" s="4"/>
      <c r="AI61" s="688" t="str">
        <f t="shared" si="63"/>
        <v> </v>
      </c>
      <c r="AJ61" s="86">
        <f t="shared" si="64"/>
        <v>0</v>
      </c>
      <c r="AK61" s="86">
        <f t="shared" si="65"/>
        <v>0</v>
      </c>
      <c r="AL61" s="86">
        <f t="shared" si="66"/>
        <v>0</v>
      </c>
      <c r="AM61" s="86">
        <f t="shared" si="67"/>
        <v>0</v>
      </c>
      <c r="AN61" s="100">
        <f t="shared" si="68"/>
        <v>0</v>
      </c>
    </row>
    <row r="62" ht="11.25" customHeight="1" spans="1:40">
      <c r="A62" s="4"/>
      <c r="B62" s="681" t="str">
        <f t="shared" si="69"/>
        <v> </v>
      </c>
      <c r="C62" s="679"/>
      <c r="D62" s="677"/>
      <c r="E62" s="677"/>
      <c r="F62" s="68">
        <f t="shared" si="49"/>
        <v>0</v>
      </c>
      <c r="G62" s="10"/>
      <c r="H62" s="679"/>
      <c r="I62" s="677"/>
      <c r="J62" s="677"/>
      <c r="K62" s="68">
        <f t="shared" si="50"/>
        <v>0</v>
      </c>
      <c r="L62" s="10"/>
      <c r="M62" s="679"/>
      <c r="N62" s="677"/>
      <c r="O62" s="677"/>
      <c r="P62" s="68">
        <f t="shared" si="51"/>
        <v>0</v>
      </c>
      <c r="Q62" s="10"/>
      <c r="R62" s="679"/>
      <c r="S62" s="677"/>
      <c r="T62" s="677"/>
      <c r="U62" s="68">
        <f t="shared" si="52"/>
        <v>0</v>
      </c>
      <c r="V62" s="10"/>
      <c r="W62" s="73">
        <f t="shared" si="53"/>
        <v>0</v>
      </c>
      <c r="X62" s="79">
        <f t="shared" si="70"/>
        <v>0</v>
      </c>
      <c r="Y62" s="79">
        <f t="shared" si="55"/>
        <v>0</v>
      </c>
      <c r="Z62" s="68">
        <f t="shared" si="56"/>
        <v>0</v>
      </c>
      <c r="AA62" s="4"/>
      <c r="AB62" s="688" t="str">
        <f t="shared" si="57"/>
        <v> </v>
      </c>
      <c r="AC62" s="86" t="str">
        <f t="shared" si="58"/>
        <v>0</v>
      </c>
      <c r="AD62" s="86" t="str">
        <f t="shared" si="59"/>
        <v>0</v>
      </c>
      <c r="AE62" s="86" t="str">
        <f t="shared" si="60"/>
        <v>0</v>
      </c>
      <c r="AF62" s="86" t="str">
        <f t="shared" si="61"/>
        <v>0</v>
      </c>
      <c r="AG62" s="100" t="str">
        <f t="shared" si="62"/>
        <v/>
      </c>
      <c r="AH62" s="4"/>
      <c r="AI62" s="688" t="str">
        <f t="shared" si="63"/>
        <v> </v>
      </c>
      <c r="AJ62" s="86">
        <f t="shared" si="64"/>
        <v>0</v>
      </c>
      <c r="AK62" s="86">
        <f t="shared" si="65"/>
        <v>0</v>
      </c>
      <c r="AL62" s="86">
        <f t="shared" si="66"/>
        <v>0</v>
      </c>
      <c r="AM62" s="86">
        <f t="shared" si="67"/>
        <v>0</v>
      </c>
      <c r="AN62" s="100">
        <f t="shared" si="68"/>
        <v>0</v>
      </c>
    </row>
    <row r="63" ht="11.25" customHeight="1" spans="1:40">
      <c r="A63" s="4"/>
      <c r="B63" s="681" t="str">
        <f t="shared" si="69"/>
        <v> </v>
      </c>
      <c r="C63" s="679"/>
      <c r="D63" s="677"/>
      <c r="E63" s="677"/>
      <c r="F63" s="68">
        <f t="shared" si="49"/>
        <v>0</v>
      </c>
      <c r="G63" s="10"/>
      <c r="H63" s="679"/>
      <c r="I63" s="677"/>
      <c r="J63" s="677"/>
      <c r="K63" s="68">
        <f t="shared" si="50"/>
        <v>0</v>
      </c>
      <c r="L63" s="10"/>
      <c r="M63" s="679"/>
      <c r="N63" s="677"/>
      <c r="O63" s="677"/>
      <c r="P63" s="68">
        <f t="shared" si="51"/>
        <v>0</v>
      </c>
      <c r="Q63" s="10"/>
      <c r="R63" s="679"/>
      <c r="S63" s="677"/>
      <c r="T63" s="677"/>
      <c r="U63" s="68">
        <f t="shared" si="52"/>
        <v>0</v>
      </c>
      <c r="V63" s="10"/>
      <c r="W63" s="73">
        <f t="shared" si="53"/>
        <v>0</v>
      </c>
      <c r="X63" s="79">
        <f t="shared" si="70"/>
        <v>0</v>
      </c>
      <c r="Y63" s="79">
        <f t="shared" si="55"/>
        <v>0</v>
      </c>
      <c r="Z63" s="68">
        <f t="shared" si="56"/>
        <v>0</v>
      </c>
      <c r="AA63" s="4"/>
      <c r="AB63" s="688" t="str">
        <f t="shared" si="57"/>
        <v> </v>
      </c>
      <c r="AC63" s="86" t="str">
        <f t="shared" si="58"/>
        <v>0</v>
      </c>
      <c r="AD63" s="86" t="str">
        <f t="shared" si="59"/>
        <v>0</v>
      </c>
      <c r="AE63" s="86" t="str">
        <f t="shared" si="60"/>
        <v>0</v>
      </c>
      <c r="AF63" s="86" t="str">
        <f t="shared" si="61"/>
        <v>0</v>
      </c>
      <c r="AG63" s="100" t="str">
        <f t="shared" si="62"/>
        <v/>
      </c>
      <c r="AH63" s="4"/>
      <c r="AI63" s="688" t="str">
        <f t="shared" si="63"/>
        <v> </v>
      </c>
      <c r="AJ63" s="86">
        <f t="shared" si="64"/>
        <v>0</v>
      </c>
      <c r="AK63" s="86">
        <f t="shared" si="65"/>
        <v>0</v>
      </c>
      <c r="AL63" s="86">
        <f t="shared" si="66"/>
        <v>0</v>
      </c>
      <c r="AM63" s="86">
        <f t="shared" si="67"/>
        <v>0</v>
      </c>
      <c r="AN63" s="100">
        <f t="shared" si="68"/>
        <v>0</v>
      </c>
    </row>
    <row r="64" ht="11.25" customHeight="1" spans="1:40">
      <c r="A64" s="4"/>
      <c r="B64" s="681" t="str">
        <f t="shared" si="69"/>
        <v> </v>
      </c>
      <c r="C64" s="679"/>
      <c r="D64" s="677"/>
      <c r="E64" s="677"/>
      <c r="F64" s="68">
        <f t="shared" si="49"/>
        <v>0</v>
      </c>
      <c r="G64" s="10"/>
      <c r="H64" s="679"/>
      <c r="I64" s="677"/>
      <c r="J64" s="677"/>
      <c r="K64" s="68">
        <f t="shared" si="50"/>
        <v>0</v>
      </c>
      <c r="L64" s="10"/>
      <c r="M64" s="679"/>
      <c r="N64" s="677"/>
      <c r="O64" s="677"/>
      <c r="P64" s="68">
        <f t="shared" si="51"/>
        <v>0</v>
      </c>
      <c r="Q64" s="10"/>
      <c r="R64" s="679"/>
      <c r="S64" s="677"/>
      <c r="T64" s="677"/>
      <c r="U64" s="68">
        <f t="shared" si="52"/>
        <v>0</v>
      </c>
      <c r="V64" s="10"/>
      <c r="W64" s="73">
        <f t="shared" si="53"/>
        <v>0</v>
      </c>
      <c r="X64" s="79">
        <f t="shared" si="70"/>
        <v>0</v>
      </c>
      <c r="Y64" s="79">
        <f t="shared" si="55"/>
        <v>0</v>
      </c>
      <c r="Z64" s="68">
        <f t="shared" si="56"/>
        <v>0</v>
      </c>
      <c r="AA64" s="4"/>
      <c r="AB64" s="688" t="str">
        <f t="shared" si="57"/>
        <v> </v>
      </c>
      <c r="AC64" s="86" t="str">
        <f t="shared" si="58"/>
        <v>0</v>
      </c>
      <c r="AD64" s="86" t="str">
        <f t="shared" si="59"/>
        <v>0</v>
      </c>
      <c r="AE64" s="86" t="str">
        <f t="shared" si="60"/>
        <v>0</v>
      </c>
      <c r="AF64" s="86" t="str">
        <f t="shared" si="61"/>
        <v>0</v>
      </c>
      <c r="AG64" s="100" t="str">
        <f t="shared" si="62"/>
        <v/>
      </c>
      <c r="AH64" s="4"/>
      <c r="AI64" s="688" t="str">
        <f t="shared" si="63"/>
        <v> </v>
      </c>
      <c r="AJ64" s="86">
        <f t="shared" si="64"/>
        <v>0</v>
      </c>
      <c r="AK64" s="86">
        <f t="shared" si="65"/>
        <v>0</v>
      </c>
      <c r="AL64" s="86">
        <f t="shared" si="66"/>
        <v>0</v>
      </c>
      <c r="AM64" s="86">
        <f t="shared" si="67"/>
        <v>0</v>
      </c>
      <c r="AN64" s="100">
        <f t="shared" si="68"/>
        <v>0</v>
      </c>
    </row>
    <row r="65" ht="11.25" customHeight="1" spans="1:40">
      <c r="A65" s="4"/>
      <c r="B65" s="681" t="str">
        <f t="shared" si="69"/>
        <v> </v>
      </c>
      <c r="C65" s="679"/>
      <c r="D65" s="677"/>
      <c r="E65" s="677"/>
      <c r="F65" s="68">
        <f t="shared" si="49"/>
        <v>0</v>
      </c>
      <c r="G65" s="10"/>
      <c r="H65" s="679"/>
      <c r="I65" s="677"/>
      <c r="J65" s="677"/>
      <c r="K65" s="68">
        <f t="shared" si="50"/>
        <v>0</v>
      </c>
      <c r="L65" s="10"/>
      <c r="M65" s="679"/>
      <c r="N65" s="677"/>
      <c r="O65" s="677"/>
      <c r="P65" s="68">
        <f t="shared" si="51"/>
        <v>0</v>
      </c>
      <c r="Q65" s="10"/>
      <c r="R65" s="679"/>
      <c r="S65" s="677"/>
      <c r="T65" s="677"/>
      <c r="U65" s="68">
        <f t="shared" si="52"/>
        <v>0</v>
      </c>
      <c r="V65" s="10"/>
      <c r="W65" s="73">
        <f t="shared" si="53"/>
        <v>0</v>
      </c>
      <c r="X65" s="79">
        <f t="shared" si="70"/>
        <v>0</v>
      </c>
      <c r="Y65" s="79">
        <f t="shared" si="55"/>
        <v>0</v>
      </c>
      <c r="Z65" s="68">
        <f t="shared" si="56"/>
        <v>0</v>
      </c>
      <c r="AA65" s="4"/>
      <c r="AB65" s="688" t="str">
        <f t="shared" si="57"/>
        <v> </v>
      </c>
      <c r="AC65" s="86" t="str">
        <f t="shared" si="58"/>
        <v>0</v>
      </c>
      <c r="AD65" s="86" t="str">
        <f t="shared" si="59"/>
        <v>0</v>
      </c>
      <c r="AE65" s="86" t="str">
        <f t="shared" si="60"/>
        <v>0</v>
      </c>
      <c r="AF65" s="86" t="str">
        <f t="shared" si="61"/>
        <v>0</v>
      </c>
      <c r="AG65" s="100" t="str">
        <f t="shared" si="62"/>
        <v/>
      </c>
      <c r="AH65" s="4"/>
      <c r="AI65" s="688" t="str">
        <f t="shared" si="63"/>
        <v> </v>
      </c>
      <c r="AJ65" s="86">
        <f t="shared" si="64"/>
        <v>0</v>
      </c>
      <c r="AK65" s="86">
        <f t="shared" si="65"/>
        <v>0</v>
      </c>
      <c r="AL65" s="86">
        <f t="shared" si="66"/>
        <v>0</v>
      </c>
      <c r="AM65" s="86">
        <f t="shared" si="67"/>
        <v>0</v>
      </c>
      <c r="AN65" s="100">
        <f t="shared" si="68"/>
        <v>0</v>
      </c>
    </row>
    <row r="66" ht="11.25" customHeight="1" spans="1:40">
      <c r="A66" s="4"/>
      <c r="B66" s="681" t="str">
        <f t="shared" si="69"/>
        <v> </v>
      </c>
      <c r="C66" s="679"/>
      <c r="D66" s="677"/>
      <c r="E66" s="677"/>
      <c r="F66" s="68">
        <f t="shared" si="49"/>
        <v>0</v>
      </c>
      <c r="G66" s="10"/>
      <c r="H66" s="679"/>
      <c r="I66" s="677"/>
      <c r="J66" s="677"/>
      <c r="K66" s="68">
        <f t="shared" si="50"/>
        <v>0</v>
      </c>
      <c r="L66" s="10"/>
      <c r="M66" s="679"/>
      <c r="N66" s="677"/>
      <c r="O66" s="677"/>
      <c r="P66" s="68">
        <f t="shared" si="51"/>
        <v>0</v>
      </c>
      <c r="Q66" s="10"/>
      <c r="R66" s="679"/>
      <c r="S66" s="677"/>
      <c r="T66" s="677"/>
      <c r="U66" s="68">
        <f t="shared" si="52"/>
        <v>0</v>
      </c>
      <c r="V66" s="10"/>
      <c r="W66" s="73">
        <f t="shared" si="53"/>
        <v>0</v>
      </c>
      <c r="X66" s="79">
        <f t="shared" si="70"/>
        <v>0</v>
      </c>
      <c r="Y66" s="79">
        <f t="shared" si="55"/>
        <v>0</v>
      </c>
      <c r="Z66" s="68">
        <f t="shared" si="56"/>
        <v>0</v>
      </c>
      <c r="AA66" s="4"/>
      <c r="AB66" s="688" t="str">
        <f t="shared" si="57"/>
        <v> </v>
      </c>
      <c r="AC66" s="86" t="str">
        <f t="shared" si="58"/>
        <v>0</v>
      </c>
      <c r="AD66" s="86" t="str">
        <f t="shared" si="59"/>
        <v>0</v>
      </c>
      <c r="AE66" s="86" t="str">
        <f t="shared" si="60"/>
        <v>0</v>
      </c>
      <c r="AF66" s="86" t="str">
        <f t="shared" si="61"/>
        <v>0</v>
      </c>
      <c r="AG66" s="100" t="str">
        <f t="shared" si="62"/>
        <v/>
      </c>
      <c r="AH66" s="4"/>
      <c r="AI66" s="688" t="str">
        <f t="shared" si="63"/>
        <v> </v>
      </c>
      <c r="AJ66" s="86">
        <f t="shared" si="64"/>
        <v>0</v>
      </c>
      <c r="AK66" s="86">
        <f t="shared" si="65"/>
        <v>0</v>
      </c>
      <c r="AL66" s="86">
        <f t="shared" si="66"/>
        <v>0</v>
      </c>
      <c r="AM66" s="86">
        <f t="shared" si="67"/>
        <v>0</v>
      </c>
      <c r="AN66" s="100">
        <f t="shared" si="68"/>
        <v>0</v>
      </c>
    </row>
    <row r="67" ht="11.25" customHeight="1" spans="1:40">
      <c r="A67" s="4"/>
      <c r="B67" s="681" t="str">
        <f t="shared" si="69"/>
        <v> </v>
      </c>
      <c r="C67" s="679"/>
      <c r="D67" s="677"/>
      <c r="E67" s="677"/>
      <c r="F67" s="68">
        <f t="shared" si="49"/>
        <v>0</v>
      </c>
      <c r="G67" s="10"/>
      <c r="H67" s="679"/>
      <c r="I67" s="677"/>
      <c r="J67" s="677"/>
      <c r="K67" s="68">
        <f t="shared" si="50"/>
        <v>0</v>
      </c>
      <c r="L67" s="10"/>
      <c r="M67" s="679"/>
      <c r="N67" s="677"/>
      <c r="O67" s="677"/>
      <c r="P67" s="68">
        <f t="shared" si="51"/>
        <v>0</v>
      </c>
      <c r="Q67" s="10"/>
      <c r="R67" s="679"/>
      <c r="S67" s="677"/>
      <c r="T67" s="677"/>
      <c r="U67" s="68">
        <f t="shared" si="52"/>
        <v>0</v>
      </c>
      <c r="V67" s="10"/>
      <c r="W67" s="73">
        <f t="shared" si="53"/>
        <v>0</v>
      </c>
      <c r="X67" s="79">
        <f t="shared" si="70"/>
        <v>0</v>
      </c>
      <c r="Y67" s="79">
        <f t="shared" si="55"/>
        <v>0</v>
      </c>
      <c r="Z67" s="68">
        <f t="shared" si="56"/>
        <v>0</v>
      </c>
      <c r="AA67" s="4"/>
      <c r="AB67" s="688" t="str">
        <f t="shared" si="57"/>
        <v> </v>
      </c>
      <c r="AC67" s="86" t="str">
        <f t="shared" si="58"/>
        <v>0</v>
      </c>
      <c r="AD67" s="86" t="str">
        <f t="shared" si="59"/>
        <v>0</v>
      </c>
      <c r="AE67" s="86" t="str">
        <f t="shared" si="60"/>
        <v>0</v>
      </c>
      <c r="AF67" s="86" t="str">
        <f t="shared" si="61"/>
        <v>0</v>
      </c>
      <c r="AG67" s="100" t="str">
        <f t="shared" si="62"/>
        <v/>
      </c>
      <c r="AH67" s="4"/>
      <c r="AI67" s="688" t="str">
        <f t="shared" si="63"/>
        <v> </v>
      </c>
      <c r="AJ67" s="86">
        <f t="shared" si="64"/>
        <v>0</v>
      </c>
      <c r="AK67" s="86">
        <f t="shared" si="65"/>
        <v>0</v>
      </c>
      <c r="AL67" s="86">
        <f t="shared" si="66"/>
        <v>0</v>
      </c>
      <c r="AM67" s="86">
        <f t="shared" si="67"/>
        <v>0</v>
      </c>
      <c r="AN67" s="100">
        <f t="shared" si="68"/>
        <v>0</v>
      </c>
    </row>
    <row r="68" ht="11.25" customHeight="1" spans="1:40">
      <c r="A68" s="4"/>
      <c r="B68" s="681" t="str">
        <f t="shared" si="69"/>
        <v> </v>
      </c>
      <c r="C68" s="679"/>
      <c r="D68" s="677"/>
      <c r="E68" s="677"/>
      <c r="F68" s="68">
        <f t="shared" si="49"/>
        <v>0</v>
      </c>
      <c r="G68" s="10"/>
      <c r="H68" s="679"/>
      <c r="I68" s="677"/>
      <c r="J68" s="677"/>
      <c r="K68" s="68">
        <f t="shared" si="50"/>
        <v>0</v>
      </c>
      <c r="L68" s="10"/>
      <c r="M68" s="679"/>
      <c r="N68" s="677"/>
      <c r="O68" s="677"/>
      <c r="P68" s="68">
        <f t="shared" si="51"/>
        <v>0</v>
      </c>
      <c r="Q68" s="10"/>
      <c r="R68" s="679"/>
      <c r="S68" s="677"/>
      <c r="T68" s="677"/>
      <c r="U68" s="68">
        <f t="shared" si="52"/>
        <v>0</v>
      </c>
      <c r="V68" s="10"/>
      <c r="W68" s="73">
        <f t="shared" si="53"/>
        <v>0</v>
      </c>
      <c r="X68" s="79">
        <f t="shared" si="70"/>
        <v>0</v>
      </c>
      <c r="Y68" s="79">
        <f t="shared" si="55"/>
        <v>0</v>
      </c>
      <c r="Z68" s="68">
        <f t="shared" si="56"/>
        <v>0</v>
      </c>
      <c r="AA68" s="4"/>
      <c r="AB68" s="688" t="str">
        <f t="shared" si="57"/>
        <v> </v>
      </c>
      <c r="AC68" s="86" t="str">
        <f t="shared" si="58"/>
        <v>0</v>
      </c>
      <c r="AD68" s="86" t="str">
        <f t="shared" si="59"/>
        <v>0</v>
      </c>
      <c r="AE68" s="86" t="str">
        <f t="shared" si="60"/>
        <v>0</v>
      </c>
      <c r="AF68" s="86" t="str">
        <f t="shared" si="61"/>
        <v>0</v>
      </c>
      <c r="AG68" s="100" t="str">
        <f t="shared" si="62"/>
        <v/>
      </c>
      <c r="AH68" s="4"/>
      <c r="AI68" s="688" t="str">
        <f t="shared" si="63"/>
        <v> </v>
      </c>
      <c r="AJ68" s="86">
        <f t="shared" si="64"/>
        <v>0</v>
      </c>
      <c r="AK68" s="86">
        <f t="shared" si="65"/>
        <v>0</v>
      </c>
      <c r="AL68" s="86">
        <f t="shared" si="66"/>
        <v>0</v>
      </c>
      <c r="AM68" s="86">
        <f t="shared" si="67"/>
        <v>0</v>
      </c>
      <c r="AN68" s="100">
        <f t="shared" si="68"/>
        <v>0</v>
      </c>
    </row>
    <row r="69" ht="11.25" customHeight="1" spans="1:40">
      <c r="A69" s="4"/>
      <c r="B69" s="681" t="str">
        <f t="shared" si="69"/>
        <v> </v>
      </c>
      <c r="C69" s="679"/>
      <c r="D69" s="677"/>
      <c r="E69" s="677"/>
      <c r="F69" s="68">
        <f t="shared" si="49"/>
        <v>0</v>
      </c>
      <c r="G69" s="10"/>
      <c r="H69" s="679"/>
      <c r="I69" s="677"/>
      <c r="J69" s="677"/>
      <c r="K69" s="68">
        <f t="shared" si="50"/>
        <v>0</v>
      </c>
      <c r="L69" s="10"/>
      <c r="M69" s="679"/>
      <c r="N69" s="677"/>
      <c r="O69" s="677"/>
      <c r="P69" s="68">
        <f t="shared" si="51"/>
        <v>0</v>
      </c>
      <c r="Q69" s="10"/>
      <c r="R69" s="679"/>
      <c r="S69" s="677"/>
      <c r="T69" s="677"/>
      <c r="U69" s="68">
        <f t="shared" si="52"/>
        <v>0</v>
      </c>
      <c r="V69" s="10"/>
      <c r="W69" s="73">
        <f t="shared" si="53"/>
        <v>0</v>
      </c>
      <c r="X69" s="79">
        <f t="shared" si="70"/>
        <v>0</v>
      </c>
      <c r="Y69" s="79">
        <f t="shared" si="55"/>
        <v>0</v>
      </c>
      <c r="Z69" s="68">
        <f t="shared" si="56"/>
        <v>0</v>
      </c>
      <c r="AA69" s="4"/>
      <c r="AB69" s="688" t="str">
        <f t="shared" si="57"/>
        <v> </v>
      </c>
      <c r="AC69" s="86" t="str">
        <f t="shared" si="58"/>
        <v>0</v>
      </c>
      <c r="AD69" s="86" t="str">
        <f t="shared" si="59"/>
        <v>0</v>
      </c>
      <c r="AE69" s="86" t="str">
        <f t="shared" si="60"/>
        <v>0</v>
      </c>
      <c r="AF69" s="86" t="str">
        <f t="shared" si="61"/>
        <v>0</v>
      </c>
      <c r="AG69" s="100" t="str">
        <f t="shared" si="62"/>
        <v/>
      </c>
      <c r="AH69" s="4"/>
      <c r="AI69" s="688" t="str">
        <f t="shared" si="63"/>
        <v> </v>
      </c>
      <c r="AJ69" s="86">
        <f t="shared" si="64"/>
        <v>0</v>
      </c>
      <c r="AK69" s="86">
        <f t="shared" si="65"/>
        <v>0</v>
      </c>
      <c r="AL69" s="86">
        <f t="shared" si="66"/>
        <v>0</v>
      </c>
      <c r="AM69" s="86">
        <f t="shared" si="67"/>
        <v>0</v>
      </c>
      <c r="AN69" s="100">
        <f t="shared" si="68"/>
        <v>0</v>
      </c>
    </row>
    <row r="70" ht="11.25" customHeight="1" spans="1:40">
      <c r="A70" s="4"/>
      <c r="B70" s="680" t="s">
        <v>14</v>
      </c>
      <c r="C70" s="65">
        <f>SUM(C40:C69)</f>
        <v>0</v>
      </c>
      <c r="D70" s="66">
        <f>SUM(D40:D69)</f>
        <v>0</v>
      </c>
      <c r="E70" s="66">
        <f>SUM(E40:E69)</f>
        <v>0</v>
      </c>
      <c r="F70" s="64">
        <f t="shared" si="49"/>
        <v>0</v>
      </c>
      <c r="G70" s="10"/>
      <c r="H70" s="65">
        <f>SUM(H40:H69)</f>
        <v>0</v>
      </c>
      <c r="I70" s="66">
        <f>SUM(I40:I69)</f>
        <v>0</v>
      </c>
      <c r="J70" s="66">
        <f>SUM(J40:J69)</f>
        <v>0</v>
      </c>
      <c r="K70" s="64">
        <f t="shared" si="50"/>
        <v>0</v>
      </c>
      <c r="L70" s="10"/>
      <c r="M70" s="65">
        <f>SUM(M40:M69)</f>
        <v>0</v>
      </c>
      <c r="N70" s="66">
        <f>SUM(N40:N69)</f>
        <v>0</v>
      </c>
      <c r="O70" s="66">
        <f>SUM(O40:O69)</f>
        <v>0</v>
      </c>
      <c r="P70" s="64">
        <f t="shared" si="51"/>
        <v>0</v>
      </c>
      <c r="Q70" s="10"/>
      <c r="R70" s="65">
        <f>SUM(R40:R69)</f>
        <v>0</v>
      </c>
      <c r="S70" s="66">
        <f>SUM(S40:S69)</f>
        <v>0</v>
      </c>
      <c r="T70" s="66">
        <f>SUM(T40:T69)</f>
        <v>0</v>
      </c>
      <c r="U70" s="64">
        <f t="shared" si="52"/>
        <v>0</v>
      </c>
      <c r="V70" s="10"/>
      <c r="W70" s="46">
        <f t="shared" si="53"/>
        <v>0</v>
      </c>
      <c r="X70" s="47">
        <f t="shared" si="70"/>
        <v>0</v>
      </c>
      <c r="Y70" s="47">
        <f t="shared" si="55"/>
        <v>0</v>
      </c>
      <c r="Z70" s="64">
        <f t="shared" si="56"/>
        <v>0</v>
      </c>
      <c r="AA70" s="4"/>
      <c r="AB70" s="255" t="s">
        <v>14</v>
      </c>
      <c r="AC70" s="721" t="str">
        <f>IF((D70+E70=0),"0",E70/(D70+E70))</f>
        <v>0</v>
      </c>
      <c r="AD70" s="721" t="str">
        <f>IF((I70+J70=0),"0",J70/(I70+J70))</f>
        <v>0</v>
      </c>
      <c r="AE70" s="721" t="str">
        <f>IF((N70+O70=0),"0",O70/(N70+O70))</f>
        <v>0</v>
      </c>
      <c r="AF70" s="721" t="str">
        <f>IF((S70+T70=0),"0",T70/(S70+T70))</f>
        <v>0</v>
      </c>
      <c r="AG70" s="657" t="e">
        <f>AVERAGE(AC70:AF70)</f>
        <v>#DIV/0!</v>
      </c>
      <c r="AH70" s="4"/>
      <c r="AI70" s="255" t="s">
        <v>14</v>
      </c>
      <c r="AJ70" s="722">
        <f>SUM(AJ40:AJ69)</f>
        <v>0</v>
      </c>
      <c r="AK70" s="722">
        <f>SUM(AK40:AK69)</f>
        <v>0</v>
      </c>
      <c r="AL70" s="722">
        <f>SUM(AL40:AL69)</f>
        <v>0</v>
      </c>
      <c r="AM70" s="722">
        <f>SUM(AM40:AM69)</f>
        <v>0</v>
      </c>
      <c r="AN70" s="725">
        <f>SUM(AN40:AN69)</f>
        <v>0</v>
      </c>
    </row>
    <row r="71" ht="11.25" customHeight="1" spans="1:4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10"/>
      <c r="AJ71" s="10"/>
      <c r="AK71" s="4"/>
      <c r="AL71" s="4"/>
      <c r="AM71" s="4"/>
      <c r="AN71" s="4"/>
    </row>
    <row r="72" ht="18" customHeight="1" spans="1:40">
      <c r="A72" s="4"/>
      <c r="B72" s="4"/>
      <c r="C72" s="232" t="s">
        <v>22</v>
      </c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241"/>
      <c r="AA72" s="4"/>
      <c r="AB72" s="80"/>
      <c r="AC72" s="89" t="s">
        <v>1</v>
      </c>
      <c r="AD72" s="90"/>
      <c r="AE72" s="90"/>
      <c r="AF72" s="90"/>
      <c r="AG72" s="138"/>
      <c r="AH72" s="4"/>
      <c r="AI72" s="80"/>
      <c r="AJ72" s="139" t="s">
        <v>2</v>
      </c>
      <c r="AK72" s="90"/>
      <c r="AL72" s="90"/>
      <c r="AM72" s="90"/>
      <c r="AN72" s="138"/>
    </row>
    <row r="73" ht="11.25" customHeight="1" spans="1:40">
      <c r="A73" s="7"/>
      <c r="B73" s="7"/>
      <c r="C73" s="28" t="s">
        <v>3</v>
      </c>
      <c r="D73" s="29"/>
      <c r="E73" s="29"/>
      <c r="F73" s="55"/>
      <c r="G73" s="56"/>
      <c r="H73" s="57" t="s">
        <v>4</v>
      </c>
      <c r="I73" s="58"/>
      <c r="J73" s="58"/>
      <c r="K73" s="69"/>
      <c r="L73" s="56"/>
      <c r="M73" s="74" t="s">
        <v>5</v>
      </c>
      <c r="N73" s="58"/>
      <c r="O73" s="58"/>
      <c r="P73" s="69"/>
      <c r="Q73" s="56"/>
      <c r="R73" s="321" t="s">
        <v>6</v>
      </c>
      <c r="S73" s="58"/>
      <c r="T73" s="58"/>
      <c r="U73" s="69"/>
      <c r="V73" s="56"/>
      <c r="W73" s="70" t="s">
        <v>7</v>
      </c>
      <c r="X73" s="58"/>
      <c r="Y73" s="58"/>
      <c r="Z73" s="69"/>
      <c r="AA73" s="7"/>
      <c r="AB73" s="429" t="s">
        <v>8</v>
      </c>
      <c r="AC73" s="83" t="s">
        <v>3</v>
      </c>
      <c r="AD73" s="84" t="s">
        <v>4</v>
      </c>
      <c r="AE73" s="181" t="s">
        <v>5</v>
      </c>
      <c r="AF73" s="182" t="s">
        <v>6</v>
      </c>
      <c r="AG73" s="93" t="s">
        <v>7</v>
      </c>
      <c r="AH73" s="7"/>
      <c r="AI73" s="429" t="s">
        <v>8</v>
      </c>
      <c r="AJ73" s="94" t="s">
        <v>3</v>
      </c>
      <c r="AK73" s="84" t="s">
        <v>4</v>
      </c>
      <c r="AL73" s="181" t="s">
        <v>5</v>
      </c>
      <c r="AM73" s="182" t="s">
        <v>9</v>
      </c>
      <c r="AN73" s="93" t="s">
        <v>7</v>
      </c>
    </row>
    <row r="74" ht="11.25" customHeight="1" spans="1:40">
      <c r="A74" s="10"/>
      <c r="B74" s="221" t="s">
        <v>8</v>
      </c>
      <c r="C74" s="60" t="s">
        <v>10</v>
      </c>
      <c r="D74" s="61" t="s">
        <v>11</v>
      </c>
      <c r="E74" s="61" t="s">
        <v>12</v>
      </c>
      <c r="F74" s="59" t="s">
        <v>13</v>
      </c>
      <c r="G74" s="10"/>
      <c r="H74" s="60" t="s">
        <v>10</v>
      </c>
      <c r="I74" s="61" t="s">
        <v>11</v>
      </c>
      <c r="J74" s="61" t="s">
        <v>12</v>
      </c>
      <c r="K74" s="71" t="s">
        <v>13</v>
      </c>
      <c r="L74" s="10"/>
      <c r="M74" s="72" t="s">
        <v>10</v>
      </c>
      <c r="N74" s="77" t="s">
        <v>11</v>
      </c>
      <c r="O74" s="77" t="s">
        <v>12</v>
      </c>
      <c r="P74" s="78" t="s">
        <v>13</v>
      </c>
      <c r="Q74" s="10"/>
      <c r="R74" s="72" t="s">
        <v>10</v>
      </c>
      <c r="S74" s="77" t="s">
        <v>11</v>
      </c>
      <c r="T74" s="77" t="s">
        <v>12</v>
      </c>
      <c r="U74" s="78" t="s">
        <v>13</v>
      </c>
      <c r="V74" s="10"/>
      <c r="W74" s="72" t="s">
        <v>10</v>
      </c>
      <c r="X74" s="77" t="s">
        <v>11</v>
      </c>
      <c r="Y74" s="77" t="s">
        <v>12</v>
      </c>
      <c r="Z74" s="78" t="s">
        <v>13</v>
      </c>
      <c r="AA74" s="10"/>
      <c r="AB74" s="686"/>
      <c r="AC74" s="29"/>
      <c r="AD74" s="55"/>
      <c r="AE74" s="183"/>
      <c r="AF74" s="183"/>
      <c r="AG74" s="95"/>
      <c r="AH74" s="10"/>
      <c r="AI74" s="686"/>
      <c r="AJ74" s="96"/>
      <c r="AK74" s="55"/>
      <c r="AL74" s="183"/>
      <c r="AM74" s="183"/>
      <c r="AN74" s="95"/>
    </row>
    <row r="75" ht="11.25" customHeight="1" spans="1:40">
      <c r="A75" s="4"/>
      <c r="B75" s="715">
        <f>IF((B5=0)," ",B5)</f>
        <v>44566</v>
      </c>
      <c r="C75" s="716"/>
      <c r="D75" s="677">
        <v>0</v>
      </c>
      <c r="E75" s="677">
        <v>0</v>
      </c>
      <c r="F75" s="683">
        <f t="shared" ref="F75:F105" si="71">SUM(C75:E75)</f>
        <v>0</v>
      </c>
      <c r="G75" s="10"/>
      <c r="H75" s="684"/>
      <c r="I75" s="685"/>
      <c r="J75" s="677"/>
      <c r="K75" s="68">
        <f t="shared" ref="K75:K105" si="72">SUM(H75:J75)</f>
        <v>0</v>
      </c>
      <c r="L75" s="10"/>
      <c r="M75" s="684"/>
      <c r="N75" s="677"/>
      <c r="O75" s="685"/>
      <c r="P75" s="68">
        <f t="shared" ref="P75:P105" si="73">SUM(M75:O75)</f>
        <v>0</v>
      </c>
      <c r="Q75" s="10"/>
      <c r="R75" s="679"/>
      <c r="S75" s="677"/>
      <c r="T75" s="677"/>
      <c r="U75" s="68">
        <f t="shared" ref="U75:U105" si="74">SUM(R75:T75)</f>
        <v>0</v>
      </c>
      <c r="V75" s="10"/>
      <c r="W75" s="73">
        <f t="shared" ref="W75:W105" si="75">C75+H75+M75+R75</f>
        <v>0</v>
      </c>
      <c r="X75" s="79">
        <f t="shared" ref="X75:X76" si="76">S75+N75+I75+D75</f>
        <v>0</v>
      </c>
      <c r="Y75" s="79">
        <f t="shared" ref="Y75:Y105" si="77">E75+J75+O75+T75</f>
        <v>0</v>
      </c>
      <c r="Z75" s="68">
        <f t="shared" ref="Z75:Z105" si="78">SUM(W75:Y75)</f>
        <v>0</v>
      </c>
      <c r="AA75" s="4"/>
      <c r="AB75" s="687">
        <f>IF((B5=0)," ",B5)</f>
        <v>44566</v>
      </c>
      <c r="AC75" s="85" t="str">
        <f t="shared" ref="AC75:AC104" si="79">IF((D75+E75=0),"0",100*E75/(D75+E75))</f>
        <v>0</v>
      </c>
      <c r="AD75" s="85" t="str">
        <f t="shared" ref="AD75:AD104" si="80">IF((J75+I75=0),"0",100*J75/(I75+J75))</f>
        <v>0</v>
      </c>
      <c r="AE75" s="85" t="str">
        <f t="shared" ref="AE75:AE104" si="81">IF((O75+N75=0),"0",100*O75/(N75+O75))</f>
        <v>0</v>
      </c>
      <c r="AF75" s="85" t="str">
        <f t="shared" ref="AF75:AF104" si="82">IF((T75+S75=0),"0",100*T75/(S75+T75))</f>
        <v>0</v>
      </c>
      <c r="AG75" s="97" t="str">
        <f t="shared" ref="AG75:AG104" si="83">IF(AC75+AD75+AE75+AF75=0,"",100*Y75/(Y75+X75))</f>
        <v/>
      </c>
      <c r="AH75" s="4"/>
      <c r="AI75" s="687">
        <f>IF((B5=0)," ",B5)</f>
        <v>44566</v>
      </c>
      <c r="AJ75" s="85">
        <f t="shared" ref="AJ75:AJ104" si="84">(10*E75)-D75</f>
        <v>0</v>
      </c>
      <c r="AK75" s="85">
        <f t="shared" ref="AK75:AK104" si="85">(10*J75)-I75</f>
        <v>0</v>
      </c>
      <c r="AL75" s="85">
        <f t="shared" ref="AL75:AL104" si="86">(10*O75)-N75</f>
        <v>0</v>
      </c>
      <c r="AM75" s="85">
        <f t="shared" ref="AM75:AM104" si="87">(10*T75)-S75</f>
        <v>0</v>
      </c>
      <c r="AN75" s="97">
        <f t="shared" ref="AN75:AN104" si="88">(10*Y75)-X75</f>
        <v>0</v>
      </c>
    </row>
    <row r="76" ht="11.25" customHeight="1" spans="1:40">
      <c r="A76" s="4"/>
      <c r="B76" s="717" t="str">
        <f t="shared" ref="B76:B104" si="89">IF((B6=0)," ",B6)</f>
        <v> </v>
      </c>
      <c r="C76" s="718"/>
      <c r="D76" s="677"/>
      <c r="E76" s="677"/>
      <c r="F76" s="68">
        <f t="shared" si="71"/>
        <v>0</v>
      </c>
      <c r="G76" s="10"/>
      <c r="H76" s="679"/>
      <c r="I76" s="677"/>
      <c r="J76" s="677"/>
      <c r="K76" s="68">
        <f t="shared" si="72"/>
        <v>0</v>
      </c>
      <c r="L76" s="10"/>
      <c r="M76" s="679"/>
      <c r="N76" s="677"/>
      <c r="O76" s="677"/>
      <c r="P76" s="68">
        <f t="shared" si="73"/>
        <v>0</v>
      </c>
      <c r="Q76" s="10"/>
      <c r="R76" s="679"/>
      <c r="S76" s="677"/>
      <c r="T76" s="677"/>
      <c r="U76" s="68">
        <f t="shared" si="74"/>
        <v>0</v>
      </c>
      <c r="V76" s="10"/>
      <c r="W76" s="73">
        <f t="shared" si="75"/>
        <v>0</v>
      </c>
      <c r="X76" s="79">
        <f t="shared" si="76"/>
        <v>0</v>
      </c>
      <c r="Y76" s="79">
        <f t="shared" si="77"/>
        <v>0</v>
      </c>
      <c r="Z76" s="68">
        <f t="shared" si="78"/>
        <v>0</v>
      </c>
      <c r="AA76" s="4"/>
      <c r="AB76" s="688" t="str">
        <f t="shared" ref="AB76:AB104" si="90">IF((B6=0)," ",B6)</f>
        <v> </v>
      </c>
      <c r="AC76" s="86" t="str">
        <f t="shared" si="79"/>
        <v>0</v>
      </c>
      <c r="AD76" s="86" t="str">
        <f t="shared" si="80"/>
        <v>0</v>
      </c>
      <c r="AE76" s="86" t="str">
        <f t="shared" si="81"/>
        <v>0</v>
      </c>
      <c r="AF76" s="86" t="str">
        <f t="shared" si="82"/>
        <v>0</v>
      </c>
      <c r="AG76" s="100" t="str">
        <f t="shared" si="83"/>
        <v/>
      </c>
      <c r="AH76" s="4"/>
      <c r="AI76" s="688" t="str">
        <f t="shared" ref="AI76:AI104" si="91">IF((B6=0)," ",B6)</f>
        <v> </v>
      </c>
      <c r="AJ76" s="86">
        <f t="shared" si="84"/>
        <v>0</v>
      </c>
      <c r="AK76" s="86">
        <f t="shared" si="85"/>
        <v>0</v>
      </c>
      <c r="AL76" s="86">
        <f t="shared" si="86"/>
        <v>0</v>
      </c>
      <c r="AM76" s="86">
        <f t="shared" si="87"/>
        <v>0</v>
      </c>
      <c r="AN76" s="100">
        <f t="shared" si="88"/>
        <v>0</v>
      </c>
    </row>
    <row r="77" ht="11.25" customHeight="1" spans="1:40">
      <c r="A77" s="4"/>
      <c r="B77" s="717" t="str">
        <f t="shared" si="89"/>
        <v> </v>
      </c>
      <c r="C77" s="718"/>
      <c r="D77" s="677"/>
      <c r="E77" s="677"/>
      <c r="F77" s="68">
        <f t="shared" si="71"/>
        <v>0</v>
      </c>
      <c r="G77" s="10"/>
      <c r="H77" s="679"/>
      <c r="I77" s="677"/>
      <c r="J77" s="677"/>
      <c r="K77" s="68">
        <f t="shared" si="72"/>
        <v>0</v>
      </c>
      <c r="L77" s="10"/>
      <c r="M77" s="679"/>
      <c r="N77" s="677"/>
      <c r="O77" s="677"/>
      <c r="P77" s="68">
        <f t="shared" si="73"/>
        <v>0</v>
      </c>
      <c r="Q77" s="10"/>
      <c r="R77" s="679"/>
      <c r="S77" s="677"/>
      <c r="T77" s="677"/>
      <c r="U77" s="68">
        <f t="shared" si="74"/>
        <v>0</v>
      </c>
      <c r="V77" s="10"/>
      <c r="W77" s="73">
        <f t="shared" si="75"/>
        <v>0</v>
      </c>
      <c r="X77" s="79">
        <f t="shared" ref="X77:X105" si="92">D77+I77+N77+S77</f>
        <v>0</v>
      </c>
      <c r="Y77" s="79">
        <f t="shared" si="77"/>
        <v>0</v>
      </c>
      <c r="Z77" s="68">
        <f t="shared" si="78"/>
        <v>0</v>
      </c>
      <c r="AA77" s="4"/>
      <c r="AB77" s="688" t="str">
        <f t="shared" si="90"/>
        <v> </v>
      </c>
      <c r="AC77" s="86" t="str">
        <f t="shared" si="79"/>
        <v>0</v>
      </c>
      <c r="AD77" s="86" t="str">
        <f t="shared" si="80"/>
        <v>0</v>
      </c>
      <c r="AE77" s="86" t="str">
        <f t="shared" si="81"/>
        <v>0</v>
      </c>
      <c r="AF77" s="86" t="str">
        <f t="shared" si="82"/>
        <v>0</v>
      </c>
      <c r="AG77" s="100" t="str">
        <f t="shared" si="83"/>
        <v/>
      </c>
      <c r="AH77" s="4"/>
      <c r="AI77" s="688" t="str">
        <f t="shared" si="91"/>
        <v> </v>
      </c>
      <c r="AJ77" s="86">
        <f t="shared" si="84"/>
        <v>0</v>
      </c>
      <c r="AK77" s="86">
        <f t="shared" si="85"/>
        <v>0</v>
      </c>
      <c r="AL77" s="86">
        <f t="shared" si="86"/>
        <v>0</v>
      </c>
      <c r="AM77" s="86">
        <f t="shared" si="87"/>
        <v>0</v>
      </c>
      <c r="AN77" s="100">
        <f t="shared" si="88"/>
        <v>0</v>
      </c>
    </row>
    <row r="78" ht="11.25" customHeight="1" spans="1:40">
      <c r="A78" s="4"/>
      <c r="B78" s="717" t="str">
        <f t="shared" si="89"/>
        <v> </v>
      </c>
      <c r="C78" s="718"/>
      <c r="D78" s="677"/>
      <c r="E78" s="677"/>
      <c r="F78" s="68">
        <f t="shared" si="71"/>
        <v>0</v>
      </c>
      <c r="G78" s="10"/>
      <c r="H78" s="679"/>
      <c r="I78" s="677"/>
      <c r="J78" s="677"/>
      <c r="K78" s="68">
        <f t="shared" si="72"/>
        <v>0</v>
      </c>
      <c r="L78" s="10"/>
      <c r="M78" s="679"/>
      <c r="N78" s="677"/>
      <c r="O78" s="677"/>
      <c r="P78" s="68">
        <f t="shared" si="73"/>
        <v>0</v>
      </c>
      <c r="Q78" s="10"/>
      <c r="R78" s="679"/>
      <c r="S78" s="677"/>
      <c r="T78" s="677"/>
      <c r="U78" s="68">
        <f t="shared" si="74"/>
        <v>0</v>
      </c>
      <c r="V78" s="10"/>
      <c r="W78" s="73">
        <f t="shared" si="75"/>
        <v>0</v>
      </c>
      <c r="X78" s="79">
        <f t="shared" si="92"/>
        <v>0</v>
      </c>
      <c r="Y78" s="79">
        <f t="shared" si="77"/>
        <v>0</v>
      </c>
      <c r="Z78" s="68">
        <f t="shared" si="78"/>
        <v>0</v>
      </c>
      <c r="AA78" s="4"/>
      <c r="AB78" s="688" t="str">
        <f t="shared" si="90"/>
        <v> </v>
      </c>
      <c r="AC78" s="86" t="str">
        <f t="shared" si="79"/>
        <v>0</v>
      </c>
      <c r="AD78" s="86" t="str">
        <f t="shared" si="80"/>
        <v>0</v>
      </c>
      <c r="AE78" s="86" t="str">
        <f t="shared" si="81"/>
        <v>0</v>
      </c>
      <c r="AF78" s="86" t="str">
        <f t="shared" si="82"/>
        <v>0</v>
      </c>
      <c r="AG78" s="100" t="str">
        <f t="shared" si="83"/>
        <v/>
      </c>
      <c r="AH78" s="4"/>
      <c r="AI78" s="688" t="str">
        <f t="shared" si="91"/>
        <v> </v>
      </c>
      <c r="AJ78" s="86">
        <f t="shared" si="84"/>
        <v>0</v>
      </c>
      <c r="AK78" s="86">
        <f t="shared" si="85"/>
        <v>0</v>
      </c>
      <c r="AL78" s="86">
        <f t="shared" si="86"/>
        <v>0</v>
      </c>
      <c r="AM78" s="86">
        <f t="shared" si="87"/>
        <v>0</v>
      </c>
      <c r="AN78" s="100">
        <f t="shared" si="88"/>
        <v>0</v>
      </c>
    </row>
    <row r="79" ht="11.25" customHeight="1" spans="1:40">
      <c r="A79" s="4"/>
      <c r="B79" s="717" t="str">
        <f t="shared" si="89"/>
        <v> </v>
      </c>
      <c r="C79" s="718"/>
      <c r="D79" s="677"/>
      <c r="E79" s="677"/>
      <c r="F79" s="68">
        <f t="shared" si="71"/>
        <v>0</v>
      </c>
      <c r="G79" s="10"/>
      <c r="H79" s="679"/>
      <c r="I79" s="677"/>
      <c r="J79" s="677"/>
      <c r="K79" s="68">
        <f t="shared" si="72"/>
        <v>0</v>
      </c>
      <c r="L79" s="10"/>
      <c r="M79" s="679"/>
      <c r="N79" s="677"/>
      <c r="O79" s="677"/>
      <c r="P79" s="68">
        <f t="shared" si="73"/>
        <v>0</v>
      </c>
      <c r="Q79" s="10"/>
      <c r="R79" s="679"/>
      <c r="S79" s="677"/>
      <c r="T79" s="677"/>
      <c r="U79" s="68">
        <f t="shared" si="74"/>
        <v>0</v>
      </c>
      <c r="V79" s="10"/>
      <c r="W79" s="73">
        <f t="shared" si="75"/>
        <v>0</v>
      </c>
      <c r="X79" s="79">
        <f t="shared" si="92"/>
        <v>0</v>
      </c>
      <c r="Y79" s="79">
        <f t="shared" si="77"/>
        <v>0</v>
      </c>
      <c r="Z79" s="68">
        <f t="shared" si="78"/>
        <v>0</v>
      </c>
      <c r="AA79" s="4"/>
      <c r="AB79" s="688" t="str">
        <f t="shared" si="90"/>
        <v> </v>
      </c>
      <c r="AC79" s="86" t="str">
        <f t="shared" si="79"/>
        <v>0</v>
      </c>
      <c r="AD79" s="86" t="str">
        <f t="shared" si="80"/>
        <v>0</v>
      </c>
      <c r="AE79" s="86" t="str">
        <f t="shared" si="81"/>
        <v>0</v>
      </c>
      <c r="AF79" s="86" t="str">
        <f t="shared" si="82"/>
        <v>0</v>
      </c>
      <c r="AG79" s="100" t="str">
        <f t="shared" si="83"/>
        <v/>
      </c>
      <c r="AH79" s="4"/>
      <c r="AI79" s="688" t="str">
        <f t="shared" si="91"/>
        <v> </v>
      </c>
      <c r="AJ79" s="86">
        <f t="shared" si="84"/>
        <v>0</v>
      </c>
      <c r="AK79" s="86">
        <f t="shared" si="85"/>
        <v>0</v>
      </c>
      <c r="AL79" s="86">
        <f t="shared" si="86"/>
        <v>0</v>
      </c>
      <c r="AM79" s="86">
        <f t="shared" si="87"/>
        <v>0</v>
      </c>
      <c r="AN79" s="100">
        <f t="shared" si="88"/>
        <v>0</v>
      </c>
    </row>
    <row r="80" ht="11.25" customHeight="1" spans="1:40">
      <c r="A80" s="4"/>
      <c r="B80" s="717" t="str">
        <f t="shared" si="89"/>
        <v> </v>
      </c>
      <c r="C80" s="718"/>
      <c r="D80" s="677"/>
      <c r="E80" s="677"/>
      <c r="F80" s="68">
        <f t="shared" si="71"/>
        <v>0</v>
      </c>
      <c r="G80" s="10"/>
      <c r="H80" s="679"/>
      <c r="I80" s="677"/>
      <c r="J80" s="677"/>
      <c r="K80" s="68">
        <f t="shared" si="72"/>
        <v>0</v>
      </c>
      <c r="L80" s="10"/>
      <c r="M80" s="679"/>
      <c r="N80" s="677"/>
      <c r="O80" s="677"/>
      <c r="P80" s="68">
        <f t="shared" si="73"/>
        <v>0</v>
      </c>
      <c r="Q80" s="10"/>
      <c r="R80" s="679"/>
      <c r="S80" s="677"/>
      <c r="T80" s="677"/>
      <c r="U80" s="68">
        <f t="shared" si="74"/>
        <v>0</v>
      </c>
      <c r="V80" s="10"/>
      <c r="W80" s="73">
        <f t="shared" si="75"/>
        <v>0</v>
      </c>
      <c r="X80" s="79">
        <f t="shared" si="92"/>
        <v>0</v>
      </c>
      <c r="Y80" s="79">
        <f t="shared" si="77"/>
        <v>0</v>
      </c>
      <c r="Z80" s="68">
        <f t="shared" si="78"/>
        <v>0</v>
      </c>
      <c r="AA80" s="4"/>
      <c r="AB80" s="688" t="str">
        <f t="shared" si="90"/>
        <v> </v>
      </c>
      <c r="AC80" s="86" t="str">
        <f t="shared" si="79"/>
        <v>0</v>
      </c>
      <c r="AD80" s="86" t="str">
        <f t="shared" si="80"/>
        <v>0</v>
      </c>
      <c r="AE80" s="86" t="str">
        <f t="shared" si="81"/>
        <v>0</v>
      </c>
      <c r="AF80" s="86" t="str">
        <f t="shared" si="82"/>
        <v>0</v>
      </c>
      <c r="AG80" s="100" t="str">
        <f t="shared" si="83"/>
        <v/>
      </c>
      <c r="AH80" s="4"/>
      <c r="AI80" s="688" t="str">
        <f t="shared" si="91"/>
        <v> </v>
      </c>
      <c r="AJ80" s="86">
        <f t="shared" si="84"/>
        <v>0</v>
      </c>
      <c r="AK80" s="86">
        <f t="shared" si="85"/>
        <v>0</v>
      </c>
      <c r="AL80" s="86">
        <f t="shared" si="86"/>
        <v>0</v>
      </c>
      <c r="AM80" s="86">
        <f t="shared" si="87"/>
        <v>0</v>
      </c>
      <c r="AN80" s="100">
        <f t="shared" si="88"/>
        <v>0</v>
      </c>
    </row>
    <row r="81" ht="11.25" customHeight="1" spans="1:40">
      <c r="A81" s="4"/>
      <c r="B81" s="717" t="str">
        <f t="shared" si="89"/>
        <v> </v>
      </c>
      <c r="C81" s="718"/>
      <c r="D81" s="677"/>
      <c r="E81" s="677"/>
      <c r="F81" s="68">
        <f t="shared" si="71"/>
        <v>0</v>
      </c>
      <c r="G81" s="10"/>
      <c r="H81" s="679"/>
      <c r="I81" s="677"/>
      <c r="J81" s="677"/>
      <c r="K81" s="68">
        <f t="shared" si="72"/>
        <v>0</v>
      </c>
      <c r="L81" s="10"/>
      <c r="M81" s="679"/>
      <c r="N81" s="677"/>
      <c r="O81" s="677"/>
      <c r="P81" s="68">
        <f t="shared" si="73"/>
        <v>0</v>
      </c>
      <c r="Q81" s="10"/>
      <c r="R81" s="679"/>
      <c r="S81" s="677"/>
      <c r="T81" s="677"/>
      <c r="U81" s="68">
        <f t="shared" si="74"/>
        <v>0</v>
      </c>
      <c r="V81" s="10"/>
      <c r="W81" s="73">
        <f t="shared" si="75"/>
        <v>0</v>
      </c>
      <c r="X81" s="79">
        <f t="shared" si="92"/>
        <v>0</v>
      </c>
      <c r="Y81" s="79">
        <f t="shared" si="77"/>
        <v>0</v>
      </c>
      <c r="Z81" s="68">
        <f t="shared" si="78"/>
        <v>0</v>
      </c>
      <c r="AA81" s="4"/>
      <c r="AB81" s="688" t="str">
        <f t="shared" si="90"/>
        <v> </v>
      </c>
      <c r="AC81" s="86" t="str">
        <f t="shared" si="79"/>
        <v>0</v>
      </c>
      <c r="AD81" s="86" t="str">
        <f t="shared" si="80"/>
        <v>0</v>
      </c>
      <c r="AE81" s="86" t="str">
        <f t="shared" si="81"/>
        <v>0</v>
      </c>
      <c r="AF81" s="86" t="str">
        <f t="shared" si="82"/>
        <v>0</v>
      </c>
      <c r="AG81" s="100" t="str">
        <f t="shared" si="83"/>
        <v/>
      </c>
      <c r="AH81" s="4"/>
      <c r="AI81" s="688" t="str">
        <f t="shared" si="91"/>
        <v> </v>
      </c>
      <c r="AJ81" s="86">
        <f t="shared" si="84"/>
        <v>0</v>
      </c>
      <c r="AK81" s="86">
        <f t="shared" si="85"/>
        <v>0</v>
      </c>
      <c r="AL81" s="86">
        <f t="shared" si="86"/>
        <v>0</v>
      </c>
      <c r="AM81" s="86">
        <f t="shared" si="87"/>
        <v>0</v>
      </c>
      <c r="AN81" s="100">
        <f t="shared" si="88"/>
        <v>0</v>
      </c>
    </row>
    <row r="82" ht="11.25" customHeight="1" spans="1:40">
      <c r="A82" s="4"/>
      <c r="B82" s="717" t="str">
        <f t="shared" si="89"/>
        <v> </v>
      </c>
      <c r="C82" s="718"/>
      <c r="D82" s="677"/>
      <c r="E82" s="677"/>
      <c r="F82" s="68">
        <f t="shared" si="71"/>
        <v>0</v>
      </c>
      <c r="G82" s="10"/>
      <c r="H82" s="679"/>
      <c r="I82" s="677"/>
      <c r="J82" s="677"/>
      <c r="K82" s="68">
        <f t="shared" si="72"/>
        <v>0</v>
      </c>
      <c r="L82" s="10"/>
      <c r="M82" s="679"/>
      <c r="N82" s="677"/>
      <c r="O82" s="677"/>
      <c r="P82" s="68">
        <f t="shared" si="73"/>
        <v>0</v>
      </c>
      <c r="Q82" s="10"/>
      <c r="R82" s="679"/>
      <c r="S82" s="677"/>
      <c r="T82" s="677"/>
      <c r="U82" s="68">
        <f t="shared" si="74"/>
        <v>0</v>
      </c>
      <c r="V82" s="10"/>
      <c r="W82" s="73">
        <f t="shared" si="75"/>
        <v>0</v>
      </c>
      <c r="X82" s="79">
        <f t="shared" si="92"/>
        <v>0</v>
      </c>
      <c r="Y82" s="79">
        <f t="shared" si="77"/>
        <v>0</v>
      </c>
      <c r="Z82" s="68">
        <f t="shared" si="78"/>
        <v>0</v>
      </c>
      <c r="AA82" s="4"/>
      <c r="AB82" s="688" t="str">
        <f t="shared" si="90"/>
        <v> </v>
      </c>
      <c r="AC82" s="86" t="str">
        <f t="shared" si="79"/>
        <v>0</v>
      </c>
      <c r="AD82" s="86" t="str">
        <f t="shared" si="80"/>
        <v>0</v>
      </c>
      <c r="AE82" s="86" t="str">
        <f t="shared" si="81"/>
        <v>0</v>
      </c>
      <c r="AF82" s="86" t="str">
        <f t="shared" si="82"/>
        <v>0</v>
      </c>
      <c r="AG82" s="100" t="str">
        <f t="shared" si="83"/>
        <v/>
      </c>
      <c r="AH82" s="4"/>
      <c r="AI82" s="688" t="str">
        <f t="shared" si="91"/>
        <v> </v>
      </c>
      <c r="AJ82" s="86">
        <f t="shared" si="84"/>
        <v>0</v>
      </c>
      <c r="AK82" s="86">
        <f t="shared" si="85"/>
        <v>0</v>
      </c>
      <c r="AL82" s="86">
        <f t="shared" si="86"/>
        <v>0</v>
      </c>
      <c r="AM82" s="86">
        <f t="shared" si="87"/>
        <v>0</v>
      </c>
      <c r="AN82" s="100">
        <f t="shared" si="88"/>
        <v>0</v>
      </c>
    </row>
    <row r="83" ht="11.25" customHeight="1" spans="1:40">
      <c r="A83" s="4"/>
      <c r="B83" s="717" t="str">
        <f t="shared" si="89"/>
        <v> </v>
      </c>
      <c r="C83" s="718"/>
      <c r="D83" s="677"/>
      <c r="E83" s="677"/>
      <c r="F83" s="68">
        <f t="shared" si="71"/>
        <v>0</v>
      </c>
      <c r="G83" s="10"/>
      <c r="H83" s="679"/>
      <c r="I83" s="677"/>
      <c r="J83" s="677"/>
      <c r="K83" s="68">
        <f t="shared" si="72"/>
        <v>0</v>
      </c>
      <c r="L83" s="10"/>
      <c r="M83" s="679"/>
      <c r="N83" s="677"/>
      <c r="O83" s="677"/>
      <c r="P83" s="68">
        <f t="shared" si="73"/>
        <v>0</v>
      </c>
      <c r="Q83" s="10"/>
      <c r="R83" s="679"/>
      <c r="S83" s="677"/>
      <c r="T83" s="677"/>
      <c r="U83" s="68">
        <f t="shared" si="74"/>
        <v>0</v>
      </c>
      <c r="V83" s="10"/>
      <c r="W83" s="73">
        <f t="shared" si="75"/>
        <v>0</v>
      </c>
      <c r="X83" s="79">
        <f t="shared" si="92"/>
        <v>0</v>
      </c>
      <c r="Y83" s="79">
        <f t="shared" si="77"/>
        <v>0</v>
      </c>
      <c r="Z83" s="68">
        <f t="shared" si="78"/>
        <v>0</v>
      </c>
      <c r="AA83" s="4"/>
      <c r="AB83" s="688" t="str">
        <f t="shared" si="90"/>
        <v> </v>
      </c>
      <c r="AC83" s="86" t="str">
        <f t="shared" si="79"/>
        <v>0</v>
      </c>
      <c r="AD83" s="86" t="str">
        <f t="shared" si="80"/>
        <v>0</v>
      </c>
      <c r="AE83" s="86" t="str">
        <f t="shared" si="81"/>
        <v>0</v>
      </c>
      <c r="AF83" s="86" t="str">
        <f t="shared" si="82"/>
        <v>0</v>
      </c>
      <c r="AG83" s="100" t="str">
        <f t="shared" si="83"/>
        <v/>
      </c>
      <c r="AH83" s="4"/>
      <c r="AI83" s="688" t="str">
        <f t="shared" si="91"/>
        <v> </v>
      </c>
      <c r="AJ83" s="86">
        <f t="shared" si="84"/>
        <v>0</v>
      </c>
      <c r="AK83" s="86">
        <f t="shared" si="85"/>
        <v>0</v>
      </c>
      <c r="AL83" s="86">
        <f t="shared" si="86"/>
        <v>0</v>
      </c>
      <c r="AM83" s="86">
        <f t="shared" si="87"/>
        <v>0</v>
      </c>
      <c r="AN83" s="100">
        <f t="shared" si="88"/>
        <v>0</v>
      </c>
    </row>
    <row r="84" ht="11.25" customHeight="1" spans="1:40">
      <c r="A84" s="4"/>
      <c r="B84" s="717" t="str">
        <f t="shared" si="89"/>
        <v> </v>
      </c>
      <c r="C84" s="718"/>
      <c r="D84" s="677"/>
      <c r="E84" s="677"/>
      <c r="F84" s="68">
        <f t="shared" si="71"/>
        <v>0</v>
      </c>
      <c r="G84" s="10"/>
      <c r="H84" s="679"/>
      <c r="I84" s="677"/>
      <c r="J84" s="677"/>
      <c r="K84" s="68">
        <f t="shared" si="72"/>
        <v>0</v>
      </c>
      <c r="L84" s="10"/>
      <c r="M84" s="679"/>
      <c r="N84" s="677"/>
      <c r="O84" s="677"/>
      <c r="P84" s="68">
        <f t="shared" si="73"/>
        <v>0</v>
      </c>
      <c r="Q84" s="10"/>
      <c r="R84" s="679"/>
      <c r="S84" s="677"/>
      <c r="T84" s="677"/>
      <c r="U84" s="68">
        <f t="shared" si="74"/>
        <v>0</v>
      </c>
      <c r="V84" s="10"/>
      <c r="W84" s="73">
        <f t="shared" si="75"/>
        <v>0</v>
      </c>
      <c r="X84" s="79">
        <f t="shared" si="92"/>
        <v>0</v>
      </c>
      <c r="Y84" s="79">
        <f t="shared" si="77"/>
        <v>0</v>
      </c>
      <c r="Z84" s="68">
        <f t="shared" si="78"/>
        <v>0</v>
      </c>
      <c r="AA84" s="4"/>
      <c r="AB84" s="688" t="str">
        <f t="shared" si="90"/>
        <v> </v>
      </c>
      <c r="AC84" s="86" t="str">
        <f t="shared" si="79"/>
        <v>0</v>
      </c>
      <c r="AD84" s="86" t="str">
        <f t="shared" si="80"/>
        <v>0</v>
      </c>
      <c r="AE84" s="86" t="str">
        <f t="shared" si="81"/>
        <v>0</v>
      </c>
      <c r="AF84" s="86" t="str">
        <f t="shared" si="82"/>
        <v>0</v>
      </c>
      <c r="AG84" s="100" t="str">
        <f t="shared" si="83"/>
        <v/>
      </c>
      <c r="AH84" s="4"/>
      <c r="AI84" s="688" t="str">
        <f t="shared" si="91"/>
        <v> </v>
      </c>
      <c r="AJ84" s="86">
        <f t="shared" si="84"/>
        <v>0</v>
      </c>
      <c r="AK84" s="86">
        <f t="shared" si="85"/>
        <v>0</v>
      </c>
      <c r="AL84" s="86">
        <f t="shared" si="86"/>
        <v>0</v>
      </c>
      <c r="AM84" s="86">
        <f t="shared" si="87"/>
        <v>0</v>
      </c>
      <c r="AN84" s="100">
        <f t="shared" si="88"/>
        <v>0</v>
      </c>
    </row>
    <row r="85" ht="11.25" customHeight="1" spans="1:40">
      <c r="A85" s="4"/>
      <c r="B85" s="717" t="str">
        <f t="shared" si="89"/>
        <v> </v>
      </c>
      <c r="C85" s="718"/>
      <c r="D85" s="677"/>
      <c r="E85" s="677"/>
      <c r="F85" s="68">
        <f t="shared" si="71"/>
        <v>0</v>
      </c>
      <c r="G85" s="10"/>
      <c r="H85" s="679"/>
      <c r="I85" s="677"/>
      <c r="J85" s="677"/>
      <c r="K85" s="68">
        <f t="shared" si="72"/>
        <v>0</v>
      </c>
      <c r="L85" s="10"/>
      <c r="M85" s="679"/>
      <c r="N85" s="677"/>
      <c r="O85" s="677"/>
      <c r="P85" s="68">
        <f t="shared" si="73"/>
        <v>0</v>
      </c>
      <c r="Q85" s="10"/>
      <c r="R85" s="679"/>
      <c r="S85" s="677"/>
      <c r="T85" s="677"/>
      <c r="U85" s="68">
        <f t="shared" si="74"/>
        <v>0</v>
      </c>
      <c r="V85" s="10"/>
      <c r="W85" s="73">
        <f t="shared" si="75"/>
        <v>0</v>
      </c>
      <c r="X85" s="79">
        <f t="shared" si="92"/>
        <v>0</v>
      </c>
      <c r="Y85" s="79">
        <f t="shared" si="77"/>
        <v>0</v>
      </c>
      <c r="Z85" s="68">
        <f t="shared" si="78"/>
        <v>0</v>
      </c>
      <c r="AA85" s="4"/>
      <c r="AB85" s="688" t="str">
        <f t="shared" si="90"/>
        <v> </v>
      </c>
      <c r="AC85" s="86" t="str">
        <f t="shared" si="79"/>
        <v>0</v>
      </c>
      <c r="AD85" s="86" t="str">
        <f t="shared" si="80"/>
        <v>0</v>
      </c>
      <c r="AE85" s="86" t="str">
        <f t="shared" si="81"/>
        <v>0</v>
      </c>
      <c r="AF85" s="86" t="str">
        <f t="shared" si="82"/>
        <v>0</v>
      </c>
      <c r="AG85" s="100" t="str">
        <f t="shared" si="83"/>
        <v/>
      </c>
      <c r="AH85" s="4"/>
      <c r="AI85" s="688" t="str">
        <f t="shared" si="91"/>
        <v> </v>
      </c>
      <c r="AJ85" s="86">
        <f t="shared" si="84"/>
        <v>0</v>
      </c>
      <c r="AK85" s="86">
        <f t="shared" si="85"/>
        <v>0</v>
      </c>
      <c r="AL85" s="86">
        <f t="shared" si="86"/>
        <v>0</v>
      </c>
      <c r="AM85" s="86">
        <f t="shared" si="87"/>
        <v>0</v>
      </c>
      <c r="AN85" s="100">
        <f t="shared" si="88"/>
        <v>0</v>
      </c>
    </row>
    <row r="86" ht="11.25" customHeight="1" spans="1:40">
      <c r="A86" s="4"/>
      <c r="B86" s="717" t="str">
        <f t="shared" si="89"/>
        <v> </v>
      </c>
      <c r="C86" s="718"/>
      <c r="D86" s="677"/>
      <c r="E86" s="677"/>
      <c r="F86" s="68">
        <f t="shared" si="71"/>
        <v>0</v>
      </c>
      <c r="G86" s="10"/>
      <c r="H86" s="679"/>
      <c r="I86" s="677"/>
      <c r="J86" s="677"/>
      <c r="K86" s="68">
        <f t="shared" si="72"/>
        <v>0</v>
      </c>
      <c r="L86" s="10"/>
      <c r="M86" s="679"/>
      <c r="N86" s="677"/>
      <c r="O86" s="677"/>
      <c r="P86" s="68">
        <f t="shared" si="73"/>
        <v>0</v>
      </c>
      <c r="Q86" s="10"/>
      <c r="R86" s="679"/>
      <c r="S86" s="677"/>
      <c r="T86" s="677"/>
      <c r="U86" s="68">
        <f t="shared" si="74"/>
        <v>0</v>
      </c>
      <c r="V86" s="10"/>
      <c r="W86" s="73">
        <f t="shared" si="75"/>
        <v>0</v>
      </c>
      <c r="X86" s="79">
        <f t="shared" si="92"/>
        <v>0</v>
      </c>
      <c r="Y86" s="79">
        <f t="shared" si="77"/>
        <v>0</v>
      </c>
      <c r="Z86" s="68">
        <f t="shared" si="78"/>
        <v>0</v>
      </c>
      <c r="AA86" s="4"/>
      <c r="AB86" s="688" t="str">
        <f t="shared" si="90"/>
        <v> </v>
      </c>
      <c r="AC86" s="86" t="str">
        <f t="shared" si="79"/>
        <v>0</v>
      </c>
      <c r="AD86" s="86" t="str">
        <f t="shared" si="80"/>
        <v>0</v>
      </c>
      <c r="AE86" s="86" t="str">
        <f t="shared" si="81"/>
        <v>0</v>
      </c>
      <c r="AF86" s="86" t="str">
        <f t="shared" si="82"/>
        <v>0</v>
      </c>
      <c r="AG86" s="100" t="str">
        <f t="shared" si="83"/>
        <v/>
      </c>
      <c r="AH86" s="4"/>
      <c r="AI86" s="688" t="str">
        <f t="shared" si="91"/>
        <v> </v>
      </c>
      <c r="AJ86" s="86">
        <f t="shared" si="84"/>
        <v>0</v>
      </c>
      <c r="AK86" s="86">
        <f t="shared" si="85"/>
        <v>0</v>
      </c>
      <c r="AL86" s="86">
        <f t="shared" si="86"/>
        <v>0</v>
      </c>
      <c r="AM86" s="86">
        <f t="shared" si="87"/>
        <v>0</v>
      </c>
      <c r="AN86" s="100">
        <f t="shared" si="88"/>
        <v>0</v>
      </c>
    </row>
    <row r="87" ht="11.25" customHeight="1" spans="1:40">
      <c r="A87" s="4"/>
      <c r="B87" s="717" t="str">
        <f t="shared" si="89"/>
        <v> </v>
      </c>
      <c r="C87" s="718"/>
      <c r="D87" s="677"/>
      <c r="E87" s="677"/>
      <c r="F87" s="68">
        <f t="shared" si="71"/>
        <v>0</v>
      </c>
      <c r="G87" s="10"/>
      <c r="H87" s="679"/>
      <c r="I87" s="677"/>
      <c r="J87" s="677"/>
      <c r="K87" s="68">
        <f t="shared" si="72"/>
        <v>0</v>
      </c>
      <c r="L87" s="10"/>
      <c r="M87" s="679"/>
      <c r="N87" s="677"/>
      <c r="O87" s="677"/>
      <c r="P87" s="68">
        <f t="shared" si="73"/>
        <v>0</v>
      </c>
      <c r="Q87" s="10"/>
      <c r="R87" s="679"/>
      <c r="S87" s="677"/>
      <c r="T87" s="677"/>
      <c r="U87" s="68">
        <f t="shared" si="74"/>
        <v>0</v>
      </c>
      <c r="V87" s="10"/>
      <c r="W87" s="73">
        <f t="shared" si="75"/>
        <v>0</v>
      </c>
      <c r="X87" s="79">
        <f t="shared" si="92"/>
        <v>0</v>
      </c>
      <c r="Y87" s="79">
        <f t="shared" si="77"/>
        <v>0</v>
      </c>
      <c r="Z87" s="68">
        <f t="shared" si="78"/>
        <v>0</v>
      </c>
      <c r="AA87" s="4"/>
      <c r="AB87" s="688" t="str">
        <f t="shared" si="90"/>
        <v> </v>
      </c>
      <c r="AC87" s="86" t="str">
        <f t="shared" si="79"/>
        <v>0</v>
      </c>
      <c r="AD87" s="86" t="str">
        <f t="shared" si="80"/>
        <v>0</v>
      </c>
      <c r="AE87" s="86" t="str">
        <f t="shared" si="81"/>
        <v>0</v>
      </c>
      <c r="AF87" s="86" t="str">
        <f t="shared" si="82"/>
        <v>0</v>
      </c>
      <c r="AG87" s="100" t="str">
        <f t="shared" si="83"/>
        <v/>
      </c>
      <c r="AH87" s="4"/>
      <c r="AI87" s="688" t="str">
        <f t="shared" si="91"/>
        <v> </v>
      </c>
      <c r="AJ87" s="86">
        <f t="shared" si="84"/>
        <v>0</v>
      </c>
      <c r="AK87" s="86">
        <f t="shared" si="85"/>
        <v>0</v>
      </c>
      <c r="AL87" s="86">
        <f t="shared" si="86"/>
        <v>0</v>
      </c>
      <c r="AM87" s="86">
        <f t="shared" si="87"/>
        <v>0</v>
      </c>
      <c r="AN87" s="100">
        <f t="shared" si="88"/>
        <v>0</v>
      </c>
    </row>
    <row r="88" ht="11.25" customHeight="1" spans="1:40">
      <c r="A88" s="4"/>
      <c r="B88" s="717" t="str">
        <f t="shared" si="89"/>
        <v> </v>
      </c>
      <c r="C88" s="718"/>
      <c r="D88" s="677"/>
      <c r="E88" s="677"/>
      <c r="F88" s="68">
        <f t="shared" si="71"/>
        <v>0</v>
      </c>
      <c r="G88" s="10"/>
      <c r="H88" s="679"/>
      <c r="I88" s="677"/>
      <c r="J88" s="677"/>
      <c r="K88" s="68">
        <f t="shared" si="72"/>
        <v>0</v>
      </c>
      <c r="L88" s="10"/>
      <c r="M88" s="679"/>
      <c r="N88" s="677"/>
      <c r="O88" s="677"/>
      <c r="P88" s="68">
        <f t="shared" si="73"/>
        <v>0</v>
      </c>
      <c r="Q88" s="10"/>
      <c r="R88" s="679"/>
      <c r="S88" s="677"/>
      <c r="T88" s="677"/>
      <c r="U88" s="68">
        <f t="shared" si="74"/>
        <v>0</v>
      </c>
      <c r="V88" s="10"/>
      <c r="W88" s="73">
        <f t="shared" si="75"/>
        <v>0</v>
      </c>
      <c r="X88" s="79">
        <f t="shared" si="92"/>
        <v>0</v>
      </c>
      <c r="Y88" s="79">
        <f t="shared" si="77"/>
        <v>0</v>
      </c>
      <c r="Z88" s="68">
        <f t="shared" si="78"/>
        <v>0</v>
      </c>
      <c r="AA88" s="4"/>
      <c r="AB88" s="688" t="str">
        <f t="shared" si="90"/>
        <v> </v>
      </c>
      <c r="AC88" s="86" t="str">
        <f t="shared" si="79"/>
        <v>0</v>
      </c>
      <c r="AD88" s="86" t="str">
        <f t="shared" si="80"/>
        <v>0</v>
      </c>
      <c r="AE88" s="86" t="str">
        <f t="shared" si="81"/>
        <v>0</v>
      </c>
      <c r="AF88" s="86" t="str">
        <f t="shared" si="82"/>
        <v>0</v>
      </c>
      <c r="AG88" s="100" t="str">
        <f t="shared" si="83"/>
        <v/>
      </c>
      <c r="AH88" s="4"/>
      <c r="AI88" s="688" t="str">
        <f t="shared" si="91"/>
        <v> </v>
      </c>
      <c r="AJ88" s="86">
        <f t="shared" si="84"/>
        <v>0</v>
      </c>
      <c r="AK88" s="86">
        <f t="shared" si="85"/>
        <v>0</v>
      </c>
      <c r="AL88" s="86">
        <f t="shared" si="86"/>
        <v>0</v>
      </c>
      <c r="AM88" s="86">
        <f t="shared" si="87"/>
        <v>0</v>
      </c>
      <c r="AN88" s="100">
        <f t="shared" si="88"/>
        <v>0</v>
      </c>
    </row>
    <row r="89" ht="11.25" customHeight="1" spans="1:40">
      <c r="A89" s="4"/>
      <c r="B89" s="717" t="str">
        <f t="shared" si="89"/>
        <v> </v>
      </c>
      <c r="C89" s="718"/>
      <c r="D89" s="677"/>
      <c r="E89" s="677"/>
      <c r="F89" s="68">
        <f t="shared" si="71"/>
        <v>0</v>
      </c>
      <c r="G89" s="10"/>
      <c r="H89" s="679"/>
      <c r="I89" s="677"/>
      <c r="J89" s="677"/>
      <c r="K89" s="68">
        <f t="shared" si="72"/>
        <v>0</v>
      </c>
      <c r="L89" s="10"/>
      <c r="M89" s="679"/>
      <c r="N89" s="677"/>
      <c r="O89" s="677"/>
      <c r="P89" s="68">
        <f t="shared" si="73"/>
        <v>0</v>
      </c>
      <c r="Q89" s="10"/>
      <c r="R89" s="679"/>
      <c r="S89" s="677"/>
      <c r="T89" s="677"/>
      <c r="U89" s="68">
        <f t="shared" si="74"/>
        <v>0</v>
      </c>
      <c r="V89" s="10"/>
      <c r="W89" s="73">
        <f t="shared" si="75"/>
        <v>0</v>
      </c>
      <c r="X89" s="79">
        <f t="shared" si="92"/>
        <v>0</v>
      </c>
      <c r="Y89" s="79">
        <f t="shared" si="77"/>
        <v>0</v>
      </c>
      <c r="Z89" s="68">
        <f t="shared" si="78"/>
        <v>0</v>
      </c>
      <c r="AA89" s="4"/>
      <c r="AB89" s="688" t="str">
        <f t="shared" si="90"/>
        <v> </v>
      </c>
      <c r="AC89" s="86" t="str">
        <f t="shared" si="79"/>
        <v>0</v>
      </c>
      <c r="AD89" s="86" t="str">
        <f t="shared" si="80"/>
        <v>0</v>
      </c>
      <c r="AE89" s="86" t="str">
        <f t="shared" si="81"/>
        <v>0</v>
      </c>
      <c r="AF89" s="86" t="str">
        <f t="shared" si="82"/>
        <v>0</v>
      </c>
      <c r="AG89" s="100" t="str">
        <f t="shared" si="83"/>
        <v/>
      </c>
      <c r="AH89" s="4"/>
      <c r="AI89" s="688" t="str">
        <f t="shared" si="91"/>
        <v> </v>
      </c>
      <c r="AJ89" s="86">
        <f t="shared" si="84"/>
        <v>0</v>
      </c>
      <c r="AK89" s="86">
        <f t="shared" si="85"/>
        <v>0</v>
      </c>
      <c r="AL89" s="86">
        <f t="shared" si="86"/>
        <v>0</v>
      </c>
      <c r="AM89" s="86">
        <f t="shared" si="87"/>
        <v>0</v>
      </c>
      <c r="AN89" s="100">
        <f t="shared" si="88"/>
        <v>0</v>
      </c>
    </row>
    <row r="90" ht="11.25" customHeight="1" spans="1:40">
      <c r="A90" s="4"/>
      <c r="B90" s="717" t="str">
        <f t="shared" si="89"/>
        <v> </v>
      </c>
      <c r="C90" s="718"/>
      <c r="D90" s="677"/>
      <c r="E90" s="677"/>
      <c r="F90" s="68">
        <f t="shared" si="71"/>
        <v>0</v>
      </c>
      <c r="G90" s="10"/>
      <c r="H90" s="679"/>
      <c r="I90" s="677"/>
      <c r="J90" s="677"/>
      <c r="K90" s="68">
        <f t="shared" si="72"/>
        <v>0</v>
      </c>
      <c r="L90" s="10"/>
      <c r="M90" s="679"/>
      <c r="N90" s="677"/>
      <c r="O90" s="677"/>
      <c r="P90" s="68">
        <f t="shared" si="73"/>
        <v>0</v>
      </c>
      <c r="Q90" s="10"/>
      <c r="R90" s="679"/>
      <c r="S90" s="677"/>
      <c r="T90" s="677"/>
      <c r="U90" s="68">
        <f t="shared" si="74"/>
        <v>0</v>
      </c>
      <c r="V90" s="10"/>
      <c r="W90" s="73">
        <f t="shared" si="75"/>
        <v>0</v>
      </c>
      <c r="X90" s="79">
        <f t="shared" si="92"/>
        <v>0</v>
      </c>
      <c r="Y90" s="79">
        <f t="shared" si="77"/>
        <v>0</v>
      </c>
      <c r="Z90" s="68">
        <f t="shared" si="78"/>
        <v>0</v>
      </c>
      <c r="AA90" s="4"/>
      <c r="AB90" s="688" t="str">
        <f t="shared" si="90"/>
        <v> </v>
      </c>
      <c r="AC90" s="86" t="str">
        <f t="shared" si="79"/>
        <v>0</v>
      </c>
      <c r="AD90" s="86" t="str">
        <f t="shared" si="80"/>
        <v>0</v>
      </c>
      <c r="AE90" s="86" t="str">
        <f t="shared" si="81"/>
        <v>0</v>
      </c>
      <c r="AF90" s="86" t="str">
        <f t="shared" si="82"/>
        <v>0</v>
      </c>
      <c r="AG90" s="100" t="str">
        <f t="shared" si="83"/>
        <v/>
      </c>
      <c r="AH90" s="4"/>
      <c r="AI90" s="688" t="str">
        <f t="shared" si="91"/>
        <v> </v>
      </c>
      <c r="AJ90" s="86">
        <f t="shared" si="84"/>
        <v>0</v>
      </c>
      <c r="AK90" s="86">
        <f t="shared" si="85"/>
        <v>0</v>
      </c>
      <c r="AL90" s="86">
        <f t="shared" si="86"/>
        <v>0</v>
      </c>
      <c r="AM90" s="86">
        <f t="shared" si="87"/>
        <v>0</v>
      </c>
      <c r="AN90" s="100">
        <f t="shared" si="88"/>
        <v>0</v>
      </c>
    </row>
    <row r="91" ht="11.25" customHeight="1" spans="1:40">
      <c r="A91" s="4"/>
      <c r="B91" s="717" t="str">
        <f t="shared" si="89"/>
        <v> </v>
      </c>
      <c r="C91" s="718"/>
      <c r="D91" s="677"/>
      <c r="E91" s="677"/>
      <c r="F91" s="68">
        <f t="shared" si="71"/>
        <v>0</v>
      </c>
      <c r="G91" s="10"/>
      <c r="H91" s="679"/>
      <c r="I91" s="677"/>
      <c r="J91" s="677"/>
      <c r="K91" s="68">
        <f t="shared" si="72"/>
        <v>0</v>
      </c>
      <c r="L91" s="10"/>
      <c r="M91" s="679"/>
      <c r="N91" s="677"/>
      <c r="O91" s="677"/>
      <c r="P91" s="68">
        <f t="shared" si="73"/>
        <v>0</v>
      </c>
      <c r="Q91" s="10"/>
      <c r="R91" s="679"/>
      <c r="S91" s="677"/>
      <c r="T91" s="677"/>
      <c r="U91" s="68">
        <f t="shared" si="74"/>
        <v>0</v>
      </c>
      <c r="V91" s="10"/>
      <c r="W91" s="73">
        <f t="shared" si="75"/>
        <v>0</v>
      </c>
      <c r="X91" s="79">
        <f t="shared" si="92"/>
        <v>0</v>
      </c>
      <c r="Y91" s="79">
        <f t="shared" si="77"/>
        <v>0</v>
      </c>
      <c r="Z91" s="68">
        <f t="shared" si="78"/>
        <v>0</v>
      </c>
      <c r="AA91" s="4"/>
      <c r="AB91" s="688" t="str">
        <f t="shared" si="90"/>
        <v> </v>
      </c>
      <c r="AC91" s="86" t="str">
        <f t="shared" si="79"/>
        <v>0</v>
      </c>
      <c r="AD91" s="86" t="str">
        <f t="shared" si="80"/>
        <v>0</v>
      </c>
      <c r="AE91" s="86" t="str">
        <f t="shared" si="81"/>
        <v>0</v>
      </c>
      <c r="AF91" s="86" t="str">
        <f t="shared" si="82"/>
        <v>0</v>
      </c>
      <c r="AG91" s="100" t="str">
        <f t="shared" si="83"/>
        <v/>
      </c>
      <c r="AH91" s="4"/>
      <c r="AI91" s="688" t="str">
        <f t="shared" si="91"/>
        <v> </v>
      </c>
      <c r="AJ91" s="86">
        <f t="shared" si="84"/>
        <v>0</v>
      </c>
      <c r="AK91" s="86">
        <f t="shared" si="85"/>
        <v>0</v>
      </c>
      <c r="AL91" s="86">
        <f t="shared" si="86"/>
        <v>0</v>
      </c>
      <c r="AM91" s="86">
        <f t="shared" si="87"/>
        <v>0</v>
      </c>
      <c r="AN91" s="100">
        <f t="shared" si="88"/>
        <v>0</v>
      </c>
    </row>
    <row r="92" ht="11.25" customHeight="1" spans="1:40">
      <c r="A92" s="4"/>
      <c r="B92" s="717" t="str">
        <f t="shared" si="89"/>
        <v> </v>
      </c>
      <c r="C92" s="718"/>
      <c r="D92" s="677"/>
      <c r="E92" s="677"/>
      <c r="F92" s="68">
        <f t="shared" si="71"/>
        <v>0</v>
      </c>
      <c r="G92" s="10"/>
      <c r="H92" s="679"/>
      <c r="I92" s="677"/>
      <c r="J92" s="677"/>
      <c r="K92" s="68">
        <f t="shared" si="72"/>
        <v>0</v>
      </c>
      <c r="L92" s="10"/>
      <c r="M92" s="679"/>
      <c r="N92" s="677"/>
      <c r="O92" s="677"/>
      <c r="P92" s="68">
        <f t="shared" si="73"/>
        <v>0</v>
      </c>
      <c r="Q92" s="10"/>
      <c r="R92" s="679"/>
      <c r="S92" s="677"/>
      <c r="T92" s="677"/>
      <c r="U92" s="68">
        <f t="shared" si="74"/>
        <v>0</v>
      </c>
      <c r="V92" s="10"/>
      <c r="W92" s="73">
        <f t="shared" si="75"/>
        <v>0</v>
      </c>
      <c r="X92" s="79">
        <f t="shared" si="92"/>
        <v>0</v>
      </c>
      <c r="Y92" s="79">
        <f t="shared" si="77"/>
        <v>0</v>
      </c>
      <c r="Z92" s="68">
        <f t="shared" si="78"/>
        <v>0</v>
      </c>
      <c r="AA92" s="4"/>
      <c r="AB92" s="688" t="str">
        <f t="shared" si="90"/>
        <v> </v>
      </c>
      <c r="AC92" s="86" t="str">
        <f t="shared" si="79"/>
        <v>0</v>
      </c>
      <c r="AD92" s="86" t="str">
        <f t="shared" si="80"/>
        <v>0</v>
      </c>
      <c r="AE92" s="86" t="str">
        <f t="shared" si="81"/>
        <v>0</v>
      </c>
      <c r="AF92" s="86" t="str">
        <f t="shared" si="82"/>
        <v>0</v>
      </c>
      <c r="AG92" s="100" t="str">
        <f t="shared" si="83"/>
        <v/>
      </c>
      <c r="AH92" s="4"/>
      <c r="AI92" s="688" t="str">
        <f t="shared" si="91"/>
        <v> </v>
      </c>
      <c r="AJ92" s="86">
        <f t="shared" si="84"/>
        <v>0</v>
      </c>
      <c r="AK92" s="86">
        <f t="shared" si="85"/>
        <v>0</v>
      </c>
      <c r="AL92" s="86">
        <f t="shared" si="86"/>
        <v>0</v>
      </c>
      <c r="AM92" s="86">
        <f t="shared" si="87"/>
        <v>0</v>
      </c>
      <c r="AN92" s="100">
        <f t="shared" si="88"/>
        <v>0</v>
      </c>
    </row>
    <row r="93" ht="11.25" customHeight="1" spans="1:40">
      <c r="A93" s="4"/>
      <c r="B93" s="717" t="str">
        <f t="shared" si="89"/>
        <v> </v>
      </c>
      <c r="C93" s="718"/>
      <c r="D93" s="677"/>
      <c r="E93" s="677"/>
      <c r="F93" s="68">
        <f t="shared" si="71"/>
        <v>0</v>
      </c>
      <c r="G93" s="10"/>
      <c r="H93" s="679"/>
      <c r="I93" s="677"/>
      <c r="J93" s="677"/>
      <c r="K93" s="68">
        <f t="shared" si="72"/>
        <v>0</v>
      </c>
      <c r="L93" s="10"/>
      <c r="M93" s="679"/>
      <c r="N93" s="677"/>
      <c r="O93" s="677"/>
      <c r="P93" s="68">
        <f t="shared" si="73"/>
        <v>0</v>
      </c>
      <c r="Q93" s="10"/>
      <c r="R93" s="679"/>
      <c r="S93" s="677"/>
      <c r="T93" s="677"/>
      <c r="U93" s="68">
        <f t="shared" si="74"/>
        <v>0</v>
      </c>
      <c r="V93" s="10"/>
      <c r="W93" s="73">
        <f t="shared" si="75"/>
        <v>0</v>
      </c>
      <c r="X93" s="79">
        <f t="shared" si="92"/>
        <v>0</v>
      </c>
      <c r="Y93" s="79">
        <f t="shared" si="77"/>
        <v>0</v>
      </c>
      <c r="Z93" s="68">
        <f t="shared" si="78"/>
        <v>0</v>
      </c>
      <c r="AA93" s="4"/>
      <c r="AB93" s="688" t="str">
        <f t="shared" si="90"/>
        <v> </v>
      </c>
      <c r="AC93" s="86" t="str">
        <f t="shared" si="79"/>
        <v>0</v>
      </c>
      <c r="AD93" s="86" t="str">
        <f t="shared" si="80"/>
        <v>0</v>
      </c>
      <c r="AE93" s="86" t="str">
        <f t="shared" si="81"/>
        <v>0</v>
      </c>
      <c r="AF93" s="86" t="str">
        <f t="shared" si="82"/>
        <v>0</v>
      </c>
      <c r="AG93" s="100" t="str">
        <f t="shared" si="83"/>
        <v/>
      </c>
      <c r="AH93" s="4"/>
      <c r="AI93" s="688" t="str">
        <f t="shared" si="91"/>
        <v> </v>
      </c>
      <c r="AJ93" s="86">
        <f t="shared" si="84"/>
        <v>0</v>
      </c>
      <c r="AK93" s="86">
        <f t="shared" si="85"/>
        <v>0</v>
      </c>
      <c r="AL93" s="86">
        <f t="shared" si="86"/>
        <v>0</v>
      </c>
      <c r="AM93" s="86">
        <f t="shared" si="87"/>
        <v>0</v>
      </c>
      <c r="AN93" s="100">
        <f t="shared" si="88"/>
        <v>0</v>
      </c>
    </row>
    <row r="94" ht="11.25" customHeight="1" spans="1:40">
      <c r="A94" s="4"/>
      <c r="B94" s="717" t="str">
        <f t="shared" si="89"/>
        <v> </v>
      </c>
      <c r="C94" s="718"/>
      <c r="D94" s="677"/>
      <c r="E94" s="677"/>
      <c r="F94" s="68">
        <f t="shared" si="71"/>
        <v>0</v>
      </c>
      <c r="G94" s="10"/>
      <c r="H94" s="679"/>
      <c r="I94" s="677"/>
      <c r="J94" s="677"/>
      <c r="K94" s="68">
        <f t="shared" si="72"/>
        <v>0</v>
      </c>
      <c r="L94" s="10"/>
      <c r="M94" s="679"/>
      <c r="N94" s="677"/>
      <c r="O94" s="677"/>
      <c r="P94" s="68">
        <f t="shared" si="73"/>
        <v>0</v>
      </c>
      <c r="Q94" s="10"/>
      <c r="R94" s="679"/>
      <c r="S94" s="677"/>
      <c r="T94" s="677"/>
      <c r="U94" s="68">
        <f t="shared" si="74"/>
        <v>0</v>
      </c>
      <c r="V94" s="10"/>
      <c r="W94" s="73">
        <f t="shared" si="75"/>
        <v>0</v>
      </c>
      <c r="X94" s="79">
        <f t="shared" si="92"/>
        <v>0</v>
      </c>
      <c r="Y94" s="79">
        <f t="shared" si="77"/>
        <v>0</v>
      </c>
      <c r="Z94" s="68">
        <f t="shared" si="78"/>
        <v>0</v>
      </c>
      <c r="AA94" s="4"/>
      <c r="AB94" s="688" t="str">
        <f t="shared" si="90"/>
        <v> </v>
      </c>
      <c r="AC94" s="86" t="str">
        <f t="shared" si="79"/>
        <v>0</v>
      </c>
      <c r="AD94" s="86" t="str">
        <f t="shared" si="80"/>
        <v>0</v>
      </c>
      <c r="AE94" s="86" t="str">
        <f t="shared" si="81"/>
        <v>0</v>
      </c>
      <c r="AF94" s="86" t="str">
        <f t="shared" si="82"/>
        <v>0</v>
      </c>
      <c r="AG94" s="100" t="str">
        <f t="shared" si="83"/>
        <v/>
      </c>
      <c r="AH94" s="4"/>
      <c r="AI94" s="688" t="str">
        <f t="shared" si="91"/>
        <v> </v>
      </c>
      <c r="AJ94" s="86">
        <f t="shared" si="84"/>
        <v>0</v>
      </c>
      <c r="AK94" s="86">
        <f t="shared" si="85"/>
        <v>0</v>
      </c>
      <c r="AL94" s="86">
        <f t="shared" si="86"/>
        <v>0</v>
      </c>
      <c r="AM94" s="86">
        <f t="shared" si="87"/>
        <v>0</v>
      </c>
      <c r="AN94" s="100">
        <f t="shared" si="88"/>
        <v>0</v>
      </c>
    </row>
    <row r="95" ht="11.25" customHeight="1" spans="1:40">
      <c r="A95" s="4"/>
      <c r="B95" s="717" t="str">
        <f t="shared" si="89"/>
        <v> </v>
      </c>
      <c r="C95" s="718"/>
      <c r="D95" s="677"/>
      <c r="E95" s="677"/>
      <c r="F95" s="68">
        <f t="shared" si="71"/>
        <v>0</v>
      </c>
      <c r="G95" s="10"/>
      <c r="H95" s="679"/>
      <c r="I95" s="677"/>
      <c r="J95" s="677"/>
      <c r="K95" s="68">
        <f t="shared" si="72"/>
        <v>0</v>
      </c>
      <c r="L95" s="10"/>
      <c r="M95" s="679"/>
      <c r="N95" s="677"/>
      <c r="O95" s="677"/>
      <c r="P95" s="68">
        <f t="shared" si="73"/>
        <v>0</v>
      </c>
      <c r="Q95" s="10"/>
      <c r="R95" s="679"/>
      <c r="S95" s="677"/>
      <c r="T95" s="677"/>
      <c r="U95" s="68">
        <f t="shared" si="74"/>
        <v>0</v>
      </c>
      <c r="V95" s="10"/>
      <c r="W95" s="73">
        <f t="shared" si="75"/>
        <v>0</v>
      </c>
      <c r="X95" s="79">
        <f t="shared" si="92"/>
        <v>0</v>
      </c>
      <c r="Y95" s="79">
        <f t="shared" si="77"/>
        <v>0</v>
      </c>
      <c r="Z95" s="68">
        <f t="shared" si="78"/>
        <v>0</v>
      </c>
      <c r="AA95" s="4"/>
      <c r="AB95" s="688" t="str">
        <f t="shared" si="90"/>
        <v> </v>
      </c>
      <c r="AC95" s="86" t="str">
        <f t="shared" si="79"/>
        <v>0</v>
      </c>
      <c r="AD95" s="86" t="str">
        <f t="shared" si="80"/>
        <v>0</v>
      </c>
      <c r="AE95" s="86" t="str">
        <f t="shared" si="81"/>
        <v>0</v>
      </c>
      <c r="AF95" s="86" t="str">
        <f t="shared" si="82"/>
        <v>0</v>
      </c>
      <c r="AG95" s="100" t="str">
        <f t="shared" si="83"/>
        <v/>
      </c>
      <c r="AH95" s="4"/>
      <c r="AI95" s="688" t="str">
        <f t="shared" si="91"/>
        <v> </v>
      </c>
      <c r="AJ95" s="86">
        <f t="shared" si="84"/>
        <v>0</v>
      </c>
      <c r="AK95" s="86">
        <f t="shared" si="85"/>
        <v>0</v>
      </c>
      <c r="AL95" s="86">
        <f t="shared" si="86"/>
        <v>0</v>
      </c>
      <c r="AM95" s="86">
        <f t="shared" si="87"/>
        <v>0</v>
      </c>
      <c r="AN95" s="100">
        <f t="shared" si="88"/>
        <v>0</v>
      </c>
    </row>
    <row r="96" ht="11.25" customHeight="1" spans="1:40">
      <c r="A96" s="4"/>
      <c r="B96" s="717" t="str">
        <f t="shared" si="89"/>
        <v> </v>
      </c>
      <c r="C96" s="718"/>
      <c r="D96" s="677"/>
      <c r="E96" s="677"/>
      <c r="F96" s="68">
        <f t="shared" si="71"/>
        <v>0</v>
      </c>
      <c r="G96" s="10"/>
      <c r="H96" s="679"/>
      <c r="I96" s="677"/>
      <c r="J96" s="677"/>
      <c r="K96" s="68">
        <f t="shared" si="72"/>
        <v>0</v>
      </c>
      <c r="L96" s="10"/>
      <c r="M96" s="679"/>
      <c r="N96" s="677"/>
      <c r="O96" s="677"/>
      <c r="P96" s="68">
        <f t="shared" si="73"/>
        <v>0</v>
      </c>
      <c r="Q96" s="10"/>
      <c r="R96" s="679"/>
      <c r="S96" s="677"/>
      <c r="T96" s="677"/>
      <c r="U96" s="68">
        <f t="shared" si="74"/>
        <v>0</v>
      </c>
      <c r="V96" s="10"/>
      <c r="W96" s="73">
        <f t="shared" si="75"/>
        <v>0</v>
      </c>
      <c r="X96" s="79">
        <f t="shared" si="92"/>
        <v>0</v>
      </c>
      <c r="Y96" s="79">
        <f t="shared" si="77"/>
        <v>0</v>
      </c>
      <c r="Z96" s="68">
        <f t="shared" si="78"/>
        <v>0</v>
      </c>
      <c r="AA96" s="4"/>
      <c r="AB96" s="688" t="str">
        <f t="shared" si="90"/>
        <v> </v>
      </c>
      <c r="AC96" s="86" t="str">
        <f t="shared" si="79"/>
        <v>0</v>
      </c>
      <c r="AD96" s="86" t="str">
        <f t="shared" si="80"/>
        <v>0</v>
      </c>
      <c r="AE96" s="86" t="str">
        <f t="shared" si="81"/>
        <v>0</v>
      </c>
      <c r="AF96" s="86" t="str">
        <f t="shared" si="82"/>
        <v>0</v>
      </c>
      <c r="AG96" s="100" t="str">
        <f t="shared" si="83"/>
        <v/>
      </c>
      <c r="AH96" s="4"/>
      <c r="AI96" s="688" t="str">
        <f t="shared" si="91"/>
        <v> </v>
      </c>
      <c r="AJ96" s="86">
        <f t="shared" si="84"/>
        <v>0</v>
      </c>
      <c r="AK96" s="86">
        <f t="shared" si="85"/>
        <v>0</v>
      </c>
      <c r="AL96" s="86">
        <f t="shared" si="86"/>
        <v>0</v>
      </c>
      <c r="AM96" s="86">
        <f t="shared" si="87"/>
        <v>0</v>
      </c>
      <c r="AN96" s="100">
        <f t="shared" si="88"/>
        <v>0</v>
      </c>
    </row>
    <row r="97" ht="11.25" customHeight="1" spans="1:40">
      <c r="A97" s="4"/>
      <c r="B97" s="717" t="str">
        <f t="shared" si="89"/>
        <v> </v>
      </c>
      <c r="C97" s="718"/>
      <c r="D97" s="677"/>
      <c r="E97" s="677"/>
      <c r="F97" s="68">
        <f t="shared" si="71"/>
        <v>0</v>
      </c>
      <c r="G97" s="10"/>
      <c r="H97" s="679"/>
      <c r="I97" s="677"/>
      <c r="J97" s="677"/>
      <c r="K97" s="68">
        <f t="shared" si="72"/>
        <v>0</v>
      </c>
      <c r="L97" s="10"/>
      <c r="M97" s="679"/>
      <c r="N97" s="677"/>
      <c r="O97" s="677"/>
      <c r="P97" s="68">
        <f t="shared" si="73"/>
        <v>0</v>
      </c>
      <c r="Q97" s="10"/>
      <c r="R97" s="679"/>
      <c r="S97" s="677"/>
      <c r="T97" s="677"/>
      <c r="U97" s="68">
        <f t="shared" si="74"/>
        <v>0</v>
      </c>
      <c r="V97" s="10"/>
      <c r="W97" s="73">
        <f t="shared" si="75"/>
        <v>0</v>
      </c>
      <c r="X97" s="79">
        <f t="shared" si="92"/>
        <v>0</v>
      </c>
      <c r="Y97" s="79">
        <f t="shared" si="77"/>
        <v>0</v>
      </c>
      <c r="Z97" s="68">
        <f t="shared" si="78"/>
        <v>0</v>
      </c>
      <c r="AA97" s="4"/>
      <c r="AB97" s="688" t="str">
        <f t="shared" si="90"/>
        <v> </v>
      </c>
      <c r="AC97" s="86" t="str">
        <f t="shared" si="79"/>
        <v>0</v>
      </c>
      <c r="AD97" s="86" t="str">
        <f t="shared" si="80"/>
        <v>0</v>
      </c>
      <c r="AE97" s="86" t="str">
        <f t="shared" si="81"/>
        <v>0</v>
      </c>
      <c r="AF97" s="86" t="str">
        <f t="shared" si="82"/>
        <v>0</v>
      </c>
      <c r="AG97" s="100" t="str">
        <f t="shared" si="83"/>
        <v/>
      </c>
      <c r="AH97" s="4"/>
      <c r="AI97" s="688" t="str">
        <f t="shared" si="91"/>
        <v> </v>
      </c>
      <c r="AJ97" s="86">
        <f t="shared" si="84"/>
        <v>0</v>
      </c>
      <c r="AK97" s="86">
        <f t="shared" si="85"/>
        <v>0</v>
      </c>
      <c r="AL97" s="86">
        <f t="shared" si="86"/>
        <v>0</v>
      </c>
      <c r="AM97" s="86">
        <f t="shared" si="87"/>
        <v>0</v>
      </c>
      <c r="AN97" s="100">
        <f t="shared" si="88"/>
        <v>0</v>
      </c>
    </row>
    <row r="98" ht="11.25" customHeight="1" spans="1:40">
      <c r="A98" s="4"/>
      <c r="B98" s="717" t="str">
        <f t="shared" si="89"/>
        <v> </v>
      </c>
      <c r="C98" s="718"/>
      <c r="D98" s="677"/>
      <c r="E98" s="677"/>
      <c r="F98" s="68">
        <f t="shared" si="71"/>
        <v>0</v>
      </c>
      <c r="G98" s="10"/>
      <c r="H98" s="679"/>
      <c r="I98" s="677"/>
      <c r="J98" s="677"/>
      <c r="K98" s="68">
        <f t="shared" si="72"/>
        <v>0</v>
      </c>
      <c r="L98" s="10"/>
      <c r="M98" s="679"/>
      <c r="N98" s="677"/>
      <c r="O98" s="677"/>
      <c r="P98" s="68">
        <f t="shared" si="73"/>
        <v>0</v>
      </c>
      <c r="Q98" s="10"/>
      <c r="R98" s="679"/>
      <c r="S98" s="677"/>
      <c r="T98" s="677"/>
      <c r="U98" s="68">
        <f t="shared" si="74"/>
        <v>0</v>
      </c>
      <c r="V98" s="10"/>
      <c r="W98" s="73">
        <f t="shared" si="75"/>
        <v>0</v>
      </c>
      <c r="X98" s="79">
        <f t="shared" si="92"/>
        <v>0</v>
      </c>
      <c r="Y98" s="79">
        <f t="shared" si="77"/>
        <v>0</v>
      </c>
      <c r="Z98" s="68">
        <f t="shared" si="78"/>
        <v>0</v>
      </c>
      <c r="AA98" s="4"/>
      <c r="AB98" s="688" t="str">
        <f t="shared" si="90"/>
        <v> </v>
      </c>
      <c r="AC98" s="86" t="str">
        <f t="shared" si="79"/>
        <v>0</v>
      </c>
      <c r="AD98" s="86" t="str">
        <f t="shared" si="80"/>
        <v>0</v>
      </c>
      <c r="AE98" s="86" t="str">
        <f t="shared" si="81"/>
        <v>0</v>
      </c>
      <c r="AF98" s="86" t="str">
        <f t="shared" si="82"/>
        <v>0</v>
      </c>
      <c r="AG98" s="100" t="str">
        <f t="shared" si="83"/>
        <v/>
      </c>
      <c r="AH98" s="4"/>
      <c r="AI98" s="688" t="str">
        <f t="shared" si="91"/>
        <v> </v>
      </c>
      <c r="AJ98" s="86">
        <f t="shared" si="84"/>
        <v>0</v>
      </c>
      <c r="AK98" s="86">
        <f t="shared" si="85"/>
        <v>0</v>
      </c>
      <c r="AL98" s="86">
        <f t="shared" si="86"/>
        <v>0</v>
      </c>
      <c r="AM98" s="86">
        <f t="shared" si="87"/>
        <v>0</v>
      </c>
      <c r="AN98" s="100">
        <f t="shared" si="88"/>
        <v>0</v>
      </c>
    </row>
    <row r="99" ht="11.25" customHeight="1" spans="1:40">
      <c r="A99" s="4"/>
      <c r="B99" s="717" t="str">
        <f t="shared" si="89"/>
        <v> </v>
      </c>
      <c r="C99" s="718"/>
      <c r="D99" s="677"/>
      <c r="E99" s="677"/>
      <c r="F99" s="68">
        <f t="shared" si="71"/>
        <v>0</v>
      </c>
      <c r="G99" s="10"/>
      <c r="H99" s="679"/>
      <c r="I99" s="677"/>
      <c r="J99" s="677"/>
      <c r="K99" s="68">
        <f t="shared" si="72"/>
        <v>0</v>
      </c>
      <c r="L99" s="10"/>
      <c r="M99" s="679"/>
      <c r="N99" s="677"/>
      <c r="O99" s="677"/>
      <c r="P99" s="68">
        <f t="shared" si="73"/>
        <v>0</v>
      </c>
      <c r="Q99" s="10"/>
      <c r="R99" s="679"/>
      <c r="S99" s="677"/>
      <c r="T99" s="677"/>
      <c r="U99" s="68">
        <f t="shared" si="74"/>
        <v>0</v>
      </c>
      <c r="V99" s="10"/>
      <c r="W99" s="73">
        <f t="shared" si="75"/>
        <v>0</v>
      </c>
      <c r="X99" s="79">
        <f t="shared" si="92"/>
        <v>0</v>
      </c>
      <c r="Y99" s="79">
        <f t="shared" si="77"/>
        <v>0</v>
      </c>
      <c r="Z99" s="68">
        <f t="shared" si="78"/>
        <v>0</v>
      </c>
      <c r="AA99" s="4"/>
      <c r="AB99" s="688" t="str">
        <f t="shared" si="90"/>
        <v> </v>
      </c>
      <c r="AC99" s="86" t="str">
        <f t="shared" si="79"/>
        <v>0</v>
      </c>
      <c r="AD99" s="86" t="str">
        <f t="shared" si="80"/>
        <v>0</v>
      </c>
      <c r="AE99" s="86" t="str">
        <f t="shared" si="81"/>
        <v>0</v>
      </c>
      <c r="AF99" s="86" t="str">
        <f t="shared" si="82"/>
        <v>0</v>
      </c>
      <c r="AG99" s="100" t="str">
        <f t="shared" si="83"/>
        <v/>
      </c>
      <c r="AH99" s="4"/>
      <c r="AI99" s="688" t="str">
        <f t="shared" si="91"/>
        <v> </v>
      </c>
      <c r="AJ99" s="86">
        <f t="shared" si="84"/>
        <v>0</v>
      </c>
      <c r="AK99" s="86">
        <f t="shared" si="85"/>
        <v>0</v>
      </c>
      <c r="AL99" s="86">
        <f t="shared" si="86"/>
        <v>0</v>
      </c>
      <c r="AM99" s="86">
        <f t="shared" si="87"/>
        <v>0</v>
      </c>
      <c r="AN99" s="100">
        <f t="shared" si="88"/>
        <v>0</v>
      </c>
    </row>
    <row r="100" ht="11.25" customHeight="1" spans="1:40">
      <c r="A100" s="4"/>
      <c r="B100" s="717" t="str">
        <f t="shared" si="89"/>
        <v> </v>
      </c>
      <c r="C100" s="718"/>
      <c r="D100" s="677"/>
      <c r="E100" s="677"/>
      <c r="F100" s="68">
        <f t="shared" si="71"/>
        <v>0</v>
      </c>
      <c r="G100" s="10"/>
      <c r="H100" s="679"/>
      <c r="I100" s="677"/>
      <c r="J100" s="677"/>
      <c r="K100" s="68">
        <f t="shared" si="72"/>
        <v>0</v>
      </c>
      <c r="L100" s="10"/>
      <c r="M100" s="679"/>
      <c r="N100" s="677"/>
      <c r="O100" s="677"/>
      <c r="P100" s="68">
        <f t="shared" si="73"/>
        <v>0</v>
      </c>
      <c r="Q100" s="10"/>
      <c r="R100" s="679"/>
      <c r="S100" s="677"/>
      <c r="T100" s="677"/>
      <c r="U100" s="68">
        <f t="shared" si="74"/>
        <v>0</v>
      </c>
      <c r="V100" s="10"/>
      <c r="W100" s="73">
        <f t="shared" si="75"/>
        <v>0</v>
      </c>
      <c r="X100" s="79">
        <f t="shared" si="92"/>
        <v>0</v>
      </c>
      <c r="Y100" s="79">
        <f t="shared" si="77"/>
        <v>0</v>
      </c>
      <c r="Z100" s="68">
        <f t="shared" si="78"/>
        <v>0</v>
      </c>
      <c r="AA100" s="4"/>
      <c r="AB100" s="688" t="str">
        <f t="shared" si="90"/>
        <v> </v>
      </c>
      <c r="AC100" s="86" t="str">
        <f t="shared" si="79"/>
        <v>0</v>
      </c>
      <c r="AD100" s="86" t="str">
        <f t="shared" si="80"/>
        <v>0</v>
      </c>
      <c r="AE100" s="86" t="str">
        <f t="shared" si="81"/>
        <v>0</v>
      </c>
      <c r="AF100" s="86" t="str">
        <f t="shared" si="82"/>
        <v>0</v>
      </c>
      <c r="AG100" s="100" t="str">
        <f t="shared" si="83"/>
        <v/>
      </c>
      <c r="AH100" s="4"/>
      <c r="AI100" s="688" t="str">
        <f t="shared" si="91"/>
        <v> </v>
      </c>
      <c r="AJ100" s="86">
        <f t="shared" si="84"/>
        <v>0</v>
      </c>
      <c r="AK100" s="86">
        <f t="shared" si="85"/>
        <v>0</v>
      </c>
      <c r="AL100" s="86">
        <f t="shared" si="86"/>
        <v>0</v>
      </c>
      <c r="AM100" s="86">
        <f t="shared" si="87"/>
        <v>0</v>
      </c>
      <c r="AN100" s="100">
        <f t="shared" si="88"/>
        <v>0</v>
      </c>
    </row>
    <row r="101" ht="11.25" customHeight="1" spans="1:40">
      <c r="A101" s="4"/>
      <c r="B101" s="717" t="str">
        <f t="shared" si="89"/>
        <v> </v>
      </c>
      <c r="C101" s="718"/>
      <c r="D101" s="677"/>
      <c r="E101" s="677"/>
      <c r="F101" s="68">
        <f t="shared" si="71"/>
        <v>0</v>
      </c>
      <c r="G101" s="10"/>
      <c r="H101" s="679"/>
      <c r="I101" s="677"/>
      <c r="J101" s="677"/>
      <c r="K101" s="68">
        <f t="shared" si="72"/>
        <v>0</v>
      </c>
      <c r="L101" s="10"/>
      <c r="M101" s="679"/>
      <c r="N101" s="677"/>
      <c r="O101" s="677"/>
      <c r="P101" s="68">
        <f t="shared" si="73"/>
        <v>0</v>
      </c>
      <c r="Q101" s="10"/>
      <c r="R101" s="679"/>
      <c r="S101" s="677"/>
      <c r="T101" s="677"/>
      <c r="U101" s="68">
        <f t="shared" si="74"/>
        <v>0</v>
      </c>
      <c r="V101" s="10"/>
      <c r="W101" s="73">
        <f t="shared" si="75"/>
        <v>0</v>
      </c>
      <c r="X101" s="79">
        <f t="shared" si="92"/>
        <v>0</v>
      </c>
      <c r="Y101" s="79">
        <f t="shared" si="77"/>
        <v>0</v>
      </c>
      <c r="Z101" s="68">
        <f t="shared" si="78"/>
        <v>0</v>
      </c>
      <c r="AA101" s="4"/>
      <c r="AB101" s="688" t="str">
        <f t="shared" si="90"/>
        <v> </v>
      </c>
      <c r="AC101" s="86" t="str">
        <f t="shared" si="79"/>
        <v>0</v>
      </c>
      <c r="AD101" s="86" t="str">
        <f t="shared" si="80"/>
        <v>0</v>
      </c>
      <c r="AE101" s="86" t="str">
        <f t="shared" si="81"/>
        <v>0</v>
      </c>
      <c r="AF101" s="86" t="str">
        <f t="shared" si="82"/>
        <v>0</v>
      </c>
      <c r="AG101" s="100" t="str">
        <f t="shared" si="83"/>
        <v/>
      </c>
      <c r="AH101" s="4"/>
      <c r="AI101" s="688" t="str">
        <f t="shared" si="91"/>
        <v> </v>
      </c>
      <c r="AJ101" s="86">
        <f t="shared" si="84"/>
        <v>0</v>
      </c>
      <c r="AK101" s="86">
        <f t="shared" si="85"/>
        <v>0</v>
      </c>
      <c r="AL101" s="86">
        <f t="shared" si="86"/>
        <v>0</v>
      </c>
      <c r="AM101" s="86">
        <f t="shared" si="87"/>
        <v>0</v>
      </c>
      <c r="AN101" s="100">
        <f t="shared" si="88"/>
        <v>0</v>
      </c>
    </row>
    <row r="102" ht="11.25" customHeight="1" spans="1:40">
      <c r="A102" s="4"/>
      <c r="B102" s="717" t="str">
        <f t="shared" si="89"/>
        <v> </v>
      </c>
      <c r="C102" s="718"/>
      <c r="D102" s="677"/>
      <c r="E102" s="677"/>
      <c r="F102" s="68">
        <f t="shared" si="71"/>
        <v>0</v>
      </c>
      <c r="G102" s="10"/>
      <c r="H102" s="679"/>
      <c r="I102" s="677"/>
      <c r="J102" s="677"/>
      <c r="K102" s="68">
        <f t="shared" si="72"/>
        <v>0</v>
      </c>
      <c r="L102" s="10"/>
      <c r="M102" s="679"/>
      <c r="N102" s="677"/>
      <c r="O102" s="677"/>
      <c r="P102" s="68">
        <f t="shared" si="73"/>
        <v>0</v>
      </c>
      <c r="Q102" s="10"/>
      <c r="R102" s="679"/>
      <c r="S102" s="677"/>
      <c r="T102" s="677"/>
      <c r="U102" s="68">
        <f t="shared" si="74"/>
        <v>0</v>
      </c>
      <c r="V102" s="10"/>
      <c r="W102" s="73">
        <f t="shared" si="75"/>
        <v>0</v>
      </c>
      <c r="X102" s="79">
        <f t="shared" si="92"/>
        <v>0</v>
      </c>
      <c r="Y102" s="79">
        <f t="shared" si="77"/>
        <v>0</v>
      </c>
      <c r="Z102" s="68">
        <f t="shared" si="78"/>
        <v>0</v>
      </c>
      <c r="AA102" s="4"/>
      <c r="AB102" s="688" t="str">
        <f t="shared" si="90"/>
        <v> </v>
      </c>
      <c r="AC102" s="86" t="str">
        <f t="shared" si="79"/>
        <v>0</v>
      </c>
      <c r="AD102" s="86" t="str">
        <f t="shared" si="80"/>
        <v>0</v>
      </c>
      <c r="AE102" s="86" t="str">
        <f t="shared" si="81"/>
        <v>0</v>
      </c>
      <c r="AF102" s="86" t="str">
        <f t="shared" si="82"/>
        <v>0</v>
      </c>
      <c r="AG102" s="100" t="str">
        <f t="shared" si="83"/>
        <v/>
      </c>
      <c r="AH102" s="4"/>
      <c r="AI102" s="688" t="str">
        <f t="shared" si="91"/>
        <v> </v>
      </c>
      <c r="AJ102" s="86">
        <f t="shared" si="84"/>
        <v>0</v>
      </c>
      <c r="AK102" s="86">
        <f t="shared" si="85"/>
        <v>0</v>
      </c>
      <c r="AL102" s="86">
        <f t="shared" si="86"/>
        <v>0</v>
      </c>
      <c r="AM102" s="86">
        <f t="shared" si="87"/>
        <v>0</v>
      </c>
      <c r="AN102" s="100">
        <f t="shared" si="88"/>
        <v>0</v>
      </c>
    </row>
    <row r="103" ht="11.25" customHeight="1" spans="1:40">
      <c r="A103" s="4"/>
      <c r="B103" s="717" t="str">
        <f t="shared" si="89"/>
        <v> </v>
      </c>
      <c r="C103" s="718"/>
      <c r="D103" s="677"/>
      <c r="E103" s="677"/>
      <c r="F103" s="68">
        <f t="shared" si="71"/>
        <v>0</v>
      </c>
      <c r="G103" s="10"/>
      <c r="H103" s="679"/>
      <c r="I103" s="677"/>
      <c r="J103" s="677"/>
      <c r="K103" s="68">
        <f t="shared" si="72"/>
        <v>0</v>
      </c>
      <c r="L103" s="10"/>
      <c r="M103" s="679"/>
      <c r="N103" s="677"/>
      <c r="O103" s="677"/>
      <c r="P103" s="68">
        <f t="shared" si="73"/>
        <v>0</v>
      </c>
      <c r="Q103" s="10"/>
      <c r="R103" s="679"/>
      <c r="S103" s="677"/>
      <c r="T103" s="677"/>
      <c r="U103" s="68">
        <f t="shared" si="74"/>
        <v>0</v>
      </c>
      <c r="V103" s="10"/>
      <c r="W103" s="73">
        <f t="shared" si="75"/>
        <v>0</v>
      </c>
      <c r="X103" s="79">
        <f t="shared" si="92"/>
        <v>0</v>
      </c>
      <c r="Y103" s="79">
        <f t="shared" si="77"/>
        <v>0</v>
      </c>
      <c r="Z103" s="68">
        <f t="shared" si="78"/>
        <v>0</v>
      </c>
      <c r="AA103" s="4"/>
      <c r="AB103" s="688" t="str">
        <f t="shared" si="90"/>
        <v> </v>
      </c>
      <c r="AC103" s="86" t="str">
        <f t="shared" si="79"/>
        <v>0</v>
      </c>
      <c r="AD103" s="86" t="str">
        <f t="shared" si="80"/>
        <v>0</v>
      </c>
      <c r="AE103" s="86" t="str">
        <f t="shared" si="81"/>
        <v>0</v>
      </c>
      <c r="AF103" s="86" t="str">
        <f t="shared" si="82"/>
        <v>0</v>
      </c>
      <c r="AG103" s="100" t="str">
        <f t="shared" si="83"/>
        <v/>
      </c>
      <c r="AH103" s="4"/>
      <c r="AI103" s="689" t="str">
        <f t="shared" si="91"/>
        <v> </v>
      </c>
      <c r="AJ103" s="658">
        <f t="shared" si="84"/>
        <v>0</v>
      </c>
      <c r="AK103" s="658">
        <f t="shared" si="85"/>
        <v>0</v>
      </c>
      <c r="AL103" s="658">
        <f t="shared" si="86"/>
        <v>0</v>
      </c>
      <c r="AM103" s="658">
        <f t="shared" si="87"/>
        <v>0</v>
      </c>
      <c r="AN103" s="664">
        <f t="shared" si="88"/>
        <v>0</v>
      </c>
    </row>
    <row r="104" ht="11.25" customHeight="1" spans="1:40">
      <c r="A104" s="4"/>
      <c r="B104" s="719" t="str">
        <f t="shared" si="89"/>
        <v> </v>
      </c>
      <c r="C104" s="718"/>
      <c r="D104" s="677"/>
      <c r="E104" s="677"/>
      <c r="F104" s="68">
        <f t="shared" si="71"/>
        <v>0</v>
      </c>
      <c r="G104" s="10"/>
      <c r="H104" s="679"/>
      <c r="I104" s="677"/>
      <c r="J104" s="677"/>
      <c r="K104" s="68">
        <f t="shared" si="72"/>
        <v>0</v>
      </c>
      <c r="L104" s="10"/>
      <c r="M104" s="679"/>
      <c r="N104" s="677"/>
      <c r="O104" s="677"/>
      <c r="P104" s="68">
        <f t="shared" si="73"/>
        <v>0</v>
      </c>
      <c r="Q104" s="10"/>
      <c r="R104" s="679"/>
      <c r="S104" s="677"/>
      <c r="T104" s="677"/>
      <c r="U104" s="68">
        <f t="shared" si="74"/>
        <v>0</v>
      </c>
      <c r="V104" s="10"/>
      <c r="W104" s="73">
        <f t="shared" si="75"/>
        <v>0</v>
      </c>
      <c r="X104" s="79">
        <f t="shared" si="92"/>
        <v>0</v>
      </c>
      <c r="Y104" s="79">
        <f t="shared" si="77"/>
        <v>0</v>
      </c>
      <c r="Z104" s="68">
        <f t="shared" si="78"/>
        <v>0</v>
      </c>
      <c r="AA104" s="4"/>
      <c r="AB104" s="689" t="str">
        <f t="shared" si="90"/>
        <v> </v>
      </c>
      <c r="AC104" s="658" t="str">
        <f t="shared" si="79"/>
        <v>0</v>
      </c>
      <c r="AD104" s="658" t="str">
        <f t="shared" si="80"/>
        <v>0</v>
      </c>
      <c r="AE104" s="658" t="str">
        <f t="shared" si="81"/>
        <v>0</v>
      </c>
      <c r="AF104" s="658" t="str">
        <f t="shared" si="82"/>
        <v>0</v>
      </c>
      <c r="AG104" s="664" t="str">
        <f t="shared" si="83"/>
        <v/>
      </c>
      <c r="AH104" s="4"/>
      <c r="AI104" s="723" t="str">
        <f t="shared" si="91"/>
        <v> </v>
      </c>
      <c r="AJ104" s="724">
        <f t="shared" si="84"/>
        <v>0</v>
      </c>
      <c r="AK104" s="724">
        <f t="shared" si="85"/>
        <v>0</v>
      </c>
      <c r="AL104" s="724">
        <f t="shared" si="86"/>
        <v>0</v>
      </c>
      <c r="AM104" s="724">
        <f t="shared" si="87"/>
        <v>0</v>
      </c>
      <c r="AN104" s="726">
        <f t="shared" si="88"/>
        <v>0</v>
      </c>
    </row>
    <row r="105" ht="11.25" customHeight="1" spans="1:40">
      <c r="A105" s="4"/>
      <c r="B105" s="720" t="s">
        <v>14</v>
      </c>
      <c r="C105" s="65">
        <f>SUM(C75:C104)</f>
        <v>0</v>
      </c>
      <c r="D105" s="66">
        <f>SUM(D75:D104)</f>
        <v>0</v>
      </c>
      <c r="E105" s="66">
        <f>SUM(E75:E104)</f>
        <v>0</v>
      </c>
      <c r="F105" s="64">
        <f t="shared" si="71"/>
        <v>0</v>
      </c>
      <c r="G105" s="10"/>
      <c r="H105" s="65">
        <f>SUM(H75:H104)</f>
        <v>0</v>
      </c>
      <c r="I105" s="66">
        <f>SUM(I75:I104)</f>
        <v>0</v>
      </c>
      <c r="J105" s="66">
        <f>SUM(J75:J104)</f>
        <v>0</v>
      </c>
      <c r="K105" s="64">
        <f t="shared" si="72"/>
        <v>0</v>
      </c>
      <c r="L105" s="10"/>
      <c r="M105" s="65">
        <f>SUM(M75:M104)</f>
        <v>0</v>
      </c>
      <c r="N105" s="66">
        <f>SUM(N75:N104)</f>
        <v>0</v>
      </c>
      <c r="O105" s="66">
        <f>SUM(O75:O104)</f>
        <v>0</v>
      </c>
      <c r="P105" s="64">
        <f t="shared" si="73"/>
        <v>0</v>
      </c>
      <c r="Q105" s="10"/>
      <c r="R105" s="65">
        <f>SUM(R75:R104)</f>
        <v>0</v>
      </c>
      <c r="S105" s="66">
        <f>SUM(S75:S104)</f>
        <v>0</v>
      </c>
      <c r="T105" s="66">
        <f>SUM(T75:T104)</f>
        <v>0</v>
      </c>
      <c r="U105" s="64">
        <f t="shared" si="74"/>
        <v>0</v>
      </c>
      <c r="V105" s="10"/>
      <c r="W105" s="46">
        <f t="shared" si="75"/>
        <v>0</v>
      </c>
      <c r="X105" s="47">
        <f t="shared" si="92"/>
        <v>0</v>
      </c>
      <c r="Y105" s="47">
        <f t="shared" si="77"/>
        <v>0</v>
      </c>
      <c r="Z105" s="64">
        <f t="shared" si="78"/>
        <v>0</v>
      </c>
      <c r="AA105" s="4"/>
      <c r="AB105" s="45" t="s">
        <v>14</v>
      </c>
      <c r="AC105" s="87" t="str">
        <f>IF((D105+E105=0),"0",E105/(D105+E105))</f>
        <v>0</v>
      </c>
      <c r="AD105" s="87" t="str">
        <f>IF((I105+J105=0),"0",J105/(I105+J105))</f>
        <v>0</v>
      </c>
      <c r="AE105" s="87" t="str">
        <f>IF((N105+O105=0),"0",O105/(N105+O105))</f>
        <v>0</v>
      </c>
      <c r="AF105" s="87" t="str">
        <f>IF((S105+T105=0),"0",T105/(S105+T105))</f>
        <v>0</v>
      </c>
      <c r="AG105" s="691" t="e">
        <f>AVERAGE(AC105:AF105)</f>
        <v>#DIV/0!</v>
      </c>
      <c r="AH105" s="4"/>
      <c r="AI105" s="255" t="s">
        <v>14</v>
      </c>
      <c r="AJ105" s="722">
        <f>SUM(AJ75:AJ104)</f>
        <v>0</v>
      </c>
      <c r="AK105" s="722">
        <f>SUM(AK75:AK104)</f>
        <v>0</v>
      </c>
      <c r="AL105" s="722">
        <f>SUM(AL75:AL104)</f>
        <v>0</v>
      </c>
      <c r="AM105" s="722">
        <f>SUM(AM75:AM104)</f>
        <v>0</v>
      </c>
      <c r="AN105" s="725">
        <f>SUM(AN75:AN104)</f>
        <v>0</v>
      </c>
    </row>
    <row r="106" ht="11.25" customHeight="1" spans="1:4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10"/>
      <c r="AJ106" s="10"/>
      <c r="AK106" s="4"/>
      <c r="AL106" s="4"/>
      <c r="AM106" s="4"/>
      <c r="AN106" s="4"/>
    </row>
    <row r="107" ht="11.25" customHeight="1" spans="1:4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10"/>
      <c r="AJ107" s="10"/>
      <c r="AK107" s="4"/>
      <c r="AL107" s="4"/>
      <c r="AM107" s="4"/>
      <c r="AN107" s="4"/>
    </row>
    <row r="108" ht="11.25" customHeight="1" spans="1:4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10"/>
      <c r="AJ108" s="10"/>
      <c r="AK108" s="4"/>
      <c r="AL108" s="4"/>
      <c r="AM108" s="4"/>
      <c r="AN108" s="4"/>
    </row>
    <row r="109" ht="11.25" customHeight="1" spans="1:4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10"/>
      <c r="AJ109" s="10"/>
      <c r="AK109" s="4"/>
      <c r="AL109" s="4"/>
      <c r="AM109" s="4"/>
      <c r="AN109" s="4"/>
    </row>
    <row r="110" ht="11.25" customHeight="1" spans="1:4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10"/>
      <c r="AJ110" s="10"/>
      <c r="AK110" s="4"/>
      <c r="AL110" s="4"/>
      <c r="AM110" s="4"/>
      <c r="AN110" s="4"/>
    </row>
    <row r="111" ht="11.25" customHeight="1" spans="1:4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10"/>
      <c r="AJ111" s="10"/>
      <c r="AK111" s="4"/>
      <c r="AL111" s="4"/>
      <c r="AM111" s="4"/>
      <c r="AN111" s="4"/>
    </row>
    <row r="112" ht="11.25" customHeight="1" spans="1:4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10"/>
      <c r="AJ112" s="10"/>
      <c r="AK112" s="4"/>
      <c r="AL112" s="4"/>
      <c r="AM112" s="4"/>
      <c r="AN112" s="4"/>
    </row>
    <row r="113" ht="11.25" customHeight="1" spans="1:4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10"/>
      <c r="AJ113" s="10"/>
      <c r="AK113" s="4"/>
      <c r="AL113" s="4"/>
      <c r="AM113" s="4"/>
      <c r="AN113" s="4"/>
    </row>
    <row r="114" ht="11.25" customHeight="1" spans="1:4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10"/>
      <c r="AJ114" s="10"/>
      <c r="AK114" s="4"/>
      <c r="AL114" s="4"/>
      <c r="AM114" s="4"/>
      <c r="AN114" s="4"/>
    </row>
    <row r="115" ht="11.25" customHeight="1" spans="1:4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10"/>
      <c r="AJ115" s="10"/>
      <c r="AK115" s="4"/>
      <c r="AL115" s="4"/>
      <c r="AM115" s="4"/>
      <c r="AN115" s="4"/>
    </row>
    <row r="116" ht="11.25" customHeight="1" spans="1:4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10"/>
      <c r="AJ116" s="10"/>
      <c r="AK116" s="4"/>
      <c r="AL116" s="4"/>
      <c r="AM116" s="4"/>
      <c r="AN116" s="4"/>
    </row>
    <row r="117" ht="11.25" customHeight="1" spans="1:4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10"/>
      <c r="AJ117" s="10"/>
      <c r="AK117" s="4"/>
      <c r="AL117" s="4"/>
      <c r="AM117" s="4"/>
      <c r="AN117" s="4"/>
    </row>
    <row r="118" ht="11.25" customHeight="1" spans="1:4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10"/>
      <c r="AJ118" s="10"/>
      <c r="AK118" s="4"/>
      <c r="AL118" s="4"/>
      <c r="AM118" s="4"/>
      <c r="AN118" s="4"/>
    </row>
    <row r="119" ht="11.25" customHeight="1" spans="1:4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10"/>
      <c r="AJ119" s="10"/>
      <c r="AK119" s="4"/>
      <c r="AL119" s="4"/>
      <c r="AM119" s="4"/>
      <c r="AN119" s="4"/>
    </row>
    <row r="120" ht="11.25" customHeight="1" spans="1:4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10"/>
      <c r="AJ120" s="10"/>
      <c r="AK120" s="4"/>
      <c r="AL120" s="4"/>
      <c r="AM120" s="4"/>
      <c r="AN120" s="4"/>
    </row>
    <row r="121" ht="11.25" customHeight="1" spans="1:4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10"/>
      <c r="AJ121" s="10"/>
      <c r="AK121" s="4"/>
      <c r="AL121" s="4"/>
      <c r="AM121" s="4"/>
      <c r="AN121" s="4"/>
    </row>
    <row r="122" ht="11.25" customHeight="1" spans="1:4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10"/>
      <c r="AJ122" s="10"/>
      <c r="AK122" s="4"/>
      <c r="AL122" s="4"/>
      <c r="AM122" s="4"/>
      <c r="AN122" s="4"/>
    </row>
    <row r="123" ht="11.25" customHeight="1" spans="1:4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10"/>
      <c r="AJ123" s="10"/>
      <c r="AK123" s="4"/>
      <c r="AL123" s="4"/>
      <c r="AM123" s="4"/>
      <c r="AN123" s="4"/>
    </row>
    <row r="124" ht="11.25" customHeight="1" spans="1:4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10"/>
      <c r="AJ124" s="10"/>
      <c r="AK124" s="4"/>
      <c r="AL124" s="4"/>
      <c r="AM124" s="4"/>
      <c r="AN124" s="4"/>
    </row>
    <row r="125" ht="11.25" customHeight="1" spans="1:4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10"/>
      <c r="AJ125" s="10"/>
      <c r="AK125" s="4"/>
      <c r="AL125" s="4"/>
      <c r="AM125" s="4"/>
      <c r="AN125" s="4"/>
    </row>
    <row r="126" ht="11.25" customHeight="1" spans="1:4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10"/>
      <c r="AJ126" s="10"/>
      <c r="AK126" s="4"/>
      <c r="AL126" s="4"/>
      <c r="AM126" s="4"/>
      <c r="AN126" s="4"/>
    </row>
    <row r="127" ht="11.25" customHeight="1" spans="1:4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10"/>
      <c r="AJ127" s="10"/>
      <c r="AK127" s="4"/>
      <c r="AL127" s="4"/>
      <c r="AM127" s="4"/>
      <c r="AN127" s="4"/>
    </row>
    <row r="128" ht="11.25" customHeight="1" spans="1:4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10"/>
      <c r="AJ128" s="10"/>
      <c r="AK128" s="4"/>
      <c r="AL128" s="4"/>
      <c r="AM128" s="4"/>
      <c r="AN128" s="4"/>
    </row>
    <row r="129" ht="11.25" customHeight="1" spans="1:4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10"/>
      <c r="AJ129" s="10"/>
      <c r="AK129" s="4"/>
      <c r="AL129" s="4"/>
      <c r="AM129" s="4"/>
      <c r="AN129" s="4"/>
    </row>
    <row r="130" ht="11.25" customHeight="1" spans="1:4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10"/>
      <c r="AJ130" s="10"/>
      <c r="AK130" s="4"/>
      <c r="AL130" s="4"/>
      <c r="AM130" s="4"/>
      <c r="AN130" s="4"/>
    </row>
    <row r="131" ht="11.25" customHeight="1" spans="1:4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10"/>
      <c r="AJ131" s="10"/>
      <c r="AK131" s="4"/>
      <c r="AL131" s="4"/>
      <c r="AM131" s="4"/>
      <c r="AN131" s="4"/>
    </row>
    <row r="132" ht="11.25" customHeight="1" spans="1:4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10"/>
      <c r="AJ132" s="10"/>
      <c r="AK132" s="4"/>
      <c r="AL132" s="4"/>
      <c r="AM132" s="4"/>
      <c r="AN132" s="4"/>
    </row>
    <row r="133" ht="11.25" customHeight="1" spans="1:4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10"/>
      <c r="AJ133" s="10"/>
      <c r="AK133" s="4"/>
      <c r="AL133" s="4"/>
      <c r="AM133" s="4"/>
      <c r="AN133" s="4"/>
    </row>
    <row r="134" ht="11.25" customHeight="1" spans="1:4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10"/>
      <c r="AJ134" s="10"/>
      <c r="AK134" s="4"/>
      <c r="AL134" s="4"/>
      <c r="AM134" s="4"/>
      <c r="AN134" s="4"/>
    </row>
    <row r="135" ht="11.25" customHeight="1" spans="1:4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10"/>
      <c r="AJ135" s="10"/>
      <c r="AK135" s="4"/>
      <c r="AL135" s="4"/>
      <c r="AM135" s="4"/>
      <c r="AN135" s="4"/>
    </row>
    <row r="136" ht="11.25" customHeight="1" spans="1:4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10"/>
      <c r="AJ136" s="10"/>
      <c r="AK136" s="4"/>
      <c r="AL136" s="4"/>
      <c r="AM136" s="4"/>
      <c r="AN136" s="4"/>
    </row>
    <row r="137" ht="11.25" customHeight="1" spans="1:4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10"/>
      <c r="AJ137" s="10"/>
      <c r="AK137" s="4"/>
      <c r="AL137" s="4"/>
      <c r="AM137" s="4"/>
      <c r="AN137" s="4"/>
    </row>
    <row r="138" ht="11.25" customHeight="1" spans="1:4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10"/>
      <c r="AJ138" s="10"/>
      <c r="AK138" s="4"/>
      <c r="AL138" s="4"/>
      <c r="AM138" s="4"/>
      <c r="AN138" s="4"/>
    </row>
    <row r="139" ht="11.25" customHeight="1" spans="1:4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10"/>
      <c r="AJ139" s="10"/>
      <c r="AK139" s="4"/>
      <c r="AL139" s="4"/>
      <c r="AM139" s="4"/>
      <c r="AN139" s="4"/>
    </row>
    <row r="140" ht="11.25" customHeight="1" spans="1: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10"/>
      <c r="AJ140" s="10"/>
      <c r="AK140" s="4"/>
      <c r="AL140" s="4"/>
      <c r="AM140" s="4"/>
      <c r="AN140" s="4"/>
    </row>
    <row r="141" ht="11.25" customHeight="1" spans="1:4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10"/>
      <c r="AJ141" s="10"/>
      <c r="AK141" s="4"/>
      <c r="AL141" s="4"/>
      <c r="AM141" s="4"/>
      <c r="AN141" s="4"/>
    </row>
    <row r="142" ht="11.25" customHeight="1" spans="1:4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10"/>
      <c r="AJ142" s="10"/>
      <c r="AK142" s="4"/>
      <c r="AL142" s="4"/>
      <c r="AM142" s="4"/>
      <c r="AN142" s="4"/>
    </row>
    <row r="143" ht="11.25" customHeight="1" spans="1:4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10"/>
      <c r="AJ143" s="10"/>
      <c r="AK143" s="4"/>
      <c r="AL143" s="4"/>
      <c r="AM143" s="4"/>
      <c r="AN143" s="4"/>
    </row>
    <row r="144" ht="11.25" customHeight="1" spans="1:4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10"/>
      <c r="AJ144" s="10"/>
      <c r="AK144" s="4"/>
      <c r="AL144" s="4"/>
      <c r="AM144" s="4"/>
      <c r="AN144" s="4"/>
    </row>
    <row r="145" ht="11.25" customHeight="1" spans="1:4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0"/>
      <c r="AJ145" s="10"/>
      <c r="AK145" s="4"/>
      <c r="AL145" s="4"/>
      <c r="AM145" s="4"/>
      <c r="AN145" s="4"/>
    </row>
    <row r="146" ht="11.25" customHeight="1" spans="1:4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10"/>
      <c r="AJ146" s="10"/>
      <c r="AK146" s="4"/>
      <c r="AL146" s="4"/>
      <c r="AM146" s="4"/>
      <c r="AN146" s="4"/>
    </row>
    <row r="147" ht="11.25" customHeight="1" spans="1:4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10"/>
      <c r="AJ147" s="10"/>
      <c r="AK147" s="4"/>
      <c r="AL147" s="4"/>
      <c r="AM147" s="4"/>
      <c r="AN147" s="4"/>
    </row>
    <row r="148" ht="11.25" customHeight="1" spans="1:4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10"/>
      <c r="AJ148" s="10"/>
      <c r="AK148" s="4"/>
      <c r="AL148" s="4"/>
      <c r="AM148" s="4"/>
      <c r="AN148" s="4"/>
    </row>
    <row r="149" ht="11.25" customHeight="1" spans="1:4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10"/>
      <c r="AJ149" s="10"/>
      <c r="AK149" s="4"/>
      <c r="AL149" s="4"/>
      <c r="AM149" s="4"/>
      <c r="AN149" s="4"/>
    </row>
    <row r="150" ht="11.25" customHeight="1" spans="1:4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10"/>
      <c r="AJ150" s="10"/>
      <c r="AK150" s="4"/>
      <c r="AL150" s="4"/>
      <c r="AM150" s="4"/>
      <c r="AN150" s="4"/>
    </row>
    <row r="151" ht="11.25" customHeight="1" spans="1:4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10"/>
      <c r="AJ151" s="10"/>
      <c r="AK151" s="4"/>
      <c r="AL151" s="4"/>
      <c r="AM151" s="4"/>
      <c r="AN151" s="4"/>
    </row>
    <row r="152" ht="11.25" customHeight="1" spans="1:4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10"/>
      <c r="AJ152" s="10"/>
      <c r="AK152" s="4"/>
      <c r="AL152" s="4"/>
      <c r="AM152" s="4"/>
      <c r="AN152" s="4"/>
    </row>
    <row r="153" ht="11.25" customHeight="1" spans="1:4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0"/>
      <c r="AJ153" s="10"/>
      <c r="AK153" s="4"/>
      <c r="AL153" s="4"/>
      <c r="AM153" s="4"/>
      <c r="AN153" s="4"/>
    </row>
    <row r="154" ht="11.25" customHeight="1" spans="1:4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10"/>
      <c r="AJ154" s="10"/>
      <c r="AK154" s="4"/>
      <c r="AL154" s="4"/>
      <c r="AM154" s="4"/>
      <c r="AN154" s="4"/>
    </row>
    <row r="155" ht="11.25" customHeight="1" spans="1:4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10"/>
      <c r="AJ155" s="10"/>
      <c r="AK155" s="4"/>
      <c r="AL155" s="4"/>
      <c r="AM155" s="4"/>
      <c r="AN155" s="4"/>
    </row>
    <row r="156" ht="11.25" customHeight="1" spans="1:4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10"/>
      <c r="AJ156" s="10"/>
      <c r="AK156" s="4"/>
      <c r="AL156" s="4"/>
      <c r="AM156" s="4"/>
      <c r="AN156" s="4"/>
    </row>
    <row r="157" ht="11.25" customHeight="1" spans="1:4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10"/>
      <c r="AJ157" s="10"/>
      <c r="AK157" s="4"/>
      <c r="AL157" s="4"/>
      <c r="AM157" s="4"/>
      <c r="AN157" s="4"/>
    </row>
    <row r="158" ht="11.25" customHeight="1" spans="1:4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10"/>
      <c r="AJ158" s="10"/>
      <c r="AK158" s="4"/>
      <c r="AL158" s="4"/>
      <c r="AM158" s="4"/>
      <c r="AN158" s="4"/>
    </row>
    <row r="159" ht="11.25" customHeight="1" spans="1:4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10"/>
      <c r="AJ159" s="10"/>
      <c r="AK159" s="4"/>
      <c r="AL159" s="4"/>
      <c r="AM159" s="4"/>
      <c r="AN159" s="4"/>
    </row>
    <row r="160" ht="11.25" customHeight="1" spans="1:4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10"/>
      <c r="AJ160" s="10"/>
      <c r="AK160" s="4"/>
      <c r="AL160" s="4"/>
      <c r="AM160" s="4"/>
      <c r="AN160" s="4"/>
    </row>
    <row r="161" ht="11.25" customHeight="1" spans="1:4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10"/>
      <c r="AJ161" s="10"/>
      <c r="AK161" s="4"/>
      <c r="AL161" s="4"/>
      <c r="AM161" s="4"/>
      <c r="AN161" s="4"/>
    </row>
    <row r="162" ht="11.25" customHeight="1" spans="1:4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10"/>
      <c r="AJ162" s="10"/>
      <c r="AK162" s="4"/>
      <c r="AL162" s="4"/>
      <c r="AM162" s="4"/>
      <c r="AN162" s="4"/>
    </row>
    <row r="163" ht="11.25" customHeight="1" spans="1:4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10"/>
      <c r="AJ163" s="10"/>
      <c r="AK163" s="4"/>
      <c r="AL163" s="4"/>
      <c r="AM163" s="4"/>
      <c r="AN163" s="4"/>
    </row>
    <row r="164" ht="11.25" customHeight="1" spans="1:4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10"/>
      <c r="AJ164" s="10"/>
      <c r="AK164" s="4"/>
      <c r="AL164" s="4"/>
      <c r="AM164" s="4"/>
      <c r="AN164" s="4"/>
    </row>
    <row r="165" ht="11.25" customHeight="1" spans="1:4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10"/>
      <c r="AJ165" s="10"/>
      <c r="AK165" s="4"/>
      <c r="AL165" s="4"/>
      <c r="AM165" s="4"/>
      <c r="AN165" s="4"/>
    </row>
    <row r="166" ht="11.25" customHeight="1" spans="1:4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10"/>
      <c r="AJ166" s="10"/>
      <c r="AK166" s="4"/>
      <c r="AL166" s="4"/>
      <c r="AM166" s="4"/>
      <c r="AN166" s="4"/>
    </row>
    <row r="167" ht="11.25" customHeight="1" spans="1:4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10"/>
      <c r="AJ167" s="10"/>
      <c r="AK167" s="4"/>
      <c r="AL167" s="4"/>
      <c r="AM167" s="4"/>
      <c r="AN167" s="4"/>
    </row>
    <row r="168" ht="11.25" customHeight="1" spans="1:4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10"/>
      <c r="AJ168" s="10"/>
      <c r="AK168" s="4"/>
      <c r="AL168" s="4"/>
      <c r="AM168" s="4"/>
      <c r="AN168" s="4"/>
    </row>
    <row r="169" ht="11.25" customHeight="1" spans="1:4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10"/>
      <c r="AJ169" s="10"/>
      <c r="AK169" s="4"/>
      <c r="AL169" s="4"/>
      <c r="AM169" s="4"/>
      <c r="AN169" s="4"/>
    </row>
    <row r="170" ht="11.25" customHeight="1" spans="1:4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10"/>
      <c r="AJ170" s="10"/>
      <c r="AK170" s="4"/>
      <c r="AL170" s="4"/>
      <c r="AM170" s="4"/>
      <c r="AN170" s="4"/>
    </row>
    <row r="171" ht="11.25" customHeight="1" spans="1:4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10"/>
      <c r="AJ171" s="10"/>
      <c r="AK171" s="4"/>
      <c r="AL171" s="4"/>
      <c r="AM171" s="4"/>
      <c r="AN171" s="4"/>
    </row>
    <row r="172" ht="11.25" customHeight="1" spans="1:4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10"/>
      <c r="AJ172" s="10"/>
      <c r="AK172" s="4"/>
      <c r="AL172" s="4"/>
      <c r="AM172" s="4"/>
      <c r="AN172" s="4"/>
    </row>
    <row r="173" ht="11.25" customHeight="1" spans="1:4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10"/>
      <c r="AJ173" s="10"/>
      <c r="AK173" s="4"/>
      <c r="AL173" s="4"/>
      <c r="AM173" s="4"/>
      <c r="AN173" s="4"/>
    </row>
    <row r="174" ht="11.25" customHeight="1" spans="1:4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10"/>
      <c r="AJ174" s="10"/>
      <c r="AK174" s="4"/>
      <c r="AL174" s="4"/>
      <c r="AM174" s="4"/>
      <c r="AN174" s="4"/>
    </row>
    <row r="175" ht="11.25" customHeight="1" spans="1:4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10"/>
      <c r="AJ175" s="10"/>
      <c r="AK175" s="4"/>
      <c r="AL175" s="4"/>
      <c r="AM175" s="4"/>
      <c r="AN175" s="4"/>
    </row>
    <row r="176" ht="11.25" customHeight="1" spans="1:4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10"/>
      <c r="AJ176" s="10"/>
      <c r="AK176" s="4"/>
      <c r="AL176" s="4"/>
      <c r="AM176" s="4"/>
      <c r="AN176" s="4"/>
    </row>
    <row r="177" ht="11.25" customHeight="1" spans="1:4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10"/>
      <c r="AJ177" s="10"/>
      <c r="AK177" s="4"/>
      <c r="AL177" s="4"/>
      <c r="AM177" s="4"/>
      <c r="AN177" s="4"/>
    </row>
    <row r="178" ht="11.25" customHeight="1" spans="1:4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10"/>
      <c r="AJ178" s="10"/>
      <c r="AK178" s="4"/>
      <c r="AL178" s="4"/>
      <c r="AM178" s="4"/>
      <c r="AN178" s="4"/>
    </row>
    <row r="179" ht="11.25" customHeight="1" spans="1:4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10"/>
      <c r="AJ179" s="10"/>
      <c r="AK179" s="4"/>
      <c r="AL179" s="4"/>
      <c r="AM179" s="4"/>
      <c r="AN179" s="4"/>
    </row>
    <row r="180" ht="11.25" customHeight="1" spans="1:4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10"/>
      <c r="AJ180" s="10"/>
      <c r="AK180" s="4"/>
      <c r="AL180" s="4"/>
      <c r="AM180" s="4"/>
      <c r="AN180" s="4"/>
    </row>
    <row r="181" ht="11.25" customHeight="1" spans="1:4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10"/>
      <c r="AJ181" s="10"/>
      <c r="AK181" s="4"/>
      <c r="AL181" s="4"/>
      <c r="AM181" s="4"/>
      <c r="AN181" s="4"/>
    </row>
    <row r="182" ht="11.25" customHeight="1" spans="1:4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10"/>
      <c r="AJ182" s="10"/>
      <c r="AK182" s="4"/>
      <c r="AL182" s="4"/>
      <c r="AM182" s="4"/>
      <c r="AN182" s="4"/>
    </row>
    <row r="183" ht="11.25" customHeight="1" spans="1:4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10"/>
      <c r="AJ183" s="10"/>
      <c r="AK183" s="4"/>
      <c r="AL183" s="4"/>
      <c r="AM183" s="4"/>
      <c r="AN183" s="4"/>
    </row>
    <row r="184" ht="11.25" customHeight="1" spans="1:4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10"/>
      <c r="AJ184" s="10"/>
      <c r="AK184" s="4"/>
      <c r="AL184" s="4"/>
      <c r="AM184" s="4"/>
      <c r="AN184" s="4"/>
    </row>
    <row r="185" ht="11.25" customHeight="1" spans="1:4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10"/>
      <c r="AJ185" s="10"/>
      <c r="AK185" s="4"/>
      <c r="AL185" s="4"/>
      <c r="AM185" s="4"/>
      <c r="AN185" s="4"/>
    </row>
    <row r="186" ht="11.25" customHeight="1" spans="1:4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10"/>
      <c r="AJ186" s="10"/>
      <c r="AK186" s="4"/>
      <c r="AL186" s="4"/>
      <c r="AM186" s="4"/>
      <c r="AN186" s="4"/>
    </row>
    <row r="187" ht="11.25" customHeight="1" spans="1:4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10"/>
      <c r="AJ187" s="10"/>
      <c r="AK187" s="4"/>
      <c r="AL187" s="4"/>
      <c r="AM187" s="4"/>
      <c r="AN187" s="4"/>
    </row>
    <row r="188" ht="11.25" customHeight="1" spans="1:4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10"/>
      <c r="AJ188" s="10"/>
      <c r="AK188" s="4"/>
      <c r="AL188" s="4"/>
      <c r="AM188" s="4"/>
      <c r="AN188" s="4"/>
    </row>
    <row r="189" ht="11.25" customHeight="1" spans="1:4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10"/>
      <c r="AJ189" s="10"/>
      <c r="AK189" s="4"/>
      <c r="AL189" s="4"/>
      <c r="AM189" s="4"/>
      <c r="AN189" s="4"/>
    </row>
    <row r="190" ht="11.25" customHeight="1" spans="1:4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10"/>
      <c r="AJ190" s="10"/>
      <c r="AK190" s="4"/>
      <c r="AL190" s="4"/>
      <c r="AM190" s="4"/>
      <c r="AN190" s="4"/>
    </row>
    <row r="191" ht="11.25" customHeight="1" spans="1:4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10"/>
      <c r="AJ191" s="10"/>
      <c r="AK191" s="4"/>
      <c r="AL191" s="4"/>
      <c r="AM191" s="4"/>
      <c r="AN191" s="4"/>
    </row>
    <row r="192" ht="11.25" customHeight="1" spans="1:4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10"/>
      <c r="AJ192" s="10"/>
      <c r="AK192" s="4"/>
      <c r="AL192" s="4"/>
      <c r="AM192" s="4"/>
      <c r="AN192" s="4"/>
    </row>
    <row r="193" ht="11.25" customHeight="1" spans="1:4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10"/>
      <c r="AJ193" s="10"/>
      <c r="AK193" s="4"/>
      <c r="AL193" s="4"/>
      <c r="AM193" s="4"/>
      <c r="AN193" s="4"/>
    </row>
    <row r="194" ht="11.25" customHeight="1" spans="1:4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10"/>
      <c r="AJ194" s="10"/>
      <c r="AK194" s="4"/>
      <c r="AL194" s="4"/>
      <c r="AM194" s="4"/>
      <c r="AN194" s="4"/>
    </row>
    <row r="195" ht="11.25" customHeight="1" spans="1:4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10"/>
      <c r="AJ195" s="10"/>
      <c r="AK195" s="4"/>
      <c r="AL195" s="4"/>
      <c r="AM195" s="4"/>
      <c r="AN195" s="4"/>
    </row>
    <row r="196" ht="11.25" customHeight="1" spans="1:4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10"/>
      <c r="AJ196" s="10"/>
      <c r="AK196" s="4"/>
      <c r="AL196" s="4"/>
      <c r="AM196" s="4"/>
      <c r="AN196" s="4"/>
    </row>
    <row r="197" ht="11.25" customHeight="1" spans="1:4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10"/>
      <c r="AJ197" s="10"/>
      <c r="AK197" s="4"/>
      <c r="AL197" s="4"/>
      <c r="AM197" s="4"/>
      <c r="AN197" s="4"/>
    </row>
    <row r="198" ht="11.25" customHeight="1" spans="1:4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10"/>
      <c r="AJ198" s="10"/>
      <c r="AK198" s="4"/>
      <c r="AL198" s="4"/>
      <c r="AM198" s="4"/>
      <c r="AN198" s="4"/>
    </row>
    <row r="199" ht="11.25" customHeight="1" spans="1:4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10"/>
      <c r="AJ199" s="10"/>
      <c r="AK199" s="4"/>
      <c r="AL199" s="4"/>
      <c r="AM199" s="4"/>
      <c r="AN199" s="4"/>
    </row>
    <row r="200" ht="11.25" customHeight="1" spans="1:4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10"/>
      <c r="AJ200" s="10"/>
      <c r="AK200" s="4"/>
      <c r="AL200" s="4"/>
      <c r="AM200" s="4"/>
      <c r="AN200" s="4"/>
    </row>
    <row r="201" ht="11.25" customHeight="1" spans="1:40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10"/>
      <c r="AJ201" s="10"/>
      <c r="AK201" s="4"/>
      <c r="AL201" s="4"/>
      <c r="AM201" s="4"/>
      <c r="AN201" s="4"/>
    </row>
    <row r="202" ht="11.25" customHeight="1" spans="1:40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10"/>
      <c r="AJ202" s="10"/>
      <c r="AK202" s="4"/>
      <c r="AL202" s="4"/>
      <c r="AM202" s="4"/>
      <c r="AN202" s="4"/>
    </row>
    <row r="203" ht="11.25" customHeight="1" spans="1:40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10"/>
      <c r="AJ203" s="10"/>
      <c r="AK203" s="4"/>
      <c r="AL203" s="4"/>
      <c r="AM203" s="4"/>
      <c r="AN203" s="4"/>
    </row>
    <row r="204" ht="11.25" customHeight="1" spans="1:40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10"/>
      <c r="AJ204" s="10"/>
      <c r="AK204" s="4"/>
      <c r="AL204" s="4"/>
      <c r="AM204" s="4"/>
      <c r="AN204" s="4"/>
    </row>
    <row r="205" ht="11.25" customHeight="1" spans="1:40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10"/>
      <c r="AJ205" s="10"/>
      <c r="AK205" s="4"/>
      <c r="AL205" s="4"/>
      <c r="AM205" s="4"/>
      <c r="AN205" s="4"/>
    </row>
    <row r="206" ht="11.25" customHeight="1" spans="1:40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10"/>
      <c r="AJ206" s="10"/>
      <c r="AK206" s="4"/>
      <c r="AL206" s="4"/>
      <c r="AM206" s="4"/>
      <c r="AN206" s="4"/>
    </row>
    <row r="207" ht="11.25" customHeight="1" spans="1:40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0"/>
      <c r="AJ207" s="10"/>
      <c r="AK207" s="4"/>
      <c r="AL207" s="4"/>
      <c r="AM207" s="4"/>
      <c r="AN207" s="4"/>
    </row>
    <row r="208" ht="11.25" customHeight="1" spans="1:40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0"/>
      <c r="AJ208" s="10"/>
      <c r="AK208" s="4"/>
      <c r="AL208" s="4"/>
      <c r="AM208" s="4"/>
      <c r="AN208" s="4"/>
    </row>
    <row r="209" ht="11.25" customHeight="1" spans="1:40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0"/>
      <c r="AJ209" s="10"/>
      <c r="AK209" s="4"/>
      <c r="AL209" s="4"/>
      <c r="AM209" s="4"/>
      <c r="AN209" s="4"/>
    </row>
    <row r="210" ht="11.25" customHeight="1" spans="1:4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10"/>
      <c r="AJ210" s="10"/>
      <c r="AK210" s="4"/>
      <c r="AL210" s="4"/>
      <c r="AM210" s="4"/>
      <c r="AN210" s="4"/>
    </row>
    <row r="211" ht="11.25" customHeight="1" spans="1:40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10"/>
      <c r="AJ211" s="10"/>
      <c r="AK211" s="4"/>
      <c r="AL211" s="4"/>
      <c r="AM211" s="4"/>
      <c r="AN211" s="4"/>
    </row>
    <row r="212" ht="11.25" customHeight="1" spans="1:40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10"/>
      <c r="AJ212" s="10"/>
      <c r="AK212" s="4"/>
      <c r="AL212" s="4"/>
      <c r="AM212" s="4"/>
      <c r="AN212" s="4"/>
    </row>
    <row r="213" ht="11.25" customHeight="1" spans="1:40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10"/>
      <c r="AJ213" s="10"/>
      <c r="AK213" s="4"/>
      <c r="AL213" s="4"/>
      <c r="AM213" s="4"/>
      <c r="AN213" s="4"/>
    </row>
    <row r="214" ht="11.25" customHeight="1" spans="1:40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10"/>
      <c r="AJ214" s="10"/>
      <c r="AK214" s="4"/>
      <c r="AL214" s="4"/>
      <c r="AM214" s="4"/>
      <c r="AN214" s="4"/>
    </row>
    <row r="215" ht="11.25" customHeight="1" spans="1:40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10"/>
      <c r="AJ215" s="10"/>
      <c r="AK215" s="4"/>
      <c r="AL215" s="4"/>
      <c r="AM215" s="4"/>
      <c r="AN215" s="4"/>
    </row>
    <row r="216" ht="11.25" customHeight="1" spans="1:40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10"/>
      <c r="AJ216" s="10"/>
      <c r="AK216" s="4"/>
      <c r="AL216" s="4"/>
      <c r="AM216" s="4"/>
      <c r="AN216" s="4"/>
    </row>
    <row r="217" ht="11.25" customHeight="1" spans="1:40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10"/>
      <c r="AJ217" s="10"/>
      <c r="AK217" s="4"/>
      <c r="AL217" s="4"/>
      <c r="AM217" s="4"/>
      <c r="AN217" s="4"/>
    </row>
    <row r="218" ht="11.25" customHeight="1" spans="1:40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10"/>
      <c r="AJ218" s="10"/>
      <c r="AK218" s="4"/>
      <c r="AL218" s="4"/>
      <c r="AM218" s="4"/>
      <c r="AN218" s="4"/>
    </row>
    <row r="219" ht="11.25" customHeight="1" spans="1:40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10"/>
      <c r="AJ219" s="10"/>
      <c r="AK219" s="4"/>
      <c r="AL219" s="4"/>
      <c r="AM219" s="4"/>
      <c r="AN219" s="4"/>
    </row>
    <row r="220" ht="11.25" customHeight="1" spans="1:4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10"/>
      <c r="AJ220" s="10"/>
      <c r="AK220" s="4"/>
      <c r="AL220" s="4"/>
      <c r="AM220" s="4"/>
      <c r="AN220" s="4"/>
    </row>
    <row r="221" ht="11.25" customHeight="1" spans="1:40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10"/>
      <c r="AJ221" s="10"/>
      <c r="AK221" s="4"/>
      <c r="AL221" s="4"/>
      <c r="AM221" s="4"/>
      <c r="AN221" s="4"/>
    </row>
    <row r="222" ht="11.25" customHeight="1" spans="1:40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10"/>
      <c r="AJ222" s="10"/>
      <c r="AK222" s="4"/>
      <c r="AL222" s="4"/>
      <c r="AM222" s="4"/>
      <c r="AN222" s="4"/>
    </row>
    <row r="223" ht="11.25" customHeight="1" spans="1:40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10"/>
      <c r="AJ223" s="10"/>
      <c r="AK223" s="4"/>
      <c r="AL223" s="4"/>
      <c r="AM223" s="4"/>
      <c r="AN223" s="4"/>
    </row>
    <row r="224" ht="11.25" customHeight="1" spans="1:40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10"/>
      <c r="AJ224" s="10"/>
      <c r="AK224" s="4"/>
      <c r="AL224" s="4"/>
      <c r="AM224" s="4"/>
      <c r="AN224" s="4"/>
    </row>
    <row r="225" ht="11.25" customHeight="1" spans="1:40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10"/>
      <c r="AJ225" s="10"/>
      <c r="AK225" s="4"/>
      <c r="AL225" s="4"/>
      <c r="AM225" s="4"/>
      <c r="AN225" s="4"/>
    </row>
    <row r="226" ht="11.25" customHeight="1" spans="1:40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10"/>
      <c r="AJ226" s="10"/>
      <c r="AK226" s="4"/>
      <c r="AL226" s="4"/>
      <c r="AM226" s="4"/>
      <c r="AN226" s="4"/>
    </row>
    <row r="227" ht="11.25" customHeight="1" spans="1:40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10"/>
      <c r="AJ227" s="10"/>
      <c r="AK227" s="4"/>
      <c r="AL227" s="4"/>
      <c r="AM227" s="4"/>
      <c r="AN227" s="4"/>
    </row>
    <row r="228" ht="11.25" customHeight="1" spans="1:40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10"/>
      <c r="AJ228" s="10"/>
      <c r="AK228" s="4"/>
      <c r="AL228" s="4"/>
      <c r="AM228" s="4"/>
      <c r="AN228" s="4"/>
    </row>
    <row r="229" ht="11.25" customHeight="1" spans="1:40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10"/>
      <c r="AJ229" s="10"/>
      <c r="AK229" s="4"/>
      <c r="AL229" s="4"/>
      <c r="AM229" s="4"/>
      <c r="AN229" s="4"/>
    </row>
    <row r="230" ht="11.25" customHeight="1" spans="1:4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10"/>
      <c r="AJ230" s="10"/>
      <c r="AK230" s="4"/>
      <c r="AL230" s="4"/>
      <c r="AM230" s="4"/>
      <c r="AN230" s="4"/>
    </row>
    <row r="231" ht="11.25" customHeight="1" spans="1:40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10"/>
      <c r="AJ231" s="10"/>
      <c r="AK231" s="4"/>
      <c r="AL231" s="4"/>
      <c r="AM231" s="4"/>
      <c r="AN231" s="4"/>
    </row>
    <row r="232" ht="11.25" customHeight="1" spans="1:40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10"/>
      <c r="AJ232" s="10"/>
      <c r="AK232" s="4"/>
      <c r="AL232" s="4"/>
      <c r="AM232" s="4"/>
      <c r="AN232" s="4"/>
    </row>
    <row r="233" ht="11.25" customHeight="1" spans="1:40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10"/>
      <c r="AJ233" s="10"/>
      <c r="AK233" s="4"/>
      <c r="AL233" s="4"/>
      <c r="AM233" s="4"/>
      <c r="AN233" s="4"/>
    </row>
    <row r="234" ht="11.25" customHeight="1" spans="1:40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10"/>
      <c r="AJ234" s="10"/>
      <c r="AK234" s="4"/>
      <c r="AL234" s="4"/>
      <c r="AM234" s="4"/>
      <c r="AN234" s="4"/>
    </row>
    <row r="235" ht="11.25" customHeight="1" spans="1:40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10"/>
      <c r="AJ235" s="10"/>
      <c r="AK235" s="4"/>
      <c r="AL235" s="4"/>
      <c r="AM235" s="4"/>
      <c r="AN235" s="4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63">
    <mergeCell ref="H1:AN1"/>
    <mergeCell ref="C2:Z2"/>
    <mergeCell ref="AC2:AG2"/>
    <mergeCell ref="AJ2:AN2"/>
    <mergeCell ref="C3:F3"/>
    <mergeCell ref="H3:K3"/>
    <mergeCell ref="M3:P3"/>
    <mergeCell ref="R3:U3"/>
    <mergeCell ref="W3:Z3"/>
    <mergeCell ref="AS5:AT5"/>
    <mergeCell ref="C37:Z37"/>
    <mergeCell ref="AC37:AG37"/>
    <mergeCell ref="AJ37:AN37"/>
    <mergeCell ref="C38:F38"/>
    <mergeCell ref="H38:K38"/>
    <mergeCell ref="M38:P38"/>
    <mergeCell ref="R38:U38"/>
    <mergeCell ref="W38:Z38"/>
    <mergeCell ref="C72:Z72"/>
    <mergeCell ref="AC72:AG72"/>
    <mergeCell ref="AJ72:AN72"/>
    <mergeCell ref="C73:F73"/>
    <mergeCell ref="H73:K73"/>
    <mergeCell ref="M73:P73"/>
    <mergeCell ref="R73:U73"/>
    <mergeCell ref="W73:Z73"/>
    <mergeCell ref="AB3:AB4"/>
    <mergeCell ref="AB38:AB39"/>
    <mergeCell ref="AB73:AB74"/>
    <mergeCell ref="AC3:AC4"/>
    <mergeCell ref="AC38:AC39"/>
    <mergeCell ref="AC73:AC74"/>
    <mergeCell ref="AD3:AD4"/>
    <mergeCell ref="AD38:AD39"/>
    <mergeCell ref="AD73:AD74"/>
    <mergeCell ref="AE3:AE4"/>
    <mergeCell ref="AE38:AE39"/>
    <mergeCell ref="AE73:AE74"/>
    <mergeCell ref="AF3:AF4"/>
    <mergeCell ref="AF38:AF39"/>
    <mergeCell ref="AF73:AF74"/>
    <mergeCell ref="AG3:AG4"/>
    <mergeCell ref="AG38:AG39"/>
    <mergeCell ref="AG73:AG74"/>
    <mergeCell ref="AI3:AI4"/>
    <mergeCell ref="AI38:AI39"/>
    <mergeCell ref="AI73:AI74"/>
    <mergeCell ref="AJ3:AJ4"/>
    <mergeCell ref="AJ38:AJ39"/>
    <mergeCell ref="AJ73:AJ74"/>
    <mergeCell ref="AK3:AK4"/>
    <mergeCell ref="AK38:AK39"/>
    <mergeCell ref="AK73:AK74"/>
    <mergeCell ref="AL3:AL4"/>
    <mergeCell ref="AL38:AL39"/>
    <mergeCell ref="AL73:AL74"/>
    <mergeCell ref="AM3:AM4"/>
    <mergeCell ref="AM38:AM39"/>
    <mergeCell ref="AM73:AM74"/>
    <mergeCell ref="AN3:AN4"/>
    <mergeCell ref="AN38:AN39"/>
    <mergeCell ref="AN73:AN74"/>
    <mergeCell ref="AP2:AU3"/>
  </mergeCells>
  <conditionalFormatting sqref="AC35:AF35">
    <cfRule type="colorScale" priority="1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35:AG35">
    <cfRule type="colorScale" priority="1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5:AN35">
    <cfRule type="colorScale" priority="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0:AF70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0:AG70">
    <cfRule type="colorScale" priority="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70:AN70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105:AF105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105:AG105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05:AN105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5:AC34">
    <cfRule type="colorScale" priority="1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5:AC34">
    <cfRule type="colorScale" priority="1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40:AC69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0:AC69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5:AC104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95:AC104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6:AT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:C69 H47:H56 M47:M56 R47:R56 W47:W56">
    <cfRule type="cellIs" dxfId="2" priority="48" operator="greaterThan">
      <formula>1</formula>
    </cfRule>
  </conditionalFormatting>
  <conditionalFormatting sqref="H47:H56 M47:M56 R47:R56 W47:W56 C5:C69">
    <cfRule type="cellIs" dxfId="1" priority="47" operator="greaterThan">
      <formula>1</formula>
    </cfRule>
    <cfRule type="cellIs" dxfId="0" priority="46" operator="greaterThan">
      <formula>0</formula>
    </cfRule>
  </conditionalFormatting>
  <conditionalFormatting sqref="I5:I11 N5:N11 X5:X11 D5:S24 I22:I24 N22:N24 X22:X35 D25:D35 I35 N35 S35">
    <cfRule type="cellIs" dxfId="4" priority="79" operator="greaterThan">
      <formula>0</formula>
    </cfRule>
  </conditionalFormatting>
  <conditionalFormatting sqref="I5:I11 N5:N11 X5:X11 S5:S24 D5:D35 I22:I24 N22:N24 X22:X35 I35 N35 S35">
    <cfRule type="cellIs" dxfId="3" priority="78" operator="greaterThan">
      <formula>0</formula>
    </cfRule>
  </conditionalFormatting>
  <conditionalFormatting sqref="E5:Y35">
    <cfRule type="cellIs" dxfId="5" priority="80" operator="greaterThan">
      <formula>0</formula>
    </cfRule>
  </conditionalFormatting>
  <conditionalFormatting sqref="K5:Q21 F5:V35 K22:L35 P22:Q35">
    <cfRule type="cellIs" dxfId="6" priority="81" operator="greaterThan">
      <formula>0</formula>
    </cfRule>
  </conditionalFormatting>
  <conditionalFormatting sqref="K75:Q91 F75:V105 K92:L105 P92:Q105 Z5:Z105">
    <cfRule type="cellIs" dxfId="6" priority="9" operator="greaterThan">
      <formula>0</formula>
    </cfRule>
  </conditionalFormatting>
  <conditionalFormatting sqref="H5:H11 M5:M11 R5:R11 W5:W11 H22:H24 M22:M24 R22:R24 W22:W35 H35 M35 R35">
    <cfRule type="cellIs" dxfId="2" priority="77" operator="greaterThan">
      <formula>1</formula>
    </cfRule>
    <cfRule type="cellIs" dxfId="1" priority="76" operator="greaterThan">
      <formula>1</formula>
    </cfRule>
    <cfRule type="cellIs" dxfId="0" priority="75" operator="greaterThan">
      <formula>0</formula>
    </cfRule>
  </conditionalFormatting>
  <conditionalFormatting sqref="AC5:AG34">
    <cfRule type="colorScale" priority="1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:AN34">
    <cfRule type="colorScale" priority="16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74" operator="equal">
      <formula>0</formula>
    </cfRule>
  </conditionalFormatting>
  <conditionalFormatting sqref="H12:H21 M12:M21 R12:R21 W12:W21">
    <cfRule type="cellIs" dxfId="2" priority="84" operator="greaterThan">
      <formula>1</formula>
    </cfRule>
    <cfRule type="cellIs" dxfId="1" priority="83" operator="greaterThan">
      <formula>1</formula>
    </cfRule>
    <cfRule type="cellIs" dxfId="0" priority="82" operator="greaterThan">
      <formula>0</formula>
    </cfRule>
  </conditionalFormatting>
  <conditionalFormatting sqref="I12:I21 N12:N21 X12:X21">
    <cfRule type="cellIs" dxfId="4" priority="86" operator="greaterThan">
      <formula>0</formula>
    </cfRule>
    <cfRule type="cellIs" dxfId="3" priority="85" operator="greaterThan">
      <formula>0</formula>
    </cfRule>
  </conditionalFormatting>
  <conditionalFormatting sqref="H25:H34 M25:M34 R25:R34">
    <cfRule type="cellIs" dxfId="2" priority="100" operator="greaterThan">
      <formula>1</formula>
    </cfRule>
    <cfRule type="cellIs" dxfId="0" priority="98" operator="greaterThan">
      <formula>0</formula>
    </cfRule>
    <cfRule type="cellIs" dxfId="1" priority="99" operator="greaterThan">
      <formula>1</formula>
    </cfRule>
  </conditionalFormatting>
  <conditionalFormatting sqref="I25:I34 N25:N34 S25:S34">
    <cfRule type="cellIs" dxfId="3" priority="101" operator="greaterThan">
      <formula>0</formula>
    </cfRule>
    <cfRule type="cellIs" dxfId="4" priority="102" operator="greaterThan">
      <formula>0</formula>
    </cfRule>
  </conditionalFormatting>
  <conditionalFormatting sqref="AJ25:AN34">
    <cfRule type="colorScale" priority="1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0:C46 H40:H46 M40:M46 R40:R46 W40:W46 C57:C59 H57:H59 M57:M59 R57:R59 W57:W70 C70 H70 M70 R70">
    <cfRule type="cellIs" dxfId="2" priority="41" operator="greaterThan">
      <formula>1</formula>
    </cfRule>
    <cfRule type="cellIs" dxfId="0" priority="39" operator="greaterThan">
      <formula>0</formula>
    </cfRule>
    <cfRule type="cellIs" dxfId="1" priority="40" operator="greaterThan">
      <formula>1</formula>
    </cfRule>
  </conditionalFormatting>
  <conditionalFormatting sqref="D40:X70">
    <cfRule type="cellIs" dxfId="3" priority="42" operator="greaterThan">
      <formula>0</formula>
    </cfRule>
  </conditionalFormatting>
  <conditionalFormatting sqref="I40:I46 N40:N46 X40:X46 S40:S59 D40:D70 I57:I59 N57:N59 X57:X70 I70 N70 S70">
    <cfRule type="cellIs" dxfId="4" priority="43" operator="greaterThan">
      <formula>0</formula>
    </cfRule>
  </conditionalFormatting>
  <conditionalFormatting sqref="E40:Y70">
    <cfRule type="cellIs" dxfId="5" priority="44" operator="greaterThan">
      <formula>0</formula>
    </cfRule>
  </conditionalFormatting>
  <conditionalFormatting sqref="K40:Q56 F40:V70 K57:L70 P57:Q70">
    <cfRule type="cellIs" dxfId="6" priority="45" operator="greaterThan">
      <formula>0</formula>
    </cfRule>
  </conditionalFormatting>
  <conditionalFormatting sqref="AC40:AG69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40:AN69">
    <cfRule type="cellIs" dxfId="7" priority="38" operator="equal">
      <formula>0</formula>
    </cfRule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7:I56 N47:N56 X47:X56">
    <cfRule type="cellIs" dxfId="4" priority="50" operator="greaterThan">
      <formula>0</formula>
    </cfRule>
  </conditionalFormatting>
  <conditionalFormatting sqref="H60:H69 M60:M69 R60:R69">
    <cfRule type="cellIs" dxfId="2" priority="62" operator="greaterThan">
      <formula>1</formula>
    </cfRule>
    <cfRule type="cellIs" dxfId="1" priority="61" operator="greaterThan">
      <formula>1</formula>
    </cfRule>
    <cfRule type="cellIs" dxfId="0" priority="60" operator="greaterThan">
      <formula>0</formula>
    </cfRule>
  </conditionalFormatting>
  <conditionalFormatting sqref="I60:I69 N60:N69 S60:S69">
    <cfRule type="cellIs" dxfId="4" priority="64" operator="greaterThan">
      <formula>0</formula>
    </cfRule>
  </conditionalFormatting>
  <conditionalFormatting sqref="AJ60:AN69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75:H81 M75:M81 R75:R81 W75:W81 C75:C105 H92:H94 M92:M94 R92:R94 W92:W105 H105 M105 R105">
    <cfRule type="cellIs" dxfId="0" priority="3" operator="greaterThan">
      <formula>0</formula>
    </cfRule>
    <cfRule type="cellIs" dxfId="2" priority="5" operator="greaterThan">
      <formula>1</formula>
    </cfRule>
    <cfRule type="cellIs" dxfId="1" priority="4" operator="greaterThan">
      <formula>1</formula>
    </cfRule>
  </conditionalFormatting>
  <conditionalFormatting sqref="D75:X105">
    <cfRule type="cellIs" dxfId="3" priority="6" operator="greaterThan">
      <formula>0</formula>
    </cfRule>
  </conditionalFormatting>
  <conditionalFormatting sqref="I75:I81 N75:N81 X75:X81 S75:S94 D75:D105 I92:I94 N92:N94 X92:X105 I105 N105 S105">
    <cfRule type="cellIs" dxfId="4" priority="7" operator="greaterThan">
      <formula>0</formula>
    </cfRule>
  </conditionalFormatting>
  <conditionalFormatting sqref="E75:Y105">
    <cfRule type="cellIs" dxfId="5" priority="8" operator="greaterThan">
      <formula>0</formula>
    </cfRule>
  </conditionalFormatting>
  <conditionalFormatting sqref="AC75:AG10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75:AN104">
    <cfRule type="cellIs" dxfId="7" priority="2" operator="equal">
      <formula>0</formula>
    </cfRule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82:H91 M82:M91 R82:R91 W82:W91">
    <cfRule type="cellIs" dxfId="2" priority="12" operator="greaterThan">
      <formula>1</formula>
    </cfRule>
    <cfRule type="cellIs" dxfId="1" priority="11" operator="greaterThan">
      <formula>1</formula>
    </cfRule>
    <cfRule type="cellIs" dxfId="0" priority="10" operator="greaterThan">
      <formula>0</formula>
    </cfRule>
  </conditionalFormatting>
  <conditionalFormatting sqref="I82:I91 N82:N91 X82:X91">
    <cfRule type="cellIs" dxfId="4" priority="14" operator="greaterThan">
      <formula>0</formula>
    </cfRule>
  </conditionalFormatting>
  <conditionalFormatting sqref="H95:H104 M95:M104 R95:R104">
    <cfRule type="cellIs" dxfId="0" priority="24" operator="greaterThan">
      <formula>0</formula>
    </cfRule>
    <cfRule type="cellIs" dxfId="2" priority="26" operator="greaterThan">
      <formula>1</formula>
    </cfRule>
    <cfRule type="cellIs" dxfId="1" priority="25" operator="greaterThan">
      <formula>1</formula>
    </cfRule>
  </conditionalFormatting>
  <conditionalFormatting sqref="I95:I104 N95:N104 S95:S104">
    <cfRule type="cellIs" dxfId="4" priority="28" operator="greaterThan">
      <formula>0</formula>
    </cfRule>
  </conditionalFormatting>
  <conditionalFormatting sqref="AJ95:AN10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horizontalCentered="1" verticalCentered="1"/>
  <pageMargins left="0.708661417322835" right="0.708661417322835" top="0.748031496062992" bottom="0.748031496062992" header="0" footer="0"/>
  <pageSetup paperSize="9" scale="94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3"/>
  <dimension ref="B1:BT1020"/>
  <sheetViews>
    <sheetView showGridLines="0" zoomScale="60" zoomScaleNormal="60" topLeftCell="AH28" workbookViewId="0">
      <selection activeCell="AO97" sqref="AO97"/>
    </sheetView>
  </sheetViews>
  <sheetFormatPr defaultColWidth="16.6666666666667" defaultRowHeight="15" customHeight="1"/>
  <cols>
    <col min="1" max="1" width="16.6666666666667" style="432"/>
    <col min="2" max="2" width="6.16190476190476" style="432" customWidth="1"/>
    <col min="3" max="3" width="15" style="432" customWidth="1"/>
    <col min="4" max="4" width="8.16190476190476" style="432" customWidth="1"/>
    <col min="5" max="6" width="6.66666666666667" style="432" customWidth="1"/>
    <col min="7" max="7" width="6.66666666666667" style="450" customWidth="1"/>
    <col min="8" max="8" width="1" style="450" customWidth="1"/>
    <col min="9" max="12" width="6.66666666666667" style="450" customWidth="1"/>
    <col min="13" max="13" width="0.666666666666667" style="450" customWidth="1"/>
    <col min="14" max="17" width="6.66666666666667" style="450" customWidth="1"/>
    <col min="18" max="18" width="1" style="450" customWidth="1"/>
    <col min="19" max="22" width="6.66666666666667" style="450" customWidth="1"/>
    <col min="23" max="23" width="1.16190476190476" style="450" customWidth="1"/>
    <col min="24" max="27" width="6.66666666666667" style="450" customWidth="1"/>
    <col min="28" max="29" width="2.16190476190476" style="450" customWidth="1"/>
    <col min="30" max="30" width="1.5047619047619" style="432" customWidth="1"/>
    <col min="31" max="31" width="8.5047619047619" style="270" hidden="1" customWidth="1"/>
    <col min="32" max="32" width="9.16190476190476" style="270" customWidth="1"/>
    <col min="33" max="35" width="12.1619047619048" style="270" customWidth="1"/>
    <col min="36" max="36" width="12.1619047619048" style="432" customWidth="1"/>
    <col min="37" max="37" width="2" style="432" customWidth="1"/>
    <col min="38" max="38" width="1.16190476190476" style="432" customWidth="1"/>
    <col min="39" max="43" width="11.5047619047619" style="432" customWidth="1"/>
    <col min="44" max="44" width="10.6666666666667" style="432" customWidth="1"/>
    <col min="45" max="45" width="13.5047619047619" style="432" customWidth="1"/>
    <col min="46" max="48" width="9.16190476190476" style="432" customWidth="1"/>
    <col min="49" max="49" width="10.5047619047619" style="432" customWidth="1"/>
    <col min="50" max="51" width="10.1619047619048" style="432" customWidth="1"/>
    <col min="52" max="52" width="11.1619047619048" style="432" customWidth="1"/>
    <col min="53" max="53" width="10.1619047619048" style="432" customWidth="1"/>
    <col min="54" max="54" width="12.5047619047619" style="432" customWidth="1"/>
    <col min="55" max="55" width="13" style="432" customWidth="1"/>
    <col min="56" max="16384" width="16.6666666666667" style="432"/>
  </cols>
  <sheetData>
    <row r="1" ht="11.25" customHeight="1" spans="44:45">
      <c r="AR1" s="10"/>
      <c r="AS1" s="10"/>
    </row>
    <row r="2" ht="17.1" customHeight="1" spans="44:45">
      <c r="AR2" s="10"/>
      <c r="AS2" s="10"/>
    </row>
    <row r="3" ht="11.25" customHeight="1" spans="44:45">
      <c r="AR3" s="10"/>
      <c r="AS3" s="10"/>
    </row>
    <row r="4" ht="11.25" customHeight="1" spans="44:45">
      <c r="AR4" s="10"/>
      <c r="AS4" s="10"/>
    </row>
    <row r="5" ht="11.25" customHeight="1" spans="2:66">
      <c r="B5" s="451"/>
      <c r="D5" s="452" t="s">
        <v>23</v>
      </c>
      <c r="E5" s="473"/>
      <c r="F5" s="473"/>
      <c r="G5" s="473"/>
      <c r="H5" s="473"/>
      <c r="I5" s="473"/>
      <c r="J5" s="473"/>
      <c r="K5" s="473"/>
      <c r="L5" s="473"/>
      <c r="M5" s="473"/>
      <c r="N5" s="473"/>
      <c r="O5" s="473"/>
      <c r="P5" s="473"/>
      <c r="Q5" s="473"/>
      <c r="R5" s="473"/>
      <c r="S5" s="473"/>
      <c r="T5" s="473"/>
      <c r="U5" s="473"/>
      <c r="V5" s="473"/>
      <c r="W5" s="473"/>
      <c r="X5" s="473"/>
      <c r="Y5" s="473"/>
      <c r="Z5" s="473"/>
      <c r="AA5" s="511"/>
      <c r="AB5" s="290"/>
      <c r="AC5" s="290"/>
      <c r="AD5" s="80"/>
      <c r="AE5" s="519"/>
      <c r="AF5" s="519"/>
      <c r="AG5" s="519"/>
      <c r="AH5" s="519"/>
      <c r="AI5" s="519"/>
      <c r="AJ5" s="543"/>
      <c r="AK5" s="543"/>
      <c r="AL5" s="543"/>
      <c r="AM5" s="543"/>
      <c r="AN5" s="543"/>
      <c r="AO5" s="543"/>
      <c r="AP5" s="24"/>
      <c r="AQ5" s="543"/>
      <c r="AR5" s="10"/>
      <c r="AS5" s="10"/>
      <c r="BJ5" s="614" t="s">
        <v>24</v>
      </c>
      <c r="BK5" s="615"/>
      <c r="BL5" s="615"/>
      <c r="BM5" s="615"/>
      <c r="BN5" s="623"/>
    </row>
    <row r="6" ht="13.35" customHeight="1" spans="2:66">
      <c r="B6" s="10"/>
      <c r="D6" s="453" t="s">
        <v>3</v>
      </c>
      <c r="E6" s="474"/>
      <c r="F6" s="474"/>
      <c r="G6" s="475"/>
      <c r="I6" s="487" t="s">
        <v>4</v>
      </c>
      <c r="J6" s="488"/>
      <c r="K6" s="488"/>
      <c r="L6" s="489"/>
      <c r="N6" s="496" t="s">
        <v>25</v>
      </c>
      <c r="O6" s="497"/>
      <c r="P6" s="497"/>
      <c r="Q6" s="500"/>
      <c r="S6" s="501" t="s">
        <v>6</v>
      </c>
      <c r="T6" s="502"/>
      <c r="U6" s="502"/>
      <c r="V6" s="507"/>
      <c r="X6" s="508" t="s">
        <v>7</v>
      </c>
      <c r="Y6" s="512"/>
      <c r="Z6" s="512"/>
      <c r="AA6" s="513"/>
      <c r="AB6" s="514"/>
      <c r="AC6" s="514"/>
      <c r="AD6" s="10"/>
      <c r="AE6" s="520" t="s">
        <v>1</v>
      </c>
      <c r="AF6" s="521"/>
      <c r="AG6" s="521"/>
      <c r="AH6" s="521"/>
      <c r="AI6" s="521"/>
      <c r="AJ6" s="544"/>
      <c r="AK6" s="570"/>
      <c r="AL6" s="570"/>
      <c r="AM6" s="452" t="s">
        <v>2</v>
      </c>
      <c r="AN6" s="473"/>
      <c r="AO6" s="473"/>
      <c r="AP6" s="473"/>
      <c r="AQ6" s="511"/>
      <c r="AR6" s="10"/>
      <c r="AS6" s="10"/>
      <c r="AT6" s="576" t="s">
        <v>26</v>
      </c>
      <c r="AU6" s="577"/>
      <c r="AV6" s="577"/>
      <c r="AW6" s="577"/>
      <c r="AX6" s="577"/>
      <c r="AY6" s="585"/>
      <c r="BA6" s="10"/>
      <c r="BB6" s="599" t="s">
        <v>27</v>
      </c>
      <c r="BC6" s="600"/>
      <c r="BD6" s="600"/>
      <c r="BE6" s="600"/>
      <c r="BF6" s="609"/>
      <c r="BJ6" s="333" t="s">
        <v>28</v>
      </c>
      <c r="BK6" s="333" t="s">
        <v>29</v>
      </c>
      <c r="BL6" s="616" t="s">
        <v>30</v>
      </c>
      <c r="BM6" s="624" t="s">
        <v>31</v>
      </c>
      <c r="BN6" s="625" t="s">
        <v>32</v>
      </c>
    </row>
    <row r="7" ht="13.35" customHeight="1" spans="2:70">
      <c r="B7" s="10"/>
      <c r="D7" s="454" t="s">
        <v>10</v>
      </c>
      <c r="E7" s="476" t="s">
        <v>11</v>
      </c>
      <c r="F7" s="476" t="s">
        <v>12</v>
      </c>
      <c r="G7" s="477" t="s">
        <v>13</v>
      </c>
      <c r="I7" s="454" t="s">
        <v>10</v>
      </c>
      <c r="J7" s="476" t="s">
        <v>11</v>
      </c>
      <c r="K7" s="476" t="s">
        <v>12</v>
      </c>
      <c r="L7" s="477" t="s">
        <v>13</v>
      </c>
      <c r="N7" s="493" t="s">
        <v>10</v>
      </c>
      <c r="O7" s="494" t="s">
        <v>11</v>
      </c>
      <c r="P7" s="494" t="s">
        <v>12</v>
      </c>
      <c r="Q7" s="495" t="s">
        <v>13</v>
      </c>
      <c r="S7" s="493" t="s">
        <v>10</v>
      </c>
      <c r="T7" s="494" t="s">
        <v>11</v>
      </c>
      <c r="U7" s="494" t="s">
        <v>12</v>
      </c>
      <c r="V7" s="495" t="s">
        <v>13</v>
      </c>
      <c r="X7" s="493" t="s">
        <v>10</v>
      </c>
      <c r="Y7" s="494" t="s">
        <v>11</v>
      </c>
      <c r="Z7" s="494" t="s">
        <v>12</v>
      </c>
      <c r="AA7" s="495" t="s">
        <v>13</v>
      </c>
      <c r="AB7" s="24"/>
      <c r="AC7" s="24"/>
      <c r="AD7" s="10"/>
      <c r="AE7" s="453" t="s">
        <v>3</v>
      </c>
      <c r="AF7" s="522" t="s">
        <v>3</v>
      </c>
      <c r="AG7" s="545" t="s">
        <v>4</v>
      </c>
      <c r="AH7" s="546" t="s">
        <v>25</v>
      </c>
      <c r="AI7" s="438" t="s">
        <v>6</v>
      </c>
      <c r="AJ7" s="547" t="s">
        <v>7</v>
      </c>
      <c r="AK7" s="543"/>
      <c r="AL7" s="543"/>
      <c r="AM7" s="540" t="s">
        <v>3</v>
      </c>
      <c r="AN7" s="143" t="s">
        <v>4</v>
      </c>
      <c r="AO7" s="324" t="s">
        <v>25</v>
      </c>
      <c r="AP7" s="325" t="s">
        <v>6</v>
      </c>
      <c r="AQ7" s="575" t="s">
        <v>7</v>
      </c>
      <c r="AR7" s="10"/>
      <c r="AT7" s="578" t="s">
        <v>10</v>
      </c>
      <c r="AU7" s="579" t="s">
        <v>11</v>
      </c>
      <c r="AV7" s="579" t="s">
        <v>12</v>
      </c>
      <c r="AW7" s="586" t="s">
        <v>33</v>
      </c>
      <c r="AX7" s="587" t="s">
        <v>1</v>
      </c>
      <c r="AY7" s="587" t="s">
        <v>34</v>
      </c>
      <c r="BB7" s="601" t="s">
        <v>3</v>
      </c>
      <c r="BC7" s="602" t="s">
        <v>4</v>
      </c>
      <c r="BD7" s="603" t="s">
        <v>25</v>
      </c>
      <c r="BE7" s="610" t="s">
        <v>6</v>
      </c>
      <c r="BF7" s="611" t="s">
        <v>13</v>
      </c>
      <c r="BI7" s="617" t="s">
        <v>35</v>
      </c>
      <c r="BJ7" s="485" t="e">
        <f>JANUARY!AT24+FEBRUARY!AT24+MARCH!AT24+APRIL!AT24+MAY!AT24+JUNE!AT24+JULY!AT24+AUGUST!AT24+SEPTEMBER!AT24+OCTOBER!AT24+NOVEMBER!AT24+DECEMBER!#REF!</f>
        <v>#REF!</v>
      </c>
      <c r="BK7" s="485" t="e">
        <f>JANUARY!AU24+FEBRUARY!AU24+MARCH!AU24+APRIL!AU24+MAY!AU24+JUNE!AU24+JULY!AU24+AUGUST!AU24+SEPTEMBER!AU24+OCTOBER!AU24+NOVEMBER!AU24+DECEMBER!#REF!</f>
        <v>#REF!</v>
      </c>
      <c r="BL7" s="485" t="e">
        <f>JANUARY!AV24+FEBRUARY!AV24+MARCH!AV24+APRIL!AV24+MAY!AV24+JUNE!AV24+JULY!AV24+AUGUST!AV24+SEPTEMBER!AV24+OCTOBER!AV24+NOVEMBER!AV24+DECEMBER!#REF!</f>
        <v>#REF!</v>
      </c>
      <c r="BM7" s="485" t="e">
        <f>JANUARY!AW24+FEBRUARY!AW24+MARCH!AW24+APRIL!AW24+MAY!AW24+JUNE!AW24+JULY!AW24+AUGUST!AW24+SEPTEMBER!AW24+OCTOBER!AW24+NOVEMBER!AW24+DECEMBER!#REF!</f>
        <v>#REF!</v>
      </c>
      <c r="BN7" s="485" t="e">
        <f>JANUARY!AX24+FEBRUARY!AX24+MARCH!AX24+APRIL!AX24+MAY!AX24+JUNE!AX24+JULY!AX24+AUGUST!AX24+SEPTEMBER!AX24+OCTOBER!AX24+NOVEMBER!AX24+DECEMBER!#REF!</f>
        <v>#REF!</v>
      </c>
      <c r="BP7" s="626"/>
      <c r="BQ7" s="626"/>
      <c r="BR7" s="626"/>
    </row>
    <row r="8" ht="13.35" customHeight="1" spans="2:70">
      <c r="B8" s="455" t="s">
        <v>36</v>
      </c>
      <c r="C8" s="456" t="s">
        <v>37</v>
      </c>
      <c r="D8" s="114"/>
      <c r="E8" s="478"/>
      <c r="F8" s="478"/>
      <c r="G8" s="176" t="str">
        <f>IF(JANUARY!I28=0," ",JANUARY!I28)</f>
        <v> </v>
      </c>
      <c r="H8" s="450" t="str">
        <f>IF(JANUARY!J28=0," ",JANUARY!J28)</f>
        <v> </v>
      </c>
      <c r="I8" s="114" t="str">
        <f>IF(JANUARY!K28=0," ",JANUARY!K28)</f>
        <v> </v>
      </c>
      <c r="J8" s="478" t="str">
        <f>IF(JANUARY!L28=0," ",JANUARY!L28)</f>
        <v> </v>
      </c>
      <c r="K8" s="478" t="str">
        <f>IF(JANUARY!M28=0," ",JANUARY!M28)</f>
        <v> </v>
      </c>
      <c r="L8" s="176" t="str">
        <f>IF(JANUARY!N28=0," ",JANUARY!N28)</f>
        <v> </v>
      </c>
      <c r="M8" s="450" t="str">
        <f>IF(JANUARY!O28=0," ",JANUARY!O28)</f>
        <v> </v>
      </c>
      <c r="N8" s="114" t="str">
        <f>IF(JANUARY!P28=0," ",JANUARY!P28)</f>
        <v> </v>
      </c>
      <c r="O8" s="478" t="str">
        <f>IF(JANUARY!Q28=0," ",JANUARY!Q28)</f>
        <v> </v>
      </c>
      <c r="P8" s="478" t="str">
        <f>IF(JANUARY!R28=0," ",JANUARY!R28)</f>
        <v> </v>
      </c>
      <c r="Q8" s="176" t="str">
        <f>IF(JANUARY!S28=0," ",JANUARY!S28)</f>
        <v> </v>
      </c>
      <c r="R8" s="450" t="str">
        <f>IF(JANUARY!T28=0," ",JANUARY!T28)</f>
        <v> </v>
      </c>
      <c r="S8" s="114">
        <f>IF(JANUARY!U28=0," ",JANUARY!U28)</f>
        <v>12</v>
      </c>
      <c r="T8" s="478">
        <f>IF(JANUARY!V28=0," ",JANUARY!V28)</f>
        <v>10</v>
      </c>
      <c r="U8" s="478">
        <f>IF(JANUARY!W28=0," ",JANUARY!W28)</f>
        <v>5</v>
      </c>
      <c r="V8" s="176">
        <f>IF(JANUARY!X28=0," ",JANUARY!X28)</f>
        <v>27</v>
      </c>
      <c r="W8" s="450" t="str">
        <f>IF(JANUARY!Y28=0," ",JANUARY!Y28)</f>
        <v> </v>
      </c>
      <c r="X8" s="114">
        <f>IF(JANUARY!Z28=0," ",JANUARY!Z28)</f>
        <v>12</v>
      </c>
      <c r="Y8" s="478">
        <f>IF(JANUARY!AA28=0," ",JANUARY!AA28)</f>
        <v>10</v>
      </c>
      <c r="Z8" s="478">
        <f>IF(JANUARY!AB28=0," ",JANUARY!AB28)</f>
        <v>5</v>
      </c>
      <c r="AA8" s="176">
        <f>IF(JANUARY!AC28=0," ",JANUARY!AC28)</f>
        <v>27</v>
      </c>
      <c r="AB8" s="24"/>
      <c r="AC8" s="24"/>
      <c r="AD8" s="10"/>
      <c r="AE8" s="523"/>
      <c r="AF8" s="524" t="str">
        <f>JANUARY!AF28</f>
        <v>0</v>
      </c>
      <c r="AG8" s="548" t="str">
        <f>JANUARY!AG28</f>
        <v>0</v>
      </c>
      <c r="AH8" s="548" t="str">
        <f>JANUARY!AH28</f>
        <v>0</v>
      </c>
      <c r="AI8" s="548">
        <f>JANUARY!AI28</f>
        <v>0.333333333333333</v>
      </c>
      <c r="AJ8" s="549">
        <f>JANUARY!AJ28</f>
        <v>0.333333333333333</v>
      </c>
      <c r="AK8" s="571"/>
      <c r="AL8" s="571"/>
      <c r="AM8" s="572">
        <f>JANUARY!AM28</f>
        <v>0</v>
      </c>
      <c r="AN8" s="572">
        <f>JANUARY!AN28</f>
        <v>0</v>
      </c>
      <c r="AO8" s="572">
        <f>JANUARY!AO28</f>
        <v>0</v>
      </c>
      <c r="AP8" s="572">
        <f>JANUARY!AP28</f>
        <v>5</v>
      </c>
      <c r="AQ8" s="572">
        <f>JANUARY!AQ28</f>
        <v>5</v>
      </c>
      <c r="AR8" s="10"/>
      <c r="AT8" s="580"/>
      <c r="AU8" s="581"/>
      <c r="AV8" s="581"/>
      <c r="AW8" s="588"/>
      <c r="AX8" s="589"/>
      <c r="AY8" s="589"/>
      <c r="BA8" s="113" t="s">
        <v>17</v>
      </c>
      <c r="BB8" s="604">
        <f>AF20</f>
        <v>0.285714285714286</v>
      </c>
      <c r="BC8" s="604" t="str">
        <f>AG20</f>
        <v>0</v>
      </c>
      <c r="BD8" s="604" t="e">
        <f>AH20</f>
        <v>#REF!</v>
      </c>
      <c r="BE8" s="604" t="e">
        <f>AI20</f>
        <v>#REF!</v>
      </c>
      <c r="BF8" s="604" t="e">
        <f>AJ20</f>
        <v>#REF!</v>
      </c>
      <c r="BI8" s="618" t="s">
        <v>38</v>
      </c>
      <c r="BJ8" s="486" t="e">
        <f>JANUARY!AT25+FEBRUARY!AT25+MARCH!AT25+APRIL!AT25+MAY!AT25+JUNE!AT25+JULY!AT25+AUGUST!AT25+SEPTEMBER!AT25+OCTOBER!AT25+NOVEMBER!AT25+DECEMBER!#REF!</f>
        <v>#REF!</v>
      </c>
      <c r="BK8" s="486" t="e">
        <f>JANUARY!AU25+FEBRUARY!AU25+MARCH!AU25+APRIL!AU25+MAY!AU25+JUNE!AU25+JULY!AU25+AUGUST!AU25+SEPTEMBER!AU25+OCTOBER!AU25+NOVEMBER!AU25+DECEMBER!#REF!</f>
        <v>#REF!</v>
      </c>
      <c r="BL8" s="486" t="e">
        <f>JANUARY!AV25+FEBRUARY!AV25+MARCH!AV25+APRIL!AV25+MAY!AV25+JUNE!AV25+JULY!AV25+AUGUST!AV25+SEPTEMBER!AV25+OCTOBER!AV25+NOVEMBER!AV25+DECEMBER!#REF!</f>
        <v>#REF!</v>
      </c>
      <c r="BM8" s="486" t="e">
        <f>JANUARY!AW25+FEBRUARY!AW25+MARCH!AW25+APRIL!AW25+MAY!AW25+JUNE!AW25+JULY!AW25+AUGUST!AW25+SEPTEMBER!AW25+OCTOBER!AW25+NOVEMBER!AW25+DECEMBER!#REF!</f>
        <v>#REF!</v>
      </c>
      <c r="BN8" s="486" t="e">
        <f>JANUARY!AX25+FEBRUARY!AX25+MARCH!AX25+APRIL!AX25+MAY!AX25+JUNE!AX25+JULY!AX25+AUGUST!AX25+SEPTEMBER!AX25+OCTOBER!AX25+NOVEMBER!AX25+DECEMBER!#REF!</f>
        <v>#REF!</v>
      </c>
      <c r="BP8" s="627"/>
      <c r="BQ8" s="627"/>
      <c r="BR8" s="627"/>
    </row>
    <row r="9" ht="13.35" customHeight="1" spans="2:69">
      <c r="B9" s="457"/>
      <c r="C9" s="458" t="s">
        <v>39</v>
      </c>
      <c r="D9" s="116">
        <f>IF(FEBRUARY!F28=0," ",FEBRUARY!F28)</f>
        <v>9</v>
      </c>
      <c r="E9" s="479">
        <f>IF(FEBRUARY!G28=0," ",FEBRUARY!G28)</f>
        <v>10</v>
      </c>
      <c r="F9" s="479">
        <f>IF(FEBRUARY!H28=0," ",FEBRUARY!H28)</f>
        <v>4</v>
      </c>
      <c r="G9" s="178">
        <f>IF(FEBRUARY!I28=0," ",FEBRUARY!I28)</f>
        <v>23</v>
      </c>
      <c r="H9" s="450" t="str">
        <f>IF(FEBRUARY!J28=0," ",FEBRUARY!J28)</f>
        <v> </v>
      </c>
      <c r="I9" s="116" t="str">
        <f>IF(FEBRUARY!K28=0," ",FEBRUARY!K28)</f>
        <v> </v>
      </c>
      <c r="J9" s="479" t="str">
        <f>IF(FEBRUARY!L28=0," ",FEBRUARY!L28)</f>
        <v> </v>
      </c>
      <c r="K9" s="479" t="str">
        <f>IF(FEBRUARY!M28=0," ",FEBRUARY!M28)</f>
        <v> </v>
      </c>
      <c r="L9" s="178" t="str">
        <f>IF(FEBRUARY!N28=0," ",FEBRUARY!N28)</f>
        <v> </v>
      </c>
      <c r="M9" s="450" t="str">
        <f>IF(FEBRUARY!O28=0," ",FEBRUARY!O28)</f>
        <v> </v>
      </c>
      <c r="N9" s="116" t="str">
        <f>IF(FEBRUARY!P28=0," ",FEBRUARY!P28)</f>
        <v> </v>
      </c>
      <c r="O9" s="479" t="str">
        <f>IF(FEBRUARY!Q28=0," ",FEBRUARY!Q28)</f>
        <v> </v>
      </c>
      <c r="P9" s="479" t="str">
        <f>IF(FEBRUARY!R28=0," ",FEBRUARY!R28)</f>
        <v> </v>
      </c>
      <c r="Q9" s="178" t="str">
        <f>IF(FEBRUARY!S28=0," ",FEBRUARY!S28)</f>
        <v> </v>
      </c>
      <c r="R9" s="450" t="str">
        <f>IF(FEBRUARY!T28=0," ",FEBRUARY!T28)</f>
        <v> </v>
      </c>
      <c r="S9" s="116" t="str">
        <f>IF(FEBRUARY!U28=0," ",FEBRUARY!U28)</f>
        <v> </v>
      </c>
      <c r="T9" s="479" t="str">
        <f>IF(FEBRUARY!V28=0," ",FEBRUARY!V28)</f>
        <v> </v>
      </c>
      <c r="U9" s="479" t="str">
        <f>IF(FEBRUARY!W28=0," ",FEBRUARY!W28)</f>
        <v> </v>
      </c>
      <c r="V9" s="178" t="str">
        <f>IF(FEBRUARY!X28=0," ",FEBRUARY!X28)</f>
        <v> </v>
      </c>
      <c r="W9" s="450" t="str">
        <f>IF(FEBRUARY!Y28=0," ",FEBRUARY!Y28)</f>
        <v> </v>
      </c>
      <c r="X9" s="116">
        <f>IF(FEBRUARY!Z28=0," ",FEBRUARY!Z28)</f>
        <v>9</v>
      </c>
      <c r="Y9" s="479">
        <f>IF(FEBRUARY!AA28=0," ",FEBRUARY!AA28)</f>
        <v>10</v>
      </c>
      <c r="Z9" s="479">
        <f>IF(FEBRUARY!AB28=0," ",FEBRUARY!AB28)</f>
        <v>4</v>
      </c>
      <c r="AA9" s="178">
        <f>IF(FEBRUARY!AC28=0," ",FEBRUARY!AC28)</f>
        <v>23</v>
      </c>
      <c r="AB9" s="24"/>
      <c r="AC9" s="24"/>
      <c r="AD9" s="10"/>
      <c r="AE9" s="525"/>
      <c r="AF9" s="526">
        <f>FEBRUARY!AF28</f>
        <v>0.285714285714286</v>
      </c>
      <c r="AG9" s="550" t="str">
        <f>FEBRUARY!AG28</f>
        <v>0</v>
      </c>
      <c r="AH9" s="550" t="str">
        <f>FEBRUARY!AH28</f>
        <v>0</v>
      </c>
      <c r="AI9" s="550" t="str">
        <f>FEBRUARY!AI28</f>
        <v>0</v>
      </c>
      <c r="AJ9" s="551">
        <f>FEBRUARY!AJ28</f>
        <v>0.285714285714286</v>
      </c>
      <c r="AK9" s="571"/>
      <c r="AL9" s="571"/>
      <c r="AM9" s="573">
        <f>FEBRUARY!AM28</f>
        <v>2</v>
      </c>
      <c r="AN9" s="573">
        <f>FEBRUARY!AN28</f>
        <v>0</v>
      </c>
      <c r="AO9" s="573">
        <f>FEBRUARY!AO28</f>
        <v>0</v>
      </c>
      <c r="AP9" s="573">
        <f>FEBRUARY!AP28</f>
        <v>0</v>
      </c>
      <c r="AQ9" s="573">
        <f>FEBRUARY!AQ28</f>
        <v>2</v>
      </c>
      <c r="AR9" s="10"/>
      <c r="AS9" s="377" t="s">
        <v>3</v>
      </c>
      <c r="AT9" s="582" t="e">
        <f>D69</f>
        <v>#REF!</v>
      </c>
      <c r="AU9" s="583" t="e">
        <f>E69</f>
        <v>#REF!</v>
      </c>
      <c r="AV9" s="583" t="e">
        <f>F69</f>
        <v>#REF!</v>
      </c>
      <c r="AW9" s="590" t="e">
        <f>G69</f>
        <v>#REF!</v>
      </c>
      <c r="AX9" s="591" t="e">
        <f>AF69</f>
        <v>#REF!</v>
      </c>
      <c r="AY9" s="592" t="e">
        <f>AM69</f>
        <v>#REF!</v>
      </c>
      <c r="BA9" s="115" t="s">
        <v>18</v>
      </c>
      <c r="BB9" s="605" t="e">
        <f>AF37</f>
        <v>#REF!</v>
      </c>
      <c r="BC9" s="605" t="e">
        <f>AG37</f>
        <v>#REF!</v>
      </c>
      <c r="BD9" s="605" t="e">
        <f>AH37</f>
        <v>#REF!</v>
      </c>
      <c r="BE9" s="605" t="e">
        <f>AI37</f>
        <v>#REF!</v>
      </c>
      <c r="BF9" s="605" t="e">
        <f>AJ37</f>
        <v>#REF!</v>
      </c>
      <c r="BI9" s="619" t="s">
        <v>40</v>
      </c>
      <c r="BJ9" s="503" t="e">
        <f>JANUARY!AT26+FEBRUARY!AT26+MARCH!AT26+APRIL!AT26+MAY!AT26+JUNE!AT26+JULY!AT26+AUGUST!AT26+SEPTEMBER!AT26+OCTOBER!AT26+NOVEMBER!AT26+DECEMBER!#REF!</f>
        <v>#REF!</v>
      </c>
      <c r="BK9" s="503" t="e">
        <f>JANUARY!AU26+FEBRUARY!AU26+MARCH!AU26+APRIL!AU26+MAY!AU26+JUNE!AU26+JULY!AU26+AUGUST!AU26+SEPTEMBER!AU26+OCTOBER!AU26+NOVEMBER!AU26+DECEMBER!#REF!</f>
        <v>#REF!</v>
      </c>
      <c r="BL9" s="503" t="e">
        <f>JANUARY!AV26+FEBRUARY!AV26+MARCH!AV26+APRIL!AV26+MAY!AV26+JUNE!AV26+JULY!AV26+AUGUST!AV26+SEPTEMBER!AV26+OCTOBER!AV26+NOVEMBER!AV26+DECEMBER!#REF!</f>
        <v>#REF!</v>
      </c>
      <c r="BM9" s="503" t="e">
        <f>JANUARY!AW26+FEBRUARY!AW26+MARCH!AW26+APRIL!AW26+MAY!AW26+JUNE!AW26+JULY!AW26+AUGUST!AW26+SEPTEMBER!AW26+OCTOBER!AW26+NOVEMBER!AW26+DECEMBER!#REF!</f>
        <v>#REF!</v>
      </c>
      <c r="BN9" s="503" t="e">
        <f>JANUARY!AX26+FEBRUARY!AX26+MARCH!AX26+APRIL!AX26+MAY!AX26+JUNE!AX26+JULY!AX26+AUGUST!AX26+SEPTEMBER!AX26+OCTOBER!AX26+NOVEMBER!AX26+DECEMBER!#REF!</f>
        <v>#REF!</v>
      </c>
      <c r="BQ9" s="626"/>
    </row>
    <row r="10" ht="13.35" customHeight="1" spans="2:70">
      <c r="B10" s="457"/>
      <c r="C10" s="458" t="s">
        <v>41</v>
      </c>
      <c r="D10" s="116" t="str">
        <f>IF(MARCH!F28=0," ",MARCH!F28)</f>
        <v> </v>
      </c>
      <c r="E10" s="479" t="str">
        <f>IF(MARCH!G28=0," ",MARCH!G28)</f>
        <v> </v>
      </c>
      <c r="F10" s="479" t="str">
        <f>IF(MARCH!H28=0," ",MARCH!H28)</f>
        <v> </v>
      </c>
      <c r="G10" s="178" t="str">
        <f>IF(MARCH!I28=0," ",MARCH!I28)</f>
        <v> </v>
      </c>
      <c r="H10" s="450" t="str">
        <f>IF(MARCH!I28=0," ",MARCH!I28)</f>
        <v> </v>
      </c>
      <c r="I10" s="116" t="str">
        <f>IF(MARCH!K28=0," ",MARCH!K28)</f>
        <v> </v>
      </c>
      <c r="J10" s="479" t="str">
        <f>IF(MARCH!L28=0," ",MARCH!L28)</f>
        <v> </v>
      </c>
      <c r="K10" s="479" t="str">
        <f>IF(MARCH!M28=0," ",MARCH!M28)</f>
        <v> </v>
      </c>
      <c r="L10" s="178" t="str">
        <f>IF(MARCH!N28=0," ",MARCH!N28)</f>
        <v> </v>
      </c>
      <c r="M10" s="450" t="str">
        <f>IF(MARCH!N28=0," ",MARCH!N28)</f>
        <v> </v>
      </c>
      <c r="N10" s="116" t="str">
        <f>IF(MARCH!P28=0," ",MARCH!P28)</f>
        <v> </v>
      </c>
      <c r="O10" s="479" t="str">
        <f>IF(MARCH!Q28=0," ",MARCH!Q28)</f>
        <v> </v>
      </c>
      <c r="P10" s="479" t="str">
        <f>IF(MARCH!R28=0," ",MARCH!R28)</f>
        <v> </v>
      </c>
      <c r="Q10" s="178" t="str">
        <f>IF(MARCH!S28=0," ",MARCH!S28)</f>
        <v> </v>
      </c>
      <c r="R10" s="450" t="str">
        <f>IF(MARCH!S28=0," ",MARCH!S28)</f>
        <v> </v>
      </c>
      <c r="S10" s="116">
        <f>IF(MARCH!U28=0," ",MARCH!U28)</f>
        <v>23</v>
      </c>
      <c r="T10" s="479">
        <f>IF(MARCH!V28=0," ",MARCH!V28)</f>
        <v>15</v>
      </c>
      <c r="U10" s="479">
        <f>IF(MARCH!W28=0," ",MARCH!W28)</f>
        <v>11</v>
      </c>
      <c r="V10" s="178">
        <f>IF(MARCH!X28=0," ",MARCH!X28)</f>
        <v>49</v>
      </c>
      <c r="W10" s="450">
        <f>IF(MARCH!X28=0," ",MARCH!X28)</f>
        <v>49</v>
      </c>
      <c r="X10" s="116">
        <f>IF(MARCH!Z28=0," ",MARCH!Z28)</f>
        <v>23</v>
      </c>
      <c r="Y10" s="479">
        <f>IF(MARCH!AA28=0," ",MARCH!AA28)</f>
        <v>15</v>
      </c>
      <c r="Z10" s="479">
        <f>IF(MARCH!AB28=0," ",MARCH!AB28)</f>
        <v>11</v>
      </c>
      <c r="AA10" s="178">
        <f>IF(MARCH!AC28=0," ",MARCH!AC28)</f>
        <v>49</v>
      </c>
      <c r="AB10" s="24"/>
      <c r="AC10" s="24"/>
      <c r="AD10" s="10"/>
      <c r="AE10" s="525"/>
      <c r="AF10" s="526" t="str">
        <f>MARCH!AF28</f>
        <v>0</v>
      </c>
      <c r="AG10" s="550" t="str">
        <f>MARCH!AG28</f>
        <v>0</v>
      </c>
      <c r="AH10" s="550" t="str">
        <f>MARCH!AH28</f>
        <v>0</v>
      </c>
      <c r="AI10" s="550">
        <f>MARCH!AI28</f>
        <v>0.423076923076923</v>
      </c>
      <c r="AJ10" s="551">
        <f>MARCH!AJ28</f>
        <v>0.423076923076923</v>
      </c>
      <c r="AK10" s="571"/>
      <c r="AL10" s="571"/>
      <c r="AM10" s="573">
        <f>MARCH!AM28</f>
        <v>0</v>
      </c>
      <c r="AN10" s="573">
        <f>MARCH!AN28</f>
        <v>0</v>
      </c>
      <c r="AO10" s="573">
        <f>MARCH!AO28</f>
        <v>0</v>
      </c>
      <c r="AP10" s="573">
        <f>MARCH!AP28</f>
        <v>18</v>
      </c>
      <c r="AQ10" s="573">
        <f>MARCH!AQ28</f>
        <v>18</v>
      </c>
      <c r="AR10" s="10"/>
      <c r="AS10" s="381" t="s">
        <v>4</v>
      </c>
      <c r="AT10" s="116" t="e">
        <f>I69</f>
        <v>#REF!</v>
      </c>
      <c r="AU10" s="479" t="e">
        <f>J69</f>
        <v>#REF!</v>
      </c>
      <c r="AV10" s="479" t="e">
        <f>K69</f>
        <v>#REF!</v>
      </c>
      <c r="AW10" s="593" t="e">
        <f>L69</f>
        <v>#REF!</v>
      </c>
      <c r="AX10" s="594" t="e">
        <f>AG69</f>
        <v>#REF!</v>
      </c>
      <c r="AY10" s="595" t="e">
        <f>AN69</f>
        <v>#REF!</v>
      </c>
      <c r="BA10" s="117" t="s">
        <v>13</v>
      </c>
      <c r="BB10" s="606" t="e">
        <f>AF69</f>
        <v>#REF!</v>
      </c>
      <c r="BC10" s="606" t="e">
        <f>AG69</f>
        <v>#REF!</v>
      </c>
      <c r="BD10" s="606" t="e">
        <f>AH69</f>
        <v>#REF!</v>
      </c>
      <c r="BE10" s="606" t="e">
        <f>AI69</f>
        <v>#REF!</v>
      </c>
      <c r="BF10" s="606" t="e">
        <f>(Z20+F37+F53)/(Z20+F37+F53+Y20+E37+E53)</f>
        <v>#REF!</v>
      </c>
      <c r="BI10" s="620" t="s">
        <v>2</v>
      </c>
      <c r="BJ10" s="621" t="e">
        <f>JANUARY!AT27+FEBRUARY!AT27+MARCH!AT27+APRIL!AT27+MAY!AT27+JUNE!AT27+JULY!AT27+AUGUST!AT27+SEPTEMBER!AT27+OCTOBER!AT27+NOVEMBER!AT27+DECEMBER!#REF!</f>
        <v>#REF!</v>
      </c>
      <c r="BK10" s="621" t="e">
        <f>JANUARY!AU27+FEBRUARY!AU27+MARCH!AU27+APRIL!AU27+MAY!AU27+JUNE!AU27+JULY!AU27+AUGUST!AU27+SEPTEMBER!AU27+OCTOBER!AU27+NOVEMBER!AU27+DECEMBER!#REF!</f>
        <v>#REF!</v>
      </c>
      <c r="BL10" s="621" t="e">
        <f>JANUARY!AV27+FEBRUARY!AV27+MARCH!AV27+APRIL!AV27+MAY!AV27+JUNE!AV27+JULY!AV27+AUGUST!AV27+SEPTEMBER!AV27+OCTOBER!AV27+NOVEMBER!AV27+DECEMBER!#REF!</f>
        <v>#REF!</v>
      </c>
      <c r="BM10" s="621" t="e">
        <f>JANUARY!AW27+FEBRUARY!AW27+MARCH!AW27+APRIL!AW27+MAY!AW27+JUNE!AW27+JULY!AW27+AUGUST!AW27+SEPTEMBER!AW27+OCTOBER!AW27+NOVEMBER!AW27+DECEMBER!#REF!</f>
        <v>#REF!</v>
      </c>
      <c r="BN10" s="621" t="e">
        <f>JANUARY!AX27+FEBRUARY!AX27+MARCH!AX27+APRIL!AX27+MAY!AX27+JUNE!AX27+JULY!AX27+AUGUST!AX27+SEPTEMBER!AX27+OCTOBER!AX27+NOVEMBER!AX27+DECEMBER!#REF!</f>
        <v>#REF!</v>
      </c>
      <c r="BP10" s="626"/>
      <c r="BQ10" s="632"/>
      <c r="BR10" s="626"/>
    </row>
    <row r="11" ht="13.35" customHeight="1" spans="2:69">
      <c r="B11" s="457"/>
      <c r="C11" s="458" t="s">
        <v>42</v>
      </c>
      <c r="D11" s="116" t="str">
        <f>IF(APRIL!F28=0," ",APRIL!F28)</f>
        <v> </v>
      </c>
      <c r="E11" s="479" t="str">
        <f>IF(APRIL!G28=0," ",APRIL!G28)</f>
        <v> </v>
      </c>
      <c r="F11" s="479" t="str">
        <f>IF(APRIL!H28=0," ",APRIL!H28)</f>
        <v> </v>
      </c>
      <c r="G11" s="178" t="str">
        <f>IF(APRIL!I28=0," ",APRIL!I28)</f>
        <v> </v>
      </c>
      <c r="H11" s="450" t="str">
        <f>IF(APRIL!I28=0," ",APRIL!I28)</f>
        <v> </v>
      </c>
      <c r="I11" s="116" t="str">
        <f>IF(APRIL!K28=0," ",APRIL!K28)</f>
        <v> </v>
      </c>
      <c r="J11" s="479" t="str">
        <f>IF(APRIL!L28=0," ",APRIL!L28)</f>
        <v> </v>
      </c>
      <c r="K11" s="479" t="str">
        <f>IF(APRIL!M28=0," ",APRIL!M28)</f>
        <v> </v>
      </c>
      <c r="L11" s="178" t="str">
        <f>IF(APRIL!N28=0," ",APRIL!N28)</f>
        <v> </v>
      </c>
      <c r="M11" s="450" t="str">
        <f>IF(APRIL!N28=0," ",APRIL!N28)</f>
        <v> </v>
      </c>
      <c r="N11" s="116" t="str">
        <f>IF(APRIL!P28=0," ",APRIL!P28)</f>
        <v> </v>
      </c>
      <c r="O11" s="479" t="str">
        <f>IF(APRIL!Q28=0," ",APRIL!Q28)</f>
        <v> </v>
      </c>
      <c r="P11" s="479" t="str">
        <f>IF(APRIL!R28=0," ",APRIL!R28)</f>
        <v> </v>
      </c>
      <c r="Q11" s="178" t="str">
        <f>IF(APRIL!S28=0," ",APRIL!S28)</f>
        <v> </v>
      </c>
      <c r="R11" s="450" t="str">
        <f>IF(APRIL!S28=0," ",APRIL!S28)</f>
        <v> </v>
      </c>
      <c r="S11" s="116">
        <f>IF(APRIL!U28=0," ",APRIL!U28)</f>
        <v>8</v>
      </c>
      <c r="T11" s="479">
        <f>IF(APRIL!V28=0," ",APRIL!V28)</f>
        <v>17</v>
      </c>
      <c r="U11" s="479">
        <f>IF(APRIL!W28=0," ",APRIL!W28)</f>
        <v>10</v>
      </c>
      <c r="V11" s="178">
        <f>IF(APRIL!X28=0," ",APRIL!X28)</f>
        <v>35</v>
      </c>
      <c r="W11" s="450">
        <f>IF(APRIL!X28=0," ",APRIL!X28)</f>
        <v>35</v>
      </c>
      <c r="X11" s="116">
        <f>IF(APRIL!Z28=0," ",APRIL!Z28)</f>
        <v>8</v>
      </c>
      <c r="Y11" s="479">
        <f>IF(APRIL!AA28=0," ",APRIL!AA28)</f>
        <v>17</v>
      </c>
      <c r="Z11" s="479">
        <f>IF(APRIL!AB28=0," ",APRIL!AB28)</f>
        <v>10</v>
      </c>
      <c r="AA11" s="178">
        <f>IF(APRIL!AC28=0," ",APRIL!AC28)</f>
        <v>35</v>
      </c>
      <c r="AB11" s="24"/>
      <c r="AC11" s="24"/>
      <c r="AD11" s="10"/>
      <c r="AE11" s="525"/>
      <c r="AF11" s="526" t="str">
        <f>APRIL!AF28</f>
        <v>0</v>
      </c>
      <c r="AG11" s="550" t="str">
        <f>APRIL!AG28</f>
        <v>0</v>
      </c>
      <c r="AH11" s="550" t="str">
        <f>APRIL!AH28</f>
        <v>0</v>
      </c>
      <c r="AI11" s="550">
        <f>APRIL!AI28</f>
        <v>0.37037037037037</v>
      </c>
      <c r="AJ11" s="551">
        <f>APRIL!AJ28</f>
        <v>0.37037037037037</v>
      </c>
      <c r="AK11" s="571"/>
      <c r="AL11" s="571"/>
      <c r="AM11" s="573">
        <f>APRIL!AM28</f>
        <v>0</v>
      </c>
      <c r="AN11" s="573">
        <f>APRIL!AN28</f>
        <v>0</v>
      </c>
      <c r="AO11" s="573">
        <f>APRIL!AO28</f>
        <v>0</v>
      </c>
      <c r="AP11" s="573">
        <f>APRIL!AP28</f>
        <v>13</v>
      </c>
      <c r="AQ11" s="573">
        <f>APRIL!AQ28</f>
        <v>13</v>
      </c>
      <c r="AR11" s="10"/>
      <c r="AS11" s="384" t="s">
        <v>5</v>
      </c>
      <c r="AT11" s="116" t="e">
        <f>N69</f>
        <v>#REF!</v>
      </c>
      <c r="AU11" s="479" t="e">
        <f>O69</f>
        <v>#REF!</v>
      </c>
      <c r="AV11" s="479" t="e">
        <f>P69</f>
        <v>#REF!</v>
      </c>
      <c r="AW11" s="593" t="e">
        <f>Q69</f>
        <v>#REF!</v>
      </c>
      <c r="AX11" s="594" t="e">
        <f>AH69</f>
        <v>#REF!</v>
      </c>
      <c r="AY11" s="595" t="e">
        <f>AO69</f>
        <v>#REF!</v>
      </c>
      <c r="BB11" s="607" t="s">
        <v>43</v>
      </c>
      <c r="BC11" s="608"/>
      <c r="BD11" s="608"/>
      <c r="BE11" s="612"/>
      <c r="BF11" s="613" t="e">
        <f>AJ69</f>
        <v>#REF!</v>
      </c>
      <c r="BI11" s="622" t="s">
        <v>1</v>
      </c>
      <c r="BJ11" s="597" t="e">
        <f t="shared" ref="BJ11:BN11" si="0">IF((BJ7+BJ8=0),"0",BJ7/(BJ7+BJ8))</f>
        <v>#REF!</v>
      </c>
      <c r="BK11" s="597" t="e">
        <f t="shared" si="0"/>
        <v>#REF!</v>
      </c>
      <c r="BL11" s="597" t="e">
        <f t="shared" si="0"/>
        <v>#REF!</v>
      </c>
      <c r="BM11" s="597" t="e">
        <f t="shared" si="0"/>
        <v>#REF!</v>
      </c>
      <c r="BN11" s="597" t="e">
        <f t="shared" si="0"/>
        <v>#REF!</v>
      </c>
      <c r="BP11" s="628"/>
      <c r="BQ11" s="626"/>
    </row>
    <row r="12" ht="13.35" customHeight="1" spans="2:70">
      <c r="B12" s="457"/>
      <c r="C12" s="458" t="s">
        <v>44</v>
      </c>
      <c r="D12" s="116" t="str">
        <f>IF(MAY!F28=0," ",MAY!F28)</f>
        <v> </v>
      </c>
      <c r="E12" s="479" t="str">
        <f>IF(MAY!G28=0," ",MAY!G28)</f>
        <v> </v>
      </c>
      <c r="F12" s="479" t="str">
        <f>IF(MAY!H28=0," ",MAY!H28)</f>
        <v> </v>
      </c>
      <c r="G12" s="178" t="str">
        <f>IF(MAY!I28=0," ",MAY!I28)</f>
        <v> </v>
      </c>
      <c r="H12" s="450" t="str">
        <f>IF(MAY!I28=0," ",MAY!I28)</f>
        <v> </v>
      </c>
      <c r="I12" s="116" t="str">
        <f>IF(MAY!K28=0," ",MAY!K28)</f>
        <v> </v>
      </c>
      <c r="J12" s="479" t="str">
        <f>IF(MAY!L28=0," ",MAY!L28)</f>
        <v> </v>
      </c>
      <c r="K12" s="479" t="str">
        <f>IF(MAY!M28=0," ",MAY!M28)</f>
        <v> </v>
      </c>
      <c r="L12" s="178" t="str">
        <f>IF(MAY!N28=0," ",MAY!N28)</f>
        <v> </v>
      </c>
      <c r="M12" s="450" t="str">
        <f>IF(MAY!N28=0," ",MAY!N28)</f>
        <v> </v>
      </c>
      <c r="N12" s="116" t="str">
        <f>IF(MAY!P28=0," ",MAY!P28)</f>
        <v> </v>
      </c>
      <c r="O12" s="479" t="str">
        <f>IF(MAY!Q28=0," ",MAY!Q28)</f>
        <v> </v>
      </c>
      <c r="P12" s="479" t="str">
        <f>IF(MAY!R28=0," ",MAY!R28)</f>
        <v> </v>
      </c>
      <c r="Q12" s="178" t="str">
        <f>IF(MAY!S28=0," ",MAY!S28)</f>
        <v> </v>
      </c>
      <c r="R12" s="450" t="str">
        <f>IF(MAY!S28=0," ",MAY!S28)</f>
        <v> </v>
      </c>
      <c r="S12" s="116">
        <f>IF(MAY!U28=0," ",MAY!U28)</f>
        <v>15</v>
      </c>
      <c r="T12" s="479">
        <f>IF(MAY!V28=0," ",MAY!V28)</f>
        <v>10</v>
      </c>
      <c r="U12" s="479">
        <f>IF(MAY!W28=0," ",MAY!W28)</f>
        <v>12</v>
      </c>
      <c r="V12" s="178">
        <f>IF(MAY!X28=0," ",MAY!X28)</f>
        <v>37</v>
      </c>
      <c r="W12" s="450">
        <f>IF(MAY!X28=0," ",MAY!X28)</f>
        <v>37</v>
      </c>
      <c r="X12" s="116">
        <f>IF(MAY!Z28=0," ",MAY!Z28)</f>
        <v>15</v>
      </c>
      <c r="Y12" s="479">
        <f>IF(MAY!AA28=0," ",MAY!AA28)</f>
        <v>10</v>
      </c>
      <c r="Z12" s="479">
        <f>IF(MAY!AB28=0," ",MAY!AB28)</f>
        <v>12</v>
      </c>
      <c r="AA12" s="178">
        <f>IF(MAY!AC28=0," ",MAY!AC28)</f>
        <v>37</v>
      </c>
      <c r="AB12" s="24"/>
      <c r="AC12" s="24"/>
      <c r="AD12" s="10"/>
      <c r="AE12" s="525"/>
      <c r="AF12" s="526" t="str">
        <f>MAY!AF28</f>
        <v>0</v>
      </c>
      <c r="AG12" s="550" t="str">
        <f>MAY!AG28</f>
        <v>0</v>
      </c>
      <c r="AH12" s="550" t="str">
        <f>MAY!AH28</f>
        <v>0</v>
      </c>
      <c r="AI12" s="550">
        <f>MAY!AI28</f>
        <v>0.545454545454545</v>
      </c>
      <c r="AJ12" s="551">
        <f>MAY!AJ28</f>
        <v>0.545454545454545</v>
      </c>
      <c r="AK12" s="571"/>
      <c r="AL12" s="571"/>
      <c r="AM12" s="573">
        <f>MAY!AM28</f>
        <v>0</v>
      </c>
      <c r="AN12" s="573">
        <f>MAY!AN28</f>
        <v>0</v>
      </c>
      <c r="AO12" s="573">
        <f>MAY!AO28</f>
        <v>0</v>
      </c>
      <c r="AP12" s="573">
        <f>MAY!AP28</f>
        <v>26</v>
      </c>
      <c r="AQ12" s="573">
        <f>MAY!AQ28</f>
        <v>26</v>
      </c>
      <c r="AR12" s="10"/>
      <c r="AS12" s="385" t="s">
        <v>6</v>
      </c>
      <c r="AT12" s="116" t="e">
        <f>S69</f>
        <v>#REF!</v>
      </c>
      <c r="AU12" s="479" t="e">
        <f>T69</f>
        <v>#REF!</v>
      </c>
      <c r="AV12" s="479" t="e">
        <f>U69</f>
        <v>#REF!</v>
      </c>
      <c r="AW12" s="593" t="e">
        <f>V69</f>
        <v>#REF!</v>
      </c>
      <c r="AX12" s="594" t="e">
        <f>AI69</f>
        <v>#REF!</v>
      </c>
      <c r="AY12" s="595" t="e">
        <f>AP69</f>
        <v>#REF!</v>
      </c>
      <c r="BQ12" s="626"/>
      <c r="BR12" s="626"/>
    </row>
    <row r="13" ht="13.35" customHeight="1" spans="2:70">
      <c r="B13" s="457"/>
      <c r="C13" s="458" t="s">
        <v>45</v>
      </c>
      <c r="D13" s="116" t="str">
        <f>IF(JUNE!F28=0," ",JUNE!F28)</f>
        <v> </v>
      </c>
      <c r="E13" s="479" t="str">
        <f>IF(JUNE!G28=0," ",JUNE!G28)</f>
        <v> </v>
      </c>
      <c r="F13" s="479" t="str">
        <f>IF(JUNE!H28=0," ",JUNE!H28)</f>
        <v> </v>
      </c>
      <c r="G13" s="178" t="str">
        <f>IF(JUNE!I28=0," ",JUNE!I28)</f>
        <v> </v>
      </c>
      <c r="H13" s="450" t="str">
        <f>IF(JUNE!I28=0," ",JUNE!I28)</f>
        <v> </v>
      </c>
      <c r="I13" s="116" t="str">
        <f>IF(JUNE!K28=0," ",JUNE!K28)</f>
        <v> </v>
      </c>
      <c r="J13" s="479" t="str">
        <f>IF(JUNE!L28=0," ",JUNE!L28)</f>
        <v> </v>
      </c>
      <c r="K13" s="479" t="str">
        <f>IF(JUNE!M28=0," ",JUNE!M28)</f>
        <v> </v>
      </c>
      <c r="L13" s="178" t="str">
        <f>IF(JUNE!N28=0," ",JUNE!N28)</f>
        <v> </v>
      </c>
      <c r="M13" s="450" t="str">
        <f>IF(JUNE!N28=0," ",JUNE!N28)</f>
        <v> </v>
      </c>
      <c r="N13" s="116" t="str">
        <f>IF(JUNE!P28=0," ",JUNE!P28)</f>
        <v> </v>
      </c>
      <c r="O13" s="479" t="str">
        <f>IF(JUNE!Q28=0," ",JUNE!Q28)</f>
        <v> </v>
      </c>
      <c r="P13" s="479" t="str">
        <f>IF(JUNE!R28=0," ",JUNE!R28)</f>
        <v> </v>
      </c>
      <c r="Q13" s="178" t="str">
        <f>IF(JUNE!S28=0," ",JUNE!S28)</f>
        <v> </v>
      </c>
      <c r="R13" s="450" t="str">
        <f>IF(JUNE!S28=0," ",JUNE!S28)</f>
        <v> </v>
      </c>
      <c r="S13" s="116">
        <f>IF(JUNE!U28=0," ",JUNE!U28)</f>
        <v>16</v>
      </c>
      <c r="T13" s="479">
        <f>IF(JUNE!V28=0," ",JUNE!V28)</f>
        <v>7</v>
      </c>
      <c r="U13" s="479">
        <f>IF(JUNE!W28=0," ",JUNE!W28)</f>
        <v>12</v>
      </c>
      <c r="V13" s="178">
        <f>IF(JUNE!X28=0," ",JUNE!X28)</f>
        <v>35</v>
      </c>
      <c r="W13" s="450">
        <f>IF(JUNE!X28=0," ",JUNE!X28)</f>
        <v>35</v>
      </c>
      <c r="X13" s="116">
        <f>IF(JUNE!Z28=0," ",JUNE!Z28)</f>
        <v>16</v>
      </c>
      <c r="Y13" s="479">
        <f>IF(JUNE!AA28=0," ",JUNE!AA28)</f>
        <v>7</v>
      </c>
      <c r="Z13" s="479">
        <f>IF(JUNE!AB28=0," ",JUNE!AB28)</f>
        <v>12</v>
      </c>
      <c r="AA13" s="178">
        <f>IF(JUNE!AC28=0," ",JUNE!AC28)</f>
        <v>35</v>
      </c>
      <c r="AB13" s="24"/>
      <c r="AC13" s="24"/>
      <c r="AD13" s="10"/>
      <c r="AE13" s="525"/>
      <c r="AF13" s="526" t="str">
        <f>JUNE!AF28</f>
        <v>0</v>
      </c>
      <c r="AG13" s="550" t="str">
        <f>JUNE!AG28</f>
        <v>0</v>
      </c>
      <c r="AH13" s="550" t="str">
        <f>JUNE!AH28</f>
        <v>0</v>
      </c>
      <c r="AI13" s="550">
        <f>JUNE!AI28</f>
        <v>0.631578947368421</v>
      </c>
      <c r="AJ13" s="551">
        <f>JUNE!AJ28</f>
        <v>0.631578947368421</v>
      </c>
      <c r="AK13" s="571"/>
      <c r="AL13" s="571"/>
      <c r="AM13" s="573">
        <f>JUNE!AM28</f>
        <v>0</v>
      </c>
      <c r="AN13" s="573">
        <f>JUNE!AN28</f>
        <v>0</v>
      </c>
      <c r="AO13" s="573">
        <f>JUNE!AO28</f>
        <v>0</v>
      </c>
      <c r="AP13" s="573">
        <f>JUNE!AP28</f>
        <v>29</v>
      </c>
      <c r="AQ13" s="573">
        <f>JUNE!AQ28</f>
        <v>29</v>
      </c>
      <c r="AR13" s="10"/>
      <c r="AS13" s="584" t="s">
        <v>7</v>
      </c>
      <c r="AT13" s="461" t="e">
        <f>X69</f>
        <v>#REF!</v>
      </c>
      <c r="AU13" s="480" t="e">
        <f>Y69</f>
        <v>#REF!</v>
      </c>
      <c r="AV13" s="480" t="e">
        <f>Z69</f>
        <v>#REF!</v>
      </c>
      <c r="AW13" s="596" t="e">
        <f>AA69</f>
        <v>#REF!</v>
      </c>
      <c r="AX13" s="597" t="e">
        <f>AJ69</f>
        <v>#REF!</v>
      </c>
      <c r="AY13" s="598" t="e">
        <f ca="1">AQ69</f>
        <v>#REF!</v>
      </c>
      <c r="BP13" s="626"/>
      <c r="BQ13" s="626"/>
      <c r="BR13" s="626"/>
    </row>
    <row r="14" ht="13.35" customHeight="1" spans="2:69">
      <c r="B14" s="457"/>
      <c r="C14" s="458" t="s">
        <v>46</v>
      </c>
      <c r="D14" s="116" t="str">
        <f>IF(JULY!F28=0," ",JULY!F28)</f>
        <v> </v>
      </c>
      <c r="E14" s="479" t="str">
        <f>IF(JULY!G28=0," ",JULY!G28)</f>
        <v> </v>
      </c>
      <c r="F14" s="479" t="str">
        <f>IF(JULY!H28=0," ",JULY!H28)</f>
        <v> </v>
      </c>
      <c r="G14" s="178" t="str">
        <f>IF(JULY!I28=0," ",JULY!I28)</f>
        <v> </v>
      </c>
      <c r="H14" s="450" t="str">
        <f>IF(JULY!I28=0," ",JULY!I28)</f>
        <v> </v>
      </c>
      <c r="I14" s="116" t="str">
        <f>IF(JULY!K28=0," ",JULY!K28)</f>
        <v> </v>
      </c>
      <c r="J14" s="479" t="str">
        <f>IF(JULY!L28=0," ",JULY!L28)</f>
        <v> </v>
      </c>
      <c r="K14" s="479" t="str">
        <f>IF(JULY!M28=0," ",JULY!M28)</f>
        <v> </v>
      </c>
      <c r="L14" s="178" t="str">
        <f>IF(JULY!N28=0," ",JULY!N28)</f>
        <v> </v>
      </c>
      <c r="M14" s="450" t="str">
        <f>IF(JULY!N28=0," ",JULY!N28)</f>
        <v> </v>
      </c>
      <c r="N14" s="116" t="str">
        <f>IF(JULY!P28=0," ",JULY!P28)</f>
        <v> </v>
      </c>
      <c r="O14" s="479" t="str">
        <f>IF(JULY!Q28=0," ",JULY!Q28)</f>
        <v> </v>
      </c>
      <c r="P14" s="479" t="str">
        <f>IF(JULY!R28=0," ",JULY!R28)</f>
        <v> </v>
      </c>
      <c r="Q14" s="178" t="str">
        <f>IF(JULY!S28=0," ",JULY!S28)</f>
        <v> </v>
      </c>
      <c r="R14" s="450" t="str">
        <f>IF(JULY!S28=0," ",JULY!S28)</f>
        <v> </v>
      </c>
      <c r="S14" s="116" t="str">
        <f>IF(JULY!U28=0," ",JULY!U28)</f>
        <v> </v>
      </c>
      <c r="T14" s="479" t="str">
        <f>IF(JULY!V28=0," ",JULY!V28)</f>
        <v> </v>
      </c>
      <c r="U14" s="479" t="str">
        <f>IF(JULY!W28=0," ",JULY!W28)</f>
        <v> </v>
      </c>
      <c r="V14" s="178" t="str">
        <f>IF(JULY!X28=0," ",JULY!X28)</f>
        <v> </v>
      </c>
      <c r="W14" s="450" t="str">
        <f>IF(JULY!X28=0," ",JULY!X28)</f>
        <v> </v>
      </c>
      <c r="X14" s="116" t="str">
        <f>IF(JULY!Z28=0," ",JULY!Z28)</f>
        <v> </v>
      </c>
      <c r="Y14" s="479" t="str">
        <f>IF(JULY!AA28=0," ",JULY!AA28)</f>
        <v> </v>
      </c>
      <c r="Z14" s="479" t="str">
        <f>IF(JULY!AB28=0," ",JULY!AB28)</f>
        <v> </v>
      </c>
      <c r="AA14" s="178" t="str">
        <f>IF(JULY!AC28=0," ",JULY!AC28)</f>
        <v> </v>
      </c>
      <c r="AB14" s="24"/>
      <c r="AC14" s="24"/>
      <c r="AD14" s="10"/>
      <c r="AE14" s="525"/>
      <c r="AF14" s="526" t="str">
        <f>JULY!AF28</f>
        <v>0</v>
      </c>
      <c r="AG14" s="550" t="str">
        <f>JULY!AG28</f>
        <v>0</v>
      </c>
      <c r="AH14" s="550" t="str">
        <f>JULY!AH28</f>
        <v>0</v>
      </c>
      <c r="AI14" s="550" t="str">
        <f>JULY!AI28</f>
        <v>0</v>
      </c>
      <c r="AJ14" s="551" t="str">
        <f>JULY!AJ28</f>
        <v>0 </v>
      </c>
      <c r="AK14" s="571"/>
      <c r="AL14" s="571"/>
      <c r="AM14" s="573">
        <f>JULY!AM28</f>
        <v>0</v>
      </c>
      <c r="AN14" s="573">
        <f>JULY!AN28</f>
        <v>0</v>
      </c>
      <c r="AO14" s="573">
        <f>JULY!AO28</f>
        <v>0</v>
      </c>
      <c r="AP14" s="573">
        <f>JULY!AP28</f>
        <v>0</v>
      </c>
      <c r="AQ14" s="573">
        <f>JULY!AQ28</f>
        <v>0</v>
      </c>
      <c r="AR14" s="10"/>
      <c r="BP14" s="626"/>
      <c r="BQ14" s="627"/>
    </row>
    <row r="15" ht="13.35" customHeight="1" spans="2:70">
      <c r="B15" s="457"/>
      <c r="C15" s="458" t="s">
        <v>47</v>
      </c>
      <c r="D15" s="116" t="str">
        <f>IF(AUGUST!F28=0," ",AUGUST!F28)</f>
        <v> </v>
      </c>
      <c r="E15" s="479" t="str">
        <f>IF(AUGUST!G28=0," ",AUGUST!G28)</f>
        <v> </v>
      </c>
      <c r="F15" s="479" t="str">
        <f>IF(AUGUST!H28=0," ",AUGUST!H28)</f>
        <v> </v>
      </c>
      <c r="G15" s="178" t="str">
        <f>IF(AUGUST!I28=0," ",AUGUST!I28)</f>
        <v> </v>
      </c>
      <c r="H15" s="450" t="str">
        <f>IF(AUGUST!I28=0," ",AUGUST!I28)</f>
        <v> </v>
      </c>
      <c r="I15" s="116" t="str">
        <f>IF(AUGUST!K28=0," ",AUGUST!K28)</f>
        <v> </v>
      </c>
      <c r="J15" s="479" t="str">
        <f>IF(AUGUST!L28=0," ",AUGUST!L28)</f>
        <v> </v>
      </c>
      <c r="K15" s="479" t="str">
        <f>IF(AUGUST!M28=0," ",AUGUST!M28)</f>
        <v> </v>
      </c>
      <c r="L15" s="178" t="str">
        <f>IF(AUGUST!N28=0," ",AUGUST!N28)</f>
        <v> </v>
      </c>
      <c r="M15" s="450" t="str">
        <f>IF(AUGUST!N28=0," ",AUGUST!N28)</f>
        <v> </v>
      </c>
      <c r="N15" s="116" t="str">
        <f>IF(AUGUST!P28=0," ",AUGUST!P28)</f>
        <v> </v>
      </c>
      <c r="O15" s="479" t="str">
        <f>IF(AUGUST!Q28=0," ",AUGUST!Q28)</f>
        <v> </v>
      </c>
      <c r="P15" s="479" t="str">
        <f>IF(AUGUST!R28=0," ",AUGUST!R28)</f>
        <v> </v>
      </c>
      <c r="Q15" s="178" t="str">
        <f>IF(AUGUST!S28=0," ",AUGUST!S28)</f>
        <v> </v>
      </c>
      <c r="R15" s="450" t="str">
        <f>IF(AUGUST!S28=0," ",AUGUST!S28)</f>
        <v> </v>
      </c>
      <c r="S15" s="116" t="str">
        <f>IF(AUGUST!U28=0," ",AUGUST!U28)</f>
        <v> </v>
      </c>
      <c r="T15" s="479" t="str">
        <f>IF(AUGUST!V28=0," ",AUGUST!V28)</f>
        <v> </v>
      </c>
      <c r="U15" s="479" t="str">
        <f>IF(AUGUST!W28=0," ",AUGUST!W28)</f>
        <v> </v>
      </c>
      <c r="V15" s="178" t="str">
        <f>IF(AUGUST!X28=0," ",AUGUST!X28)</f>
        <v> </v>
      </c>
      <c r="W15" s="450" t="str">
        <f>IF(AUGUST!X28=0," ",AUGUST!X28)</f>
        <v> </v>
      </c>
      <c r="X15" s="116" t="str">
        <f>IF(AUGUST!Z28=0," ",AUGUST!Z28)</f>
        <v> </v>
      </c>
      <c r="Y15" s="479" t="str">
        <f>IF(AUGUST!AA28=0," ",AUGUST!AA28)</f>
        <v> </v>
      </c>
      <c r="Z15" s="479" t="str">
        <f>IF(AUGUST!AB28=0," ",AUGUST!AB28)</f>
        <v> </v>
      </c>
      <c r="AA15" s="178" t="str">
        <f>IF(AUGUST!AC28=0," ",AUGUST!AC28)</f>
        <v> </v>
      </c>
      <c r="AB15" s="24"/>
      <c r="AC15" s="24"/>
      <c r="AD15" s="10"/>
      <c r="AE15" s="525"/>
      <c r="AF15" s="526" t="str">
        <f>AUGUST!AF28</f>
        <v>0</v>
      </c>
      <c r="AG15" s="550" t="str">
        <f>AUGUST!AG28</f>
        <v>0</v>
      </c>
      <c r="AH15" s="550" t="str">
        <f>AUGUST!AH28</f>
        <v>0</v>
      </c>
      <c r="AI15" s="550" t="str">
        <f>AUGUST!AI28</f>
        <v>0</v>
      </c>
      <c r="AJ15" s="551" t="str">
        <f>AUGUST!AJ28</f>
        <v>0 </v>
      </c>
      <c r="AK15" s="571"/>
      <c r="AL15" s="571"/>
      <c r="AM15" s="573">
        <f>AUGUST!AM28</f>
        <v>0</v>
      </c>
      <c r="AN15" s="573">
        <f>AUGUST!AN28</f>
        <v>0</v>
      </c>
      <c r="AO15" s="573">
        <f>AUGUST!AO28</f>
        <v>0</v>
      </c>
      <c r="AP15" s="573">
        <f>AUGUST!AP28</f>
        <v>0</v>
      </c>
      <c r="AQ15" s="573">
        <f>AUGUST!AQ28</f>
        <v>0</v>
      </c>
      <c r="AR15" s="10"/>
      <c r="BP15" s="629"/>
      <c r="BQ15" s="629"/>
      <c r="BR15" s="629"/>
    </row>
    <row r="16" ht="13.35" customHeight="1" spans="2:70">
      <c r="B16" s="457"/>
      <c r="C16" s="459" t="s">
        <v>48</v>
      </c>
      <c r="D16" s="116" t="str">
        <f>IF(SEPTEMBER!F28=0," ",SEPTEMBER!F28)</f>
        <v> </v>
      </c>
      <c r="E16" s="479" t="str">
        <f>IF(SEPTEMBER!G28=0," ",SEPTEMBER!G28)</f>
        <v> </v>
      </c>
      <c r="F16" s="479" t="str">
        <f>IF(SEPTEMBER!H28=0," ",SEPTEMBER!H28)</f>
        <v> </v>
      </c>
      <c r="G16" s="178" t="str">
        <f>IF(SEPTEMBER!I28=0," ",SEPTEMBER!I28)</f>
        <v> </v>
      </c>
      <c r="H16" s="450" t="str">
        <f>IF(SEPTEMBER!I28=0," ",SEPTEMBER!I28)</f>
        <v> </v>
      </c>
      <c r="I16" s="116" t="str">
        <f>IF(SEPTEMBER!K28=0," ",SEPTEMBER!K28)</f>
        <v> </v>
      </c>
      <c r="J16" s="479" t="str">
        <f>IF(SEPTEMBER!L28=0," ",SEPTEMBER!L28)</f>
        <v> </v>
      </c>
      <c r="K16" s="479" t="str">
        <f>IF(SEPTEMBER!M28=0," ",SEPTEMBER!M28)</f>
        <v> </v>
      </c>
      <c r="L16" s="178" t="str">
        <f>IF(SEPTEMBER!N28=0," ",SEPTEMBER!N28)</f>
        <v> </v>
      </c>
      <c r="M16" s="450" t="str">
        <f>IF(SEPTEMBER!N28=0," ",SEPTEMBER!N28)</f>
        <v> </v>
      </c>
      <c r="N16" s="116" t="str">
        <f>IF(SEPTEMBER!P28=0," ",SEPTEMBER!P28)</f>
        <v> </v>
      </c>
      <c r="O16" s="479" t="str">
        <f>IF(SEPTEMBER!Q28=0," ",SEPTEMBER!Q28)</f>
        <v> </v>
      </c>
      <c r="P16" s="479" t="str">
        <f>IF(SEPTEMBER!R28=0," ",SEPTEMBER!R28)</f>
        <v> </v>
      </c>
      <c r="Q16" s="178" t="str">
        <f>IF(SEPTEMBER!S28=0," ",SEPTEMBER!S28)</f>
        <v> </v>
      </c>
      <c r="R16" s="450" t="str">
        <f>IF(SEPTEMBER!S28=0," ",SEPTEMBER!S28)</f>
        <v> </v>
      </c>
      <c r="S16" s="116" t="str">
        <f>IF(SEPTEMBER!U28=0," ",SEPTEMBER!U28)</f>
        <v> </v>
      </c>
      <c r="T16" s="479" t="str">
        <f>IF(SEPTEMBER!V28=0," ",SEPTEMBER!V28)</f>
        <v> </v>
      </c>
      <c r="U16" s="479" t="str">
        <f>IF(SEPTEMBER!W28=0," ",SEPTEMBER!W28)</f>
        <v> </v>
      </c>
      <c r="V16" s="178" t="str">
        <f>IF(SEPTEMBER!X28=0," ",SEPTEMBER!X28)</f>
        <v> </v>
      </c>
      <c r="W16" s="450" t="str">
        <f>IF(SEPTEMBER!X28=0," ",SEPTEMBER!X28)</f>
        <v> </v>
      </c>
      <c r="X16" s="116" t="str">
        <f>IF(SEPTEMBER!Z28=0," ",SEPTEMBER!Z28)</f>
        <v> </v>
      </c>
      <c r="Y16" s="479" t="str">
        <f>IF(SEPTEMBER!AA28=0," ",SEPTEMBER!AA28)</f>
        <v> </v>
      </c>
      <c r="Z16" s="479" t="str">
        <f>IF(SEPTEMBER!AB28=0," ",SEPTEMBER!AB28)</f>
        <v> </v>
      </c>
      <c r="AA16" s="178" t="str">
        <f>IF(SEPTEMBER!AC28=0," ",SEPTEMBER!AC28)</f>
        <v> </v>
      </c>
      <c r="AB16" s="24"/>
      <c r="AC16" s="24"/>
      <c r="AD16" s="10"/>
      <c r="AE16" s="525"/>
      <c r="AF16" s="526" t="str">
        <f>SEPTEMBER!AF28</f>
        <v>0</v>
      </c>
      <c r="AG16" s="550" t="str">
        <f>SEPTEMBER!AG28</f>
        <v>0</v>
      </c>
      <c r="AH16" s="550" t="str">
        <f>SEPTEMBER!AH28</f>
        <v>0</v>
      </c>
      <c r="AI16" s="550" t="str">
        <f>SEPTEMBER!AI28</f>
        <v>0</v>
      </c>
      <c r="AJ16" s="551" t="str">
        <f>SEPTEMBER!AJ28</f>
        <v>0 </v>
      </c>
      <c r="AK16" s="571"/>
      <c r="AL16" s="571"/>
      <c r="AM16" s="573">
        <f>SEPTEMBER!AM28</f>
        <v>0</v>
      </c>
      <c r="AN16" s="573">
        <f>SEPTEMBER!AN28</f>
        <v>0</v>
      </c>
      <c r="AO16" s="573">
        <f>SEPTEMBER!AO28</f>
        <v>0</v>
      </c>
      <c r="AP16" s="573">
        <f>SEPTEMBER!AP28</f>
        <v>0</v>
      </c>
      <c r="AQ16" s="573">
        <f>SEPTEMBER!AQ28</f>
        <v>0</v>
      </c>
      <c r="AR16" s="10"/>
      <c r="BP16" s="626"/>
      <c r="BR16" s="626"/>
    </row>
    <row r="17" ht="13.35" customHeight="1" spans="2:69">
      <c r="B17" s="457"/>
      <c r="C17" s="459" t="s">
        <v>49</v>
      </c>
      <c r="D17" s="116" t="str">
        <f>IF(OCTOBER!F28=0," ",OCTOBER!F28)</f>
        <v> </v>
      </c>
      <c r="E17" s="479" t="str">
        <f>IF(OCTOBER!G28=0," ",OCTOBER!G28)</f>
        <v> </v>
      </c>
      <c r="F17" s="479" t="str">
        <f>IF(OCTOBER!H28=0," ",OCTOBER!H28)</f>
        <v> </v>
      </c>
      <c r="G17" s="178" t="str">
        <f>IF(OCTOBER!I28=0," ",OCTOBER!I28)</f>
        <v> </v>
      </c>
      <c r="H17" s="450" t="str">
        <f>IF(OCTOBER!I28=0," ",OCTOBER!I28)</f>
        <v> </v>
      </c>
      <c r="I17" s="116" t="str">
        <f>IF(OCTOBER!K28=0," ",OCTOBER!K28)</f>
        <v> </v>
      </c>
      <c r="J17" s="479" t="str">
        <f>IF(OCTOBER!L28=0," ",OCTOBER!L28)</f>
        <v> </v>
      </c>
      <c r="K17" s="479" t="str">
        <f>IF(OCTOBER!M28=0," ",OCTOBER!M28)</f>
        <v> </v>
      </c>
      <c r="L17" s="178" t="str">
        <f>IF(OCTOBER!N28=0," ",OCTOBER!N28)</f>
        <v> </v>
      </c>
      <c r="M17" s="450" t="str">
        <f>IF(OCTOBER!N28=0," ",OCTOBER!N28)</f>
        <v> </v>
      </c>
      <c r="N17" s="116" t="str">
        <f>IF(OCTOBER!P28=0," ",OCTOBER!P28)</f>
        <v> </v>
      </c>
      <c r="O17" s="479" t="str">
        <f>IF(OCTOBER!Q28=0," ",OCTOBER!Q28)</f>
        <v> </v>
      </c>
      <c r="P17" s="479" t="str">
        <f>IF(OCTOBER!R28=0," ",OCTOBER!R28)</f>
        <v> </v>
      </c>
      <c r="Q17" s="178" t="str">
        <f>IF(OCTOBER!S28=0," ",OCTOBER!S28)</f>
        <v> </v>
      </c>
      <c r="R17" s="450" t="str">
        <f>IF(OCTOBER!S28=0," ",OCTOBER!S28)</f>
        <v> </v>
      </c>
      <c r="S17" s="116" t="str">
        <f>IF(OCTOBER!U28=0," ",OCTOBER!U28)</f>
        <v> </v>
      </c>
      <c r="T17" s="479" t="str">
        <f>IF(OCTOBER!V28=0," ",OCTOBER!V28)</f>
        <v> </v>
      </c>
      <c r="U17" s="479" t="str">
        <f>IF(OCTOBER!W28=0," ",OCTOBER!W28)</f>
        <v> </v>
      </c>
      <c r="V17" s="178" t="str">
        <f>IF(OCTOBER!X28=0," ",OCTOBER!X28)</f>
        <v> </v>
      </c>
      <c r="W17" s="450" t="str">
        <f>IF(OCTOBER!X28=0," ",OCTOBER!X28)</f>
        <v> </v>
      </c>
      <c r="X17" s="116" t="str">
        <f>IF(OCTOBER!Z28=0," ",OCTOBER!Z28)</f>
        <v> </v>
      </c>
      <c r="Y17" s="479" t="str">
        <f>IF(OCTOBER!AA28=0," ",OCTOBER!AA28)</f>
        <v> </v>
      </c>
      <c r="Z17" s="479" t="str">
        <f>IF(OCTOBER!AB28=0," ",OCTOBER!AB28)</f>
        <v> </v>
      </c>
      <c r="AA17" s="178" t="str">
        <f>IF(OCTOBER!AC28=0," ",OCTOBER!AC28)</f>
        <v> </v>
      </c>
      <c r="AB17" s="24"/>
      <c r="AC17" s="24"/>
      <c r="AD17" s="10"/>
      <c r="AE17" s="525"/>
      <c r="AF17" s="526" t="str">
        <f>OCTOBER!AF28</f>
        <v>0</v>
      </c>
      <c r="AG17" s="550" t="str">
        <f>OCTOBER!AG28</f>
        <v>0</v>
      </c>
      <c r="AH17" s="550" t="str">
        <f>OCTOBER!AH28</f>
        <v>0</v>
      </c>
      <c r="AI17" s="550" t="str">
        <f>OCTOBER!AI28</f>
        <v>0</v>
      </c>
      <c r="AJ17" s="551" t="str">
        <f>OCTOBER!AJ28</f>
        <v>0 </v>
      </c>
      <c r="AK17" s="571"/>
      <c r="AL17" s="571"/>
      <c r="AM17" s="573">
        <f>OCTOBER!AM28</f>
        <v>0</v>
      </c>
      <c r="AN17" s="573">
        <f>OCTOBER!AN28</f>
        <v>0</v>
      </c>
      <c r="AO17" s="573">
        <f>OCTOBER!AO28</f>
        <v>0</v>
      </c>
      <c r="AP17" s="573">
        <f>OCTOBER!AP28</f>
        <v>0</v>
      </c>
      <c r="AQ17" s="573">
        <f>OCTOBER!AQ28</f>
        <v>0</v>
      </c>
      <c r="AR17" s="10"/>
      <c r="BQ17" s="632"/>
    </row>
    <row r="18" ht="13.35" customHeight="1" spans="2:68">
      <c r="B18" s="457"/>
      <c r="C18" s="458" t="s">
        <v>50</v>
      </c>
      <c r="D18" s="116" t="str">
        <f>IF(NOVEMBER!F28=0," ",NOVEMBER!F28)</f>
        <v> </v>
      </c>
      <c r="E18" s="479" t="str">
        <f>IF(NOVEMBER!G28=0," ",NOVEMBER!G28)</f>
        <v> </v>
      </c>
      <c r="F18" s="479" t="str">
        <f>IF(NOVEMBER!H28=0," ",NOVEMBER!H28)</f>
        <v> </v>
      </c>
      <c r="G18" s="178" t="str">
        <f>IF(NOVEMBER!I28=0," ",NOVEMBER!I28)</f>
        <v> </v>
      </c>
      <c r="H18" s="450" t="str">
        <f>IF(NOVEMBER!I28=0," ",NOVEMBER!I28)</f>
        <v> </v>
      </c>
      <c r="I18" s="116" t="str">
        <f>IF(NOVEMBER!K28=0," ",NOVEMBER!K28)</f>
        <v> </v>
      </c>
      <c r="J18" s="479" t="str">
        <f>IF(NOVEMBER!L28=0," ",NOVEMBER!L28)</f>
        <v> </v>
      </c>
      <c r="K18" s="479" t="str">
        <f>IF(NOVEMBER!M28=0," ",NOVEMBER!M28)</f>
        <v> </v>
      </c>
      <c r="L18" s="178" t="str">
        <f>IF(NOVEMBER!N28=0," ",NOVEMBER!N28)</f>
        <v> </v>
      </c>
      <c r="M18" s="450" t="str">
        <f>IF(NOVEMBER!N28=0," ",NOVEMBER!N28)</f>
        <v> </v>
      </c>
      <c r="N18" s="116" t="str">
        <f>IF(NOVEMBER!P28=0," ",NOVEMBER!P28)</f>
        <v> </v>
      </c>
      <c r="O18" s="479" t="str">
        <f>IF(NOVEMBER!Q28=0," ",NOVEMBER!Q28)</f>
        <v> </v>
      </c>
      <c r="P18" s="479" t="str">
        <f>IF(NOVEMBER!R28=0," ",NOVEMBER!R28)</f>
        <v> </v>
      </c>
      <c r="Q18" s="178" t="str">
        <f>IF(NOVEMBER!S28=0," ",NOVEMBER!S28)</f>
        <v> </v>
      </c>
      <c r="R18" s="450" t="str">
        <f>IF(NOVEMBER!S28=0," ",NOVEMBER!S28)</f>
        <v> </v>
      </c>
      <c r="S18" s="116" t="str">
        <f>IF(NOVEMBER!U28=0," ",NOVEMBER!U28)</f>
        <v> </v>
      </c>
      <c r="T18" s="479" t="str">
        <f>IF(NOVEMBER!V28=0," ",NOVEMBER!V28)</f>
        <v> </v>
      </c>
      <c r="U18" s="479" t="str">
        <f>IF(NOVEMBER!W28=0," ",NOVEMBER!W28)</f>
        <v> </v>
      </c>
      <c r="V18" s="178" t="str">
        <f>IF(NOVEMBER!X28=0," ",NOVEMBER!X28)</f>
        <v> </v>
      </c>
      <c r="W18" s="450" t="str">
        <f>IF(NOVEMBER!X28=0," ",NOVEMBER!X28)</f>
        <v> </v>
      </c>
      <c r="X18" s="116" t="str">
        <f>IF(NOVEMBER!Z28=0," ",NOVEMBER!Z28)</f>
        <v> </v>
      </c>
      <c r="Y18" s="479" t="str">
        <f>IF(NOVEMBER!AA28=0," ",NOVEMBER!AA28)</f>
        <v> </v>
      </c>
      <c r="Z18" s="479" t="str">
        <f>IF(NOVEMBER!AB28=0," ",NOVEMBER!AB28)</f>
        <v> </v>
      </c>
      <c r="AA18" s="178" t="str">
        <f>IF(NOVEMBER!AC28=0," ",NOVEMBER!AC28)</f>
        <v> </v>
      </c>
      <c r="AB18" s="24"/>
      <c r="AC18" s="24"/>
      <c r="AD18" s="10"/>
      <c r="AE18" s="525"/>
      <c r="AF18" s="526" t="str">
        <f>NOVEMBER!AF28</f>
        <v>0</v>
      </c>
      <c r="AG18" s="550" t="str">
        <f>NOVEMBER!AG28</f>
        <v>0</v>
      </c>
      <c r="AH18" s="550" t="str">
        <f>NOVEMBER!AH28</f>
        <v>0</v>
      </c>
      <c r="AI18" s="550" t="str">
        <f>NOVEMBER!AI28</f>
        <v>0</v>
      </c>
      <c r="AJ18" s="551" t="str">
        <f>NOVEMBER!AJ28</f>
        <v>0 </v>
      </c>
      <c r="AK18" s="571"/>
      <c r="AL18" s="571"/>
      <c r="AM18" s="573">
        <f>NOVEMBER!AM28</f>
        <v>0</v>
      </c>
      <c r="AN18" s="573">
        <f>NOVEMBER!AN28</f>
        <v>0</v>
      </c>
      <c r="AO18" s="573">
        <f>NOVEMBER!AO28</f>
        <v>0</v>
      </c>
      <c r="AP18" s="573">
        <f>NOVEMBER!AP28</f>
        <v>0</v>
      </c>
      <c r="AQ18" s="573">
        <f>NOVEMBER!AQ28</f>
        <v>0</v>
      </c>
      <c r="AR18" s="10"/>
      <c r="BP18" s="630"/>
    </row>
    <row r="19" ht="13.35" customHeight="1" spans="2:69">
      <c r="B19" s="457"/>
      <c r="C19" s="460" t="s">
        <v>51</v>
      </c>
      <c r="D19" s="461" t="str">
        <f>IF(DECEMBER!F28=0," ",DECEMBER!F28)</f>
        <v> </v>
      </c>
      <c r="E19" s="480" t="str">
        <f>IF(DECEMBER!G28=0," ",DECEMBER!G28)</f>
        <v> </v>
      </c>
      <c r="F19" s="480" t="str">
        <f>IF(DECEMBER!H28=0," ",DECEMBER!H28)</f>
        <v> </v>
      </c>
      <c r="G19" s="481" t="str">
        <f>IF(DECEMBER!I28=0," ",DECEMBER!I28)</f>
        <v> </v>
      </c>
      <c r="H19" s="450" t="str">
        <f>IF(DECEMBER!I28=0," ",DECEMBER!I28)</f>
        <v> </v>
      </c>
      <c r="I19" s="461" t="str">
        <f>IF(DECEMBER!K28=0," ",DECEMBER!K28)</f>
        <v> </v>
      </c>
      <c r="J19" s="480" t="str">
        <f>IF(DECEMBER!L28=0," ",DECEMBER!L28)</f>
        <v> </v>
      </c>
      <c r="K19" s="480" t="str">
        <f>IF(DECEMBER!M28=0," ",DECEMBER!M28)</f>
        <v> </v>
      </c>
      <c r="L19" s="481" t="str">
        <f>IF(DECEMBER!N28=0," ",DECEMBER!N28)</f>
        <v> </v>
      </c>
      <c r="M19" s="450" t="str">
        <f>IF(DECEMBER!N28=0," ",DECEMBER!N28)</f>
        <v> </v>
      </c>
      <c r="N19" s="461" t="e">
        <f>IF(DECEMBER!#REF!=0," ",DECEMBER!#REF!)</f>
        <v>#REF!</v>
      </c>
      <c r="O19" s="480" t="e">
        <f>IF(DECEMBER!#REF!=0," ",DECEMBER!#REF!)</f>
        <v>#REF!</v>
      </c>
      <c r="P19" s="480" t="e">
        <f>IF(DECEMBER!#REF!=0," ",DECEMBER!#REF!)</f>
        <v>#REF!</v>
      </c>
      <c r="Q19" s="481" t="e">
        <f>IF(DECEMBER!#REF!=0," ",DECEMBER!#REF!)</f>
        <v>#REF!</v>
      </c>
      <c r="R19" s="450" t="e">
        <f>IF(DECEMBER!#REF!=0," ",DECEMBER!#REF!)</f>
        <v>#REF!</v>
      </c>
      <c r="S19" s="461" t="e">
        <f>IF(DECEMBER!#REF!=0," ",DECEMBER!#REF!)</f>
        <v>#REF!</v>
      </c>
      <c r="T19" s="480" t="e">
        <f>IF(DECEMBER!#REF!=0," ",DECEMBER!#REF!)</f>
        <v>#REF!</v>
      </c>
      <c r="U19" s="480" t="e">
        <f>IF(DECEMBER!#REF!=0," ",DECEMBER!#REF!)</f>
        <v>#REF!</v>
      </c>
      <c r="V19" s="481" t="e">
        <f>IF(DECEMBER!#REF!=0," ",DECEMBER!#REF!)</f>
        <v>#REF!</v>
      </c>
      <c r="W19" s="450" t="e">
        <f>IF(DECEMBER!#REF!=0," ",DECEMBER!#REF!)</f>
        <v>#REF!</v>
      </c>
      <c r="X19" s="461" t="e">
        <f>IF(DECEMBER!P28=0," ",DECEMBER!P28)</f>
        <v>#REF!</v>
      </c>
      <c r="Y19" s="480" t="e">
        <f>IF(DECEMBER!Q28=0," ",DECEMBER!Q28)</f>
        <v>#REF!</v>
      </c>
      <c r="Z19" s="480" t="e">
        <f>IF(DECEMBER!R28=0," ",DECEMBER!R28)</f>
        <v>#REF!</v>
      </c>
      <c r="AA19" s="481" t="e">
        <f>IF(DECEMBER!S28=0," ",DECEMBER!S28)</f>
        <v>#REF!</v>
      </c>
      <c r="AB19" s="24"/>
      <c r="AC19" s="24"/>
      <c r="AD19" s="10"/>
      <c r="AE19" s="527"/>
      <c r="AF19" s="528" t="str">
        <f>DECEMBER!W28</f>
        <v>0</v>
      </c>
      <c r="AG19" s="552" t="str">
        <f>DECEMBER!X28</f>
        <v>0</v>
      </c>
      <c r="AH19" s="552" t="e">
        <f>DECEMBER!#REF!</f>
        <v>#REF!</v>
      </c>
      <c r="AI19" s="552" t="e">
        <f>DECEMBER!#REF!</f>
        <v>#REF!</v>
      </c>
      <c r="AJ19" s="553" t="e">
        <f>DECEMBER!Y28</f>
        <v>#REF!</v>
      </c>
      <c r="AK19" s="571"/>
      <c r="AL19" s="571"/>
      <c r="AM19" s="573">
        <f>DECEMBER!AB28</f>
        <v>0</v>
      </c>
      <c r="AN19" s="573">
        <f>DECEMBER!AC28</f>
        <v>0</v>
      </c>
      <c r="AO19" s="573" t="e">
        <f>DECEMBER!#REF!</f>
        <v>#REF!</v>
      </c>
      <c r="AP19" s="573">
        <f>DECEMBER!AE28</f>
        <v>0</v>
      </c>
      <c r="AQ19" s="573">
        <f ca="1">DECEMBER!AD28</f>
        <v>0</v>
      </c>
      <c r="AR19" s="10"/>
      <c r="BP19" s="630"/>
      <c r="BQ19" s="629"/>
    </row>
    <row r="20" ht="13.35" customHeight="1" spans="2:68">
      <c r="B20" s="457"/>
      <c r="C20" s="462" t="s">
        <v>52</v>
      </c>
      <c r="D20" s="463">
        <f t="shared" ref="D20:AA20" si="1">SUM(D8:D19)</f>
        <v>9</v>
      </c>
      <c r="E20" s="463">
        <f t="shared" si="1"/>
        <v>10</v>
      </c>
      <c r="F20" s="463">
        <f t="shared" si="1"/>
        <v>4</v>
      </c>
      <c r="G20" s="482">
        <f t="shared" si="1"/>
        <v>23</v>
      </c>
      <c r="H20" s="450">
        <f t="shared" si="1"/>
        <v>0</v>
      </c>
      <c r="I20" s="463">
        <f t="shared" si="1"/>
        <v>0</v>
      </c>
      <c r="J20" s="463">
        <f t="shared" si="1"/>
        <v>0</v>
      </c>
      <c r="K20" s="463">
        <f t="shared" si="1"/>
        <v>0</v>
      </c>
      <c r="L20" s="482">
        <f t="shared" si="1"/>
        <v>0</v>
      </c>
      <c r="M20" s="450">
        <f t="shared" si="1"/>
        <v>0</v>
      </c>
      <c r="N20" s="461" t="e">
        <f t="shared" si="1"/>
        <v>#REF!</v>
      </c>
      <c r="O20" s="461" t="e">
        <f t="shared" si="1"/>
        <v>#REF!</v>
      </c>
      <c r="P20" s="461" t="e">
        <f t="shared" si="1"/>
        <v>#REF!</v>
      </c>
      <c r="Q20" s="503" t="e">
        <f t="shared" si="1"/>
        <v>#REF!</v>
      </c>
      <c r="R20" s="450" t="e">
        <f t="shared" si="1"/>
        <v>#REF!</v>
      </c>
      <c r="S20" s="461" t="e">
        <f t="shared" si="1"/>
        <v>#REF!</v>
      </c>
      <c r="T20" s="461" t="e">
        <f t="shared" si="1"/>
        <v>#REF!</v>
      </c>
      <c r="U20" s="461" t="e">
        <f t="shared" si="1"/>
        <v>#REF!</v>
      </c>
      <c r="V20" s="503" t="e">
        <f t="shared" si="1"/>
        <v>#REF!</v>
      </c>
      <c r="W20" s="450" t="e">
        <f t="shared" si="1"/>
        <v>#REF!</v>
      </c>
      <c r="X20" s="461" t="e">
        <f t="shared" si="1"/>
        <v>#REF!</v>
      </c>
      <c r="Y20" s="461" t="e">
        <f t="shared" si="1"/>
        <v>#REF!</v>
      </c>
      <c r="Z20" s="461" t="e">
        <f t="shared" si="1"/>
        <v>#REF!</v>
      </c>
      <c r="AA20" s="503" t="e">
        <f t="shared" si="1"/>
        <v>#REF!</v>
      </c>
      <c r="AB20" s="24"/>
      <c r="AC20" s="24"/>
      <c r="AD20" s="10"/>
      <c r="AE20" s="529"/>
      <c r="AF20" s="530">
        <f>IF(F20=0,"0",F20/(F20+E20))</f>
        <v>0.285714285714286</v>
      </c>
      <c r="AG20" s="530" t="str">
        <f>IF(K20=0,"0",K20/(K20+J20))</f>
        <v>0</v>
      </c>
      <c r="AH20" s="530" t="e">
        <f>IF(P20=0,"0",P20/(P20+O20))</f>
        <v>#REF!</v>
      </c>
      <c r="AI20" s="554" t="e">
        <f>IF(U20=0,"0",U20/(U20+T20))</f>
        <v>#REF!</v>
      </c>
      <c r="AJ20" s="555" t="e">
        <f>IF(Z20+Y20=0,"0",Z20/(Z20+Y20))</f>
        <v>#REF!</v>
      </c>
      <c r="AK20" s="531"/>
      <c r="AL20" s="531"/>
      <c r="AM20" s="574">
        <f>SUM(AM8:AM19)</f>
        <v>2</v>
      </c>
      <c r="AN20" s="574">
        <f>SUM(AN8:AN19)</f>
        <v>0</v>
      </c>
      <c r="AO20" s="574" t="e">
        <f>SUM(AO8:AO19)</f>
        <v>#REF!</v>
      </c>
      <c r="AP20" s="574">
        <f>SUM(AP8:AP19)</f>
        <v>91</v>
      </c>
      <c r="AQ20" s="574">
        <f ca="1">SUM(AQ8:AQ19)</f>
        <v>93</v>
      </c>
      <c r="AR20" s="10"/>
      <c r="BP20" s="630"/>
    </row>
    <row r="21" ht="5.1" customHeight="1" spans="2:69">
      <c r="B21" s="464"/>
      <c r="C21" s="464"/>
      <c r="D21" s="450"/>
      <c r="E21" s="450"/>
      <c r="F21" s="450"/>
      <c r="AB21" s="24"/>
      <c r="AC21" s="24"/>
      <c r="AD21" s="10"/>
      <c r="AE21" s="388"/>
      <c r="AF21" s="531"/>
      <c r="AG21" s="531"/>
      <c r="AH21" s="531"/>
      <c r="AI21" s="531"/>
      <c r="AJ21" s="531"/>
      <c r="AK21" s="531"/>
      <c r="AL21" s="531"/>
      <c r="AM21" s="518"/>
      <c r="AN21" s="518"/>
      <c r="AO21" s="518"/>
      <c r="AP21" s="518"/>
      <c r="AQ21" s="518"/>
      <c r="AR21" s="10"/>
      <c r="BP21" s="631"/>
      <c r="BQ21" s="630"/>
    </row>
    <row r="22" ht="3.6" customHeight="1" spans="2:69">
      <c r="B22" s="10"/>
      <c r="C22" s="10"/>
      <c r="D22" s="10"/>
      <c r="E22" s="10"/>
      <c r="F22" s="10"/>
      <c r="G22" s="24"/>
      <c r="H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10"/>
      <c r="AF22" s="532"/>
      <c r="AG22" s="532"/>
      <c r="AH22" s="532"/>
      <c r="AI22" s="532"/>
      <c r="AJ22" s="556"/>
      <c r="AK22" s="556"/>
      <c r="AL22" s="556"/>
      <c r="AM22" s="556"/>
      <c r="AN22" s="556"/>
      <c r="AO22" s="556"/>
      <c r="AP22" s="10"/>
      <c r="AQ22" s="10"/>
      <c r="AR22" s="10"/>
      <c r="BP22" s="630"/>
      <c r="BQ22" s="630"/>
    </row>
    <row r="23" ht="13.35" customHeight="1" spans="2:69">
      <c r="B23" s="10"/>
      <c r="D23" s="465" t="s">
        <v>3</v>
      </c>
      <c r="E23" s="483"/>
      <c r="F23" s="483"/>
      <c r="G23" s="484"/>
      <c r="I23" s="490" t="s">
        <v>4</v>
      </c>
      <c r="J23" s="491"/>
      <c r="K23" s="491"/>
      <c r="L23" s="492"/>
      <c r="N23" s="498" t="s">
        <v>25</v>
      </c>
      <c r="O23" s="499"/>
      <c r="P23" s="499"/>
      <c r="Q23" s="504"/>
      <c r="S23" s="505" t="s">
        <v>6</v>
      </c>
      <c r="T23" s="506"/>
      <c r="U23" s="506"/>
      <c r="V23" s="509"/>
      <c r="X23" s="510" t="s">
        <v>7</v>
      </c>
      <c r="Y23" s="515"/>
      <c r="Z23" s="515"/>
      <c r="AA23" s="516"/>
      <c r="AB23" s="514"/>
      <c r="AC23" s="514"/>
      <c r="AD23" s="10"/>
      <c r="AE23" s="520" t="s">
        <v>1</v>
      </c>
      <c r="AF23" s="521"/>
      <c r="AG23" s="521"/>
      <c r="AH23" s="521"/>
      <c r="AI23" s="521"/>
      <c r="AJ23" s="544"/>
      <c r="AK23" s="570"/>
      <c r="AL23" s="570"/>
      <c r="AM23" s="452" t="s">
        <v>2</v>
      </c>
      <c r="AN23" s="473"/>
      <c r="AO23" s="473"/>
      <c r="AP23" s="473"/>
      <c r="AQ23" s="511"/>
      <c r="AR23" s="10"/>
      <c r="AS23" s="10"/>
      <c r="BP23" s="630"/>
      <c r="BQ23" s="630"/>
    </row>
    <row r="24" ht="13.35" customHeight="1" spans="4:69">
      <c r="D24" s="454" t="s">
        <v>10</v>
      </c>
      <c r="E24" s="476" t="s">
        <v>11</v>
      </c>
      <c r="F24" s="476" t="s">
        <v>12</v>
      </c>
      <c r="G24" s="477" t="s">
        <v>13</v>
      </c>
      <c r="I24" s="493" t="s">
        <v>10</v>
      </c>
      <c r="J24" s="494" t="s">
        <v>11</v>
      </c>
      <c r="K24" s="494" t="s">
        <v>12</v>
      </c>
      <c r="L24" s="495" t="s">
        <v>13</v>
      </c>
      <c r="N24" s="493" t="s">
        <v>10</v>
      </c>
      <c r="O24" s="494" t="s">
        <v>11</v>
      </c>
      <c r="P24" s="494" t="s">
        <v>12</v>
      </c>
      <c r="Q24" s="495" t="s">
        <v>13</v>
      </c>
      <c r="S24" s="493" t="s">
        <v>10</v>
      </c>
      <c r="T24" s="494" t="s">
        <v>11</v>
      </c>
      <c r="U24" s="494" t="s">
        <v>12</v>
      </c>
      <c r="V24" s="495" t="s">
        <v>13</v>
      </c>
      <c r="X24" s="493" t="s">
        <v>10</v>
      </c>
      <c r="Y24" s="494" t="s">
        <v>11</v>
      </c>
      <c r="Z24" s="494" t="s">
        <v>12</v>
      </c>
      <c r="AA24" s="495" t="s">
        <v>13</v>
      </c>
      <c r="AB24" s="24"/>
      <c r="AC24" s="24"/>
      <c r="AD24" s="10"/>
      <c r="AE24" s="388"/>
      <c r="AF24" s="522" t="s">
        <v>3</v>
      </c>
      <c r="AG24" s="557" t="s">
        <v>4</v>
      </c>
      <c r="AH24" s="558" t="s">
        <v>25</v>
      </c>
      <c r="AI24" s="438" t="s">
        <v>6</v>
      </c>
      <c r="AJ24" s="547" t="s">
        <v>7</v>
      </c>
      <c r="AK24" s="543"/>
      <c r="AL24" s="543"/>
      <c r="AM24" s="540" t="s">
        <v>3</v>
      </c>
      <c r="AN24" s="143" t="s">
        <v>4</v>
      </c>
      <c r="AO24" s="324" t="s">
        <v>25</v>
      </c>
      <c r="AP24" s="325" t="s">
        <v>6</v>
      </c>
      <c r="AQ24" s="575" t="s">
        <v>7</v>
      </c>
      <c r="AR24" s="10"/>
      <c r="AS24" s="10"/>
      <c r="BP24" s="630"/>
      <c r="BQ24" s="630"/>
    </row>
    <row r="25" ht="13.35" customHeight="1" spans="2:45">
      <c r="B25" s="455" t="s">
        <v>53</v>
      </c>
      <c r="C25" s="456" t="s">
        <v>37</v>
      </c>
      <c r="D25" s="114" t="str">
        <f>IF(JANUARY!F56=0," ",JANUARY!F56)</f>
        <v> </v>
      </c>
      <c r="E25" s="478" t="str">
        <f>IF(JANUARY!G56=0," ",JANUARY!G56)</f>
        <v> </v>
      </c>
      <c r="F25" s="478" t="str">
        <f>IF(JANUARY!H56=0," ",JANUARY!H56)</f>
        <v> </v>
      </c>
      <c r="G25" s="176" t="str">
        <f>IF(JANUARY!I56=0," ",JANUARY!I56)</f>
        <v> </v>
      </c>
      <c r="H25" s="450" t="str">
        <f>IF(JANUARY!J56=0," ",JANUARY!J56)</f>
        <v> </v>
      </c>
      <c r="I25" s="114" t="str">
        <f>IF(JANUARY!K56=0," ",JANUARY!K56)</f>
        <v> </v>
      </c>
      <c r="J25" s="478" t="str">
        <f>IF(JANUARY!L56=0," ",JANUARY!L56)</f>
        <v> </v>
      </c>
      <c r="K25" s="478" t="str">
        <f>IF(JANUARY!M56=0," ",JANUARY!M56)</f>
        <v> </v>
      </c>
      <c r="L25" s="176" t="str">
        <f>IF(JANUARY!N56=0," ",JANUARY!N56)</f>
        <v> </v>
      </c>
      <c r="M25" s="450" t="str">
        <f>IF(JANUARY!O56=0," ",JANUARY!O56)</f>
        <v> </v>
      </c>
      <c r="N25" s="114" t="str">
        <f>IF(JANUARY!P56=0," ",JANUARY!P56)</f>
        <v> </v>
      </c>
      <c r="O25" s="478" t="str">
        <f>IF(JANUARY!Q56=0," ",JANUARY!Q56)</f>
        <v> </v>
      </c>
      <c r="P25" s="478" t="str">
        <f>IF(JANUARY!R56=0," ",JANUARY!R56)</f>
        <v> </v>
      </c>
      <c r="Q25" s="176" t="str">
        <f>IF(JANUARY!S56=0," ",JANUARY!S56)</f>
        <v> </v>
      </c>
      <c r="R25" s="450" t="str">
        <f>IF(JANUARY!T56=0," ",JANUARY!T56)</f>
        <v> </v>
      </c>
      <c r="S25" s="114" t="str">
        <f>IF(JANUARY!U56=0," ",JANUARY!U56)</f>
        <v> </v>
      </c>
      <c r="T25" s="478" t="str">
        <f>IF(JANUARY!V56=0," ",JANUARY!V56)</f>
        <v> </v>
      </c>
      <c r="U25" s="478" t="str">
        <f>IF(JANUARY!W56=0," ",JANUARY!W56)</f>
        <v> </v>
      </c>
      <c r="V25" s="176" t="str">
        <f>IF(JANUARY!X56=0," ",JANUARY!X56)</f>
        <v> </v>
      </c>
      <c r="W25" s="450" t="str">
        <f>IF(JANUARY!Y56=0," ",JANUARY!Y56)</f>
        <v> </v>
      </c>
      <c r="X25" s="114" t="str">
        <f>IF(JANUARY!Z56=0," ",JANUARY!Z56)</f>
        <v> </v>
      </c>
      <c r="Y25" s="478" t="str">
        <f>IF(JANUARY!AA56=0," ",JANUARY!AA56)</f>
        <v> </v>
      </c>
      <c r="Z25" s="478" t="str">
        <f>IF(JANUARY!AB56=0," ",JANUARY!AB56)</f>
        <v> </v>
      </c>
      <c r="AA25" s="176" t="str">
        <f>IF(JANUARY!AC56=0," ",JANUARY!AC56)</f>
        <v> </v>
      </c>
      <c r="AB25" s="24"/>
      <c r="AC25" s="24"/>
      <c r="AD25" s="10"/>
      <c r="AF25" s="524" t="str">
        <f>JANUARY!AF56</f>
        <v>0</v>
      </c>
      <c r="AG25" s="548" t="str">
        <f>JANUARY!AG56</f>
        <v>0</v>
      </c>
      <c r="AH25" s="548" t="str">
        <f>JANUARY!AH56</f>
        <v>0</v>
      </c>
      <c r="AI25" s="548" t="str">
        <f>JANUARY!AI56</f>
        <v>0</v>
      </c>
      <c r="AJ25" s="549" t="str">
        <f>JANUARY!AJ56</f>
        <v>0 </v>
      </c>
      <c r="AK25" s="571"/>
      <c r="AL25" s="571"/>
      <c r="AM25" s="572">
        <f>JANUARY!AM56</f>
        <v>0</v>
      </c>
      <c r="AN25" s="572">
        <f>JANUARY!AN56</f>
        <v>0</v>
      </c>
      <c r="AO25" s="572">
        <f>JANUARY!AO56</f>
        <v>0</v>
      </c>
      <c r="AP25" s="572">
        <f>JANUARY!AP56</f>
        <v>0</v>
      </c>
      <c r="AQ25" s="572">
        <f>JANUARY!AQ56</f>
        <v>0</v>
      </c>
      <c r="AR25" s="10"/>
      <c r="AS25" s="10"/>
    </row>
    <row r="26" ht="13.35" customHeight="1" spans="2:71">
      <c r="B26" s="457"/>
      <c r="C26" s="458" t="s">
        <v>39</v>
      </c>
      <c r="D26" s="116" t="str">
        <f>IF(FEBRUARY!F56=0," ",FEBRUARY!F56)</f>
        <v> </v>
      </c>
      <c r="E26" s="479" t="str">
        <f>IF(FEBRUARY!G56=0," ",FEBRUARY!G56)</f>
        <v> </v>
      </c>
      <c r="F26" s="479" t="str">
        <f>IF(FEBRUARY!H56=0," ",FEBRUARY!H56)</f>
        <v> </v>
      </c>
      <c r="G26" s="178" t="str">
        <f>IF(FEBRUARY!I56=0," ",FEBRUARY!I56)</f>
        <v> </v>
      </c>
      <c r="H26" s="450" t="str">
        <f>IF(FEBRUARY!I56=0," ",FEBRUARY!I56)</f>
        <v> </v>
      </c>
      <c r="I26" s="116" t="str">
        <f>IF(FEBRUARY!K56=0," ",FEBRUARY!K56)</f>
        <v> </v>
      </c>
      <c r="J26" s="479" t="str">
        <f>IF(FEBRUARY!L56=0," ",FEBRUARY!L56)</f>
        <v> </v>
      </c>
      <c r="K26" s="479" t="str">
        <f>IF(FEBRUARY!M56=0," ",FEBRUARY!M56)</f>
        <v> </v>
      </c>
      <c r="L26" s="178" t="str">
        <f>IF(FEBRUARY!N56=0," ",FEBRUARY!N56)</f>
        <v> </v>
      </c>
      <c r="M26" s="450" t="str">
        <f>IF(FEBRUARY!N56=0," ",FEBRUARY!N56)</f>
        <v> </v>
      </c>
      <c r="N26" s="116" t="str">
        <f>IF(FEBRUARY!P56=0," ",FEBRUARY!P56)</f>
        <v> </v>
      </c>
      <c r="O26" s="479" t="str">
        <f>IF(FEBRUARY!Q56=0," ",FEBRUARY!Q56)</f>
        <v> </v>
      </c>
      <c r="P26" s="479" t="str">
        <f>IF(FEBRUARY!R56=0," ",FEBRUARY!R56)</f>
        <v> </v>
      </c>
      <c r="Q26" s="178" t="str">
        <f>IF(FEBRUARY!S56=0," ",FEBRUARY!S56)</f>
        <v> </v>
      </c>
      <c r="R26" s="450" t="str">
        <f>IF(FEBRUARY!S56=0," ",FEBRUARY!S56)</f>
        <v> </v>
      </c>
      <c r="S26" s="116" t="str">
        <f>IF(FEBRUARY!U56=0," ",FEBRUARY!U56)</f>
        <v> </v>
      </c>
      <c r="T26" s="479" t="str">
        <f>IF(FEBRUARY!V56=0," ",FEBRUARY!V56)</f>
        <v> </v>
      </c>
      <c r="U26" s="479" t="str">
        <f>IF(FEBRUARY!W56=0," ",FEBRUARY!W56)</f>
        <v> </v>
      </c>
      <c r="V26" s="178" t="str">
        <f>IF(FEBRUARY!X56=0," ",FEBRUARY!X56)</f>
        <v> </v>
      </c>
      <c r="W26" s="450" t="str">
        <f>IF(FEBRUARY!X56=0," ",FEBRUARY!X56)</f>
        <v> </v>
      </c>
      <c r="X26" s="116" t="str">
        <f>IF(FEBRUARY!Z56=0," ",FEBRUARY!Z56)</f>
        <v> </v>
      </c>
      <c r="Y26" s="479" t="str">
        <f>IF(FEBRUARY!AA56=0," ",FEBRUARY!AA56)</f>
        <v> </v>
      </c>
      <c r="Z26" s="479" t="str">
        <f>IF(FEBRUARY!AB56=0," ",FEBRUARY!AB56)</f>
        <v> </v>
      </c>
      <c r="AA26" s="178" t="str">
        <f>IF(FEBRUARY!AC56=0," ",FEBRUARY!AC56)</f>
        <v> </v>
      </c>
      <c r="AB26" s="24"/>
      <c r="AC26" s="24"/>
      <c r="AD26" s="10"/>
      <c r="AF26" s="526" t="str">
        <f>FEBRUARY!AF56</f>
        <v>0</v>
      </c>
      <c r="AG26" s="550" t="str">
        <f>FEBRUARY!AG56</f>
        <v>0</v>
      </c>
      <c r="AH26" s="550" t="str">
        <f>FEBRUARY!AH56</f>
        <v>0</v>
      </c>
      <c r="AI26" s="550" t="str">
        <f>FEBRUARY!AI56</f>
        <v>0</v>
      </c>
      <c r="AJ26" s="551" t="str">
        <f>FEBRUARY!AJ56</f>
        <v>0 </v>
      </c>
      <c r="AK26" s="571"/>
      <c r="AL26" s="571"/>
      <c r="AM26" s="573">
        <f>FEBRUARY!AM56</f>
        <v>0</v>
      </c>
      <c r="AN26" s="573">
        <f>FEBRUARY!AN56</f>
        <v>0</v>
      </c>
      <c r="AO26" s="573">
        <f>FEBRUARY!AO56</f>
        <v>0</v>
      </c>
      <c r="AP26" s="573">
        <f>FEBRUARY!AP56</f>
        <v>0</v>
      </c>
      <c r="AQ26" s="573">
        <f>FEBRUARY!AQ56</f>
        <v>0</v>
      </c>
      <c r="AR26" s="10"/>
      <c r="AS26" s="10"/>
      <c r="BQ26" s="633"/>
      <c r="BS26" s="630"/>
    </row>
    <row r="27" ht="13.35" customHeight="1" spans="2:45">
      <c r="B27" s="457"/>
      <c r="C27" s="458" t="s">
        <v>41</v>
      </c>
      <c r="D27" s="116" t="str">
        <f>IF(MARCH!F56=0," ",MARCH!F56)</f>
        <v> </v>
      </c>
      <c r="E27" s="479" t="str">
        <f>IF(MARCH!G56=0," ",MARCH!G56)</f>
        <v> </v>
      </c>
      <c r="F27" s="479" t="str">
        <f>IF(MARCH!H56=0," ",MARCH!H56)</f>
        <v> </v>
      </c>
      <c r="G27" s="178" t="str">
        <f>IF(MARCH!I56=0," ",MARCH!I56)</f>
        <v> </v>
      </c>
      <c r="H27" s="450" t="str">
        <f>IF(MARCH!I56=0," ",MARCH!I56)</f>
        <v> </v>
      </c>
      <c r="I27" s="116" t="str">
        <f>IF(MARCH!K56=0," ",MARCH!K56)</f>
        <v> </v>
      </c>
      <c r="J27" s="479" t="str">
        <f>IF(MARCH!L56=0," ",MARCH!L56)</f>
        <v> </v>
      </c>
      <c r="K27" s="479" t="str">
        <f>IF(MARCH!M56=0," ",MARCH!M56)</f>
        <v> </v>
      </c>
      <c r="L27" s="178" t="str">
        <f>IF(MARCH!N56=0," ",MARCH!N56)</f>
        <v> </v>
      </c>
      <c r="M27" s="450" t="str">
        <f>IF(MARCH!N56=0," ",MARCH!N56)</f>
        <v> </v>
      </c>
      <c r="N27" s="116" t="str">
        <f>IF(MARCH!P56=0," ",MARCH!P56)</f>
        <v> </v>
      </c>
      <c r="O27" s="479" t="str">
        <f>IF(MARCH!Q56=0," ",MARCH!Q56)</f>
        <v> </v>
      </c>
      <c r="P27" s="479" t="str">
        <f>IF(MARCH!R56=0," ",MARCH!R56)</f>
        <v> </v>
      </c>
      <c r="Q27" s="178" t="str">
        <f>IF(MARCH!S56=0," ",MARCH!S56)</f>
        <v> </v>
      </c>
      <c r="R27" s="450" t="str">
        <f>IF(MARCH!S56=0," ",MARCH!S56)</f>
        <v> </v>
      </c>
      <c r="S27" s="116" t="str">
        <f>IF(MARCH!U56=0," ",MARCH!U56)</f>
        <v> </v>
      </c>
      <c r="T27" s="479" t="str">
        <f>IF(MARCH!V56=0," ",MARCH!V56)</f>
        <v> </v>
      </c>
      <c r="U27" s="479" t="str">
        <f>IF(MARCH!W56=0," ",MARCH!W56)</f>
        <v> </v>
      </c>
      <c r="V27" s="178" t="str">
        <f>IF(MARCH!X56=0," ",MARCH!X56)</f>
        <v> </v>
      </c>
      <c r="W27" s="450" t="str">
        <f>IF(MARCH!X56=0," ",MARCH!X56)</f>
        <v> </v>
      </c>
      <c r="X27" s="116" t="str">
        <f>IF(MARCH!Z56=0," ",MARCH!Z56)</f>
        <v> </v>
      </c>
      <c r="Y27" s="479" t="str">
        <f>IF(MARCH!AA56=0," ",MARCH!AA56)</f>
        <v> </v>
      </c>
      <c r="Z27" s="479" t="str">
        <f>IF(MARCH!AB56=0," ",MARCH!AB56)</f>
        <v> </v>
      </c>
      <c r="AA27" s="178" t="str">
        <f>IF(MARCH!AC56=0," ",MARCH!AC56)</f>
        <v> </v>
      </c>
      <c r="AB27" s="24"/>
      <c r="AC27" s="24"/>
      <c r="AD27" s="10"/>
      <c r="AF27" s="526" t="str">
        <f>MARCH!AF56</f>
        <v>0</v>
      </c>
      <c r="AG27" s="550" t="str">
        <f>MARCH!AG56</f>
        <v>0</v>
      </c>
      <c r="AH27" s="550" t="str">
        <f>MARCH!AH56</f>
        <v>0</v>
      </c>
      <c r="AI27" s="550" t="str">
        <f>MARCH!AI56</f>
        <v>0</v>
      </c>
      <c r="AJ27" s="551" t="str">
        <f>MARCH!AJ56</f>
        <v>0 </v>
      </c>
      <c r="AK27" s="571"/>
      <c r="AL27" s="571"/>
      <c r="AM27" s="573">
        <f>MARCH!AM56</f>
        <v>0</v>
      </c>
      <c r="AN27" s="573">
        <f>MARCH!AN56</f>
        <v>0</v>
      </c>
      <c r="AO27" s="573">
        <f>MARCH!AO56</f>
        <v>0</v>
      </c>
      <c r="AP27" s="573">
        <f>MARCH!AP56</f>
        <v>0</v>
      </c>
      <c r="AQ27" s="573">
        <f>MARCH!AQ56</f>
        <v>0</v>
      </c>
      <c r="AR27" s="10"/>
      <c r="AS27" s="10"/>
    </row>
    <row r="28" ht="13.35" customHeight="1" spans="2:70">
      <c r="B28" s="457"/>
      <c r="C28" s="458" t="s">
        <v>42</v>
      </c>
      <c r="D28" s="116" t="str">
        <f>IF(APRIL!F56=0," ",APRIL!F56)</f>
        <v> </v>
      </c>
      <c r="E28" s="479" t="str">
        <f>IF(APRIL!G56=0," ",APRIL!G56)</f>
        <v> </v>
      </c>
      <c r="F28" s="479" t="str">
        <f>IF(APRIL!H56=0," ",APRIL!H56)</f>
        <v> </v>
      </c>
      <c r="G28" s="178" t="str">
        <f>IF(APRIL!I56=0," ",APRIL!I56)</f>
        <v> </v>
      </c>
      <c r="H28" s="450" t="str">
        <f>IF(APRIL!I56=0," ",APRIL!I56)</f>
        <v> </v>
      </c>
      <c r="I28" s="116" t="str">
        <f>IF(APRIL!K56=0," ",APRIL!K56)</f>
        <v> </v>
      </c>
      <c r="J28" s="479" t="str">
        <f>IF(APRIL!L56=0," ",APRIL!L56)</f>
        <v> </v>
      </c>
      <c r="K28" s="479" t="str">
        <f>IF(APRIL!M56=0," ",APRIL!M56)</f>
        <v> </v>
      </c>
      <c r="L28" s="178" t="str">
        <f>IF(APRIL!N56=0," ",APRIL!N56)</f>
        <v> </v>
      </c>
      <c r="M28" s="450" t="str">
        <f>IF(APRIL!N56=0," ",APRIL!N56)</f>
        <v> </v>
      </c>
      <c r="N28" s="116" t="str">
        <f>IF(APRIL!P56=0," ",APRIL!P56)</f>
        <v> </v>
      </c>
      <c r="O28" s="479" t="str">
        <f>IF(APRIL!Q56=0," ",APRIL!Q56)</f>
        <v> </v>
      </c>
      <c r="P28" s="479" t="str">
        <f>IF(APRIL!R56=0," ",APRIL!R56)</f>
        <v> </v>
      </c>
      <c r="Q28" s="178" t="str">
        <f>IF(APRIL!S56=0," ",APRIL!S56)</f>
        <v> </v>
      </c>
      <c r="R28" s="450" t="str">
        <f>IF(APRIL!S56=0," ",APRIL!S56)</f>
        <v> </v>
      </c>
      <c r="S28" s="116" t="str">
        <f>IF(APRIL!U56=0," ",APRIL!U56)</f>
        <v> </v>
      </c>
      <c r="T28" s="479" t="str">
        <f>IF(APRIL!V56=0," ",APRIL!V56)</f>
        <v> </v>
      </c>
      <c r="U28" s="479" t="str">
        <f>IF(APRIL!W56=0," ",APRIL!W56)</f>
        <v> </v>
      </c>
      <c r="V28" s="178" t="str">
        <f>IF(APRIL!X56=0," ",APRIL!X56)</f>
        <v> </v>
      </c>
      <c r="W28" s="450" t="str">
        <f>IF(APRIL!X56=0," ",APRIL!X56)</f>
        <v> </v>
      </c>
      <c r="X28" s="116" t="str">
        <f>IF(APRIL!Z56=0," ",APRIL!Z56)</f>
        <v> </v>
      </c>
      <c r="Y28" s="479" t="str">
        <f>IF(APRIL!AA56=0," ",APRIL!AA56)</f>
        <v> </v>
      </c>
      <c r="Z28" s="479" t="str">
        <f>IF(APRIL!AB56=0," ",APRIL!AB56)</f>
        <v> </v>
      </c>
      <c r="AA28" s="178" t="str">
        <f>IF(APRIL!AC56=0," ",APRIL!AC56)</f>
        <v> </v>
      </c>
      <c r="AB28" s="24"/>
      <c r="AC28" s="24"/>
      <c r="AD28" s="10"/>
      <c r="AF28" s="526" t="str">
        <f>APRIL!AF56</f>
        <v>0</v>
      </c>
      <c r="AG28" s="550" t="str">
        <f>APRIL!AG56</f>
        <v>0</v>
      </c>
      <c r="AH28" s="550" t="str">
        <f>APRIL!AH56</f>
        <v>0</v>
      </c>
      <c r="AI28" s="550" t="str">
        <f>APRIL!AI56</f>
        <v>0</v>
      </c>
      <c r="AJ28" s="551" t="str">
        <f>APRIL!AJ56</f>
        <v>0 </v>
      </c>
      <c r="AK28" s="571"/>
      <c r="AL28" s="571"/>
      <c r="AM28" s="573">
        <f>APRIL!AM56</f>
        <v>0</v>
      </c>
      <c r="AN28" s="573">
        <f>APRIL!AN56</f>
        <v>0</v>
      </c>
      <c r="AO28" s="573">
        <f>APRIL!AO56</f>
        <v>0</v>
      </c>
      <c r="AP28" s="573">
        <f>APRIL!AP56</f>
        <v>0</v>
      </c>
      <c r="AQ28" s="573">
        <f>APRIL!AQ56</f>
        <v>0</v>
      </c>
      <c r="AR28" s="10"/>
      <c r="AS28" s="10"/>
      <c r="BQ28" s="450"/>
      <c r="BR28" s="450"/>
    </row>
    <row r="29" ht="13.35" customHeight="1" spans="2:70">
      <c r="B29" s="457"/>
      <c r="C29" s="458" t="s">
        <v>44</v>
      </c>
      <c r="D29" s="116" t="str">
        <f>IF(MAY!F56=0," ",MAY!F56)</f>
        <v> </v>
      </c>
      <c r="E29" s="479" t="str">
        <f>IF(MAY!G56=0," ",MAY!G56)</f>
        <v> </v>
      </c>
      <c r="F29" s="479" t="str">
        <f>IF(MAY!H56=0," ",MAY!H56)</f>
        <v> </v>
      </c>
      <c r="G29" s="178" t="str">
        <f>IF(MAY!I56=0," ",MAY!I56)</f>
        <v> </v>
      </c>
      <c r="H29" s="450" t="str">
        <f>IF(MAY!I56=0," ",MAY!I56)</f>
        <v> </v>
      </c>
      <c r="I29" s="116" t="str">
        <f>IF(MAY!K56=0," ",MAY!K56)</f>
        <v> </v>
      </c>
      <c r="J29" s="479" t="str">
        <f>IF(MAY!L56=0," ",MAY!L56)</f>
        <v> </v>
      </c>
      <c r="K29" s="479" t="str">
        <f>IF(MAY!M56=0," ",MAY!M56)</f>
        <v> </v>
      </c>
      <c r="L29" s="178" t="str">
        <f>IF(MAY!N56=0," ",MAY!N56)</f>
        <v> </v>
      </c>
      <c r="M29" s="450" t="str">
        <f>IF(MAY!N56=0," ",MAY!N56)</f>
        <v> </v>
      </c>
      <c r="N29" s="116" t="str">
        <f>IF(MAY!P56=0," ",MAY!P56)</f>
        <v> </v>
      </c>
      <c r="O29" s="479" t="str">
        <f>IF(MAY!Q56=0," ",MAY!Q56)</f>
        <v> </v>
      </c>
      <c r="P29" s="479" t="str">
        <f>IF(MAY!R56=0," ",MAY!R56)</f>
        <v> </v>
      </c>
      <c r="Q29" s="178" t="str">
        <f>IF(MAY!S56=0," ",MAY!S56)</f>
        <v> </v>
      </c>
      <c r="R29" s="450" t="str">
        <f>IF(MAY!S56=0," ",MAY!S56)</f>
        <v> </v>
      </c>
      <c r="S29" s="116" t="str">
        <f>IF(MAY!U56=0," ",MAY!U56)</f>
        <v> </v>
      </c>
      <c r="T29" s="479" t="str">
        <f>IF(MAY!V56=0," ",MAY!V56)</f>
        <v> </v>
      </c>
      <c r="U29" s="479" t="str">
        <f>IF(MAY!W56=0," ",MAY!W56)</f>
        <v> </v>
      </c>
      <c r="V29" s="178" t="str">
        <f>IF(MAY!X56=0," ",MAY!X56)</f>
        <v> </v>
      </c>
      <c r="W29" s="450" t="str">
        <f>IF(MAY!X56=0," ",MAY!X56)</f>
        <v> </v>
      </c>
      <c r="X29" s="116" t="str">
        <f>IF(MAY!Z56=0," ",MAY!Z56)</f>
        <v> </v>
      </c>
      <c r="Y29" s="479" t="str">
        <f>IF(MAY!AA56=0," ",MAY!AA56)</f>
        <v> </v>
      </c>
      <c r="Z29" s="479" t="str">
        <f>IF(MAY!AB56=0," ",MAY!AB56)</f>
        <v> </v>
      </c>
      <c r="AA29" s="178" t="str">
        <f>IF(MAY!AC56=0," ",MAY!AC56)</f>
        <v> </v>
      </c>
      <c r="AB29" s="24"/>
      <c r="AC29" s="24"/>
      <c r="AD29" s="10"/>
      <c r="AF29" s="526" t="str">
        <f>MAY!AF56</f>
        <v>0</v>
      </c>
      <c r="AG29" s="550" t="str">
        <f>MAY!AG56</f>
        <v>0</v>
      </c>
      <c r="AH29" s="550" t="str">
        <f>MAY!AH56</f>
        <v>0</v>
      </c>
      <c r="AI29" s="550" t="str">
        <f>MAY!AI56</f>
        <v>0</v>
      </c>
      <c r="AJ29" s="551" t="str">
        <f>MAY!AJ56</f>
        <v>0 </v>
      </c>
      <c r="AK29" s="571"/>
      <c r="AL29" s="571"/>
      <c r="AM29" s="573">
        <f>MAY!AM56</f>
        <v>0</v>
      </c>
      <c r="AN29" s="573">
        <f>MAY!AN56</f>
        <v>0</v>
      </c>
      <c r="AO29" s="573">
        <f>MAY!AO56</f>
        <v>0</v>
      </c>
      <c r="AP29" s="573">
        <f>MAY!AP56</f>
        <v>0</v>
      </c>
      <c r="AQ29" s="573">
        <f>MAY!AQ56</f>
        <v>0</v>
      </c>
      <c r="AR29" s="10"/>
      <c r="AS29" s="10"/>
      <c r="BQ29" s="450"/>
      <c r="BR29" s="450"/>
    </row>
    <row r="30" ht="13.35" customHeight="1" spans="2:72">
      <c r="B30" s="457"/>
      <c r="C30" s="458" t="s">
        <v>45</v>
      </c>
      <c r="D30" s="116" t="str">
        <f>IF(JUNE!F56=0," ",JUNE!F56)</f>
        <v> </v>
      </c>
      <c r="E30" s="479" t="str">
        <f>IF(JUNE!G56=0," ",JUNE!G56)</f>
        <v> </v>
      </c>
      <c r="F30" s="479" t="str">
        <f>IF(JUNE!H56=0," ",JUNE!H56)</f>
        <v> </v>
      </c>
      <c r="G30" s="178" t="str">
        <f>IF(JUNE!I56=0," ",JUNE!I56)</f>
        <v> </v>
      </c>
      <c r="H30" s="450" t="str">
        <f>IF(JUNE!I56=0," ",JUNE!I56)</f>
        <v> </v>
      </c>
      <c r="I30" s="116" t="str">
        <f>IF(JUNE!K56=0," ",JUNE!K56)</f>
        <v> </v>
      </c>
      <c r="J30" s="479" t="str">
        <f>IF(JUNE!L56=0," ",JUNE!L56)</f>
        <v> </v>
      </c>
      <c r="K30" s="479" t="str">
        <f>IF(JUNE!M56=0," ",JUNE!M56)</f>
        <v> </v>
      </c>
      <c r="L30" s="178" t="str">
        <f>IF(JUNE!N56=0," ",JUNE!N56)</f>
        <v> </v>
      </c>
      <c r="M30" s="450" t="str">
        <f>IF(JUNE!N56=0," ",JUNE!N56)</f>
        <v> </v>
      </c>
      <c r="N30" s="116" t="str">
        <f>IF(JUNE!P56=0," ",JUNE!P56)</f>
        <v> </v>
      </c>
      <c r="O30" s="479" t="str">
        <f>IF(JUNE!Q56=0," ",JUNE!Q56)</f>
        <v> </v>
      </c>
      <c r="P30" s="479" t="str">
        <f>IF(JUNE!R56=0," ",JUNE!R56)</f>
        <v> </v>
      </c>
      <c r="Q30" s="178" t="str">
        <f>IF(JUNE!S56=0," ",JUNE!S56)</f>
        <v> </v>
      </c>
      <c r="R30" s="450" t="str">
        <f>IF(JUNE!S56=0," ",JUNE!S56)</f>
        <v> </v>
      </c>
      <c r="S30" s="116" t="str">
        <f>IF(JUNE!U56=0," ",JUNE!U56)</f>
        <v> </v>
      </c>
      <c r="T30" s="479" t="str">
        <f>IF(JUNE!V56=0," ",JUNE!V56)</f>
        <v> </v>
      </c>
      <c r="U30" s="479" t="str">
        <f>IF(JUNE!W56=0," ",JUNE!W56)</f>
        <v> </v>
      </c>
      <c r="V30" s="178" t="str">
        <f>IF(JUNE!X56=0," ",JUNE!X56)</f>
        <v> </v>
      </c>
      <c r="W30" s="450" t="str">
        <f>IF(JUNE!X56=0," ",JUNE!X56)</f>
        <v> </v>
      </c>
      <c r="X30" s="116" t="str">
        <f>IF(JUNE!Z56=0," ",JUNE!Z56)</f>
        <v> </v>
      </c>
      <c r="Y30" s="479" t="str">
        <f>IF(JUNE!AA56=0," ",JUNE!AA56)</f>
        <v> </v>
      </c>
      <c r="Z30" s="479" t="str">
        <f>IF(JUNE!AB56=0," ",JUNE!AB56)</f>
        <v> </v>
      </c>
      <c r="AA30" s="178" t="str">
        <f>IF(JUNE!AC56=0," ",JUNE!AC56)</f>
        <v> </v>
      </c>
      <c r="AB30" s="24"/>
      <c r="AC30" s="24"/>
      <c r="AD30" s="10"/>
      <c r="AF30" s="526" t="str">
        <f>JUNE!AF56</f>
        <v>0</v>
      </c>
      <c r="AG30" s="550" t="str">
        <f>JUNE!AG56</f>
        <v>0</v>
      </c>
      <c r="AH30" s="550" t="str">
        <f>JUNE!AH56</f>
        <v>0</v>
      </c>
      <c r="AI30" s="550" t="str">
        <f>JUNE!AI56</f>
        <v>0</v>
      </c>
      <c r="AJ30" s="551" t="str">
        <f>JUNE!AJ56</f>
        <v>0 </v>
      </c>
      <c r="AK30" s="571"/>
      <c r="AL30" s="571"/>
      <c r="AM30" s="573">
        <f>JUNE!AM56</f>
        <v>0</v>
      </c>
      <c r="AN30" s="573">
        <f>JUNE!AN56</f>
        <v>0</v>
      </c>
      <c r="AO30" s="573">
        <f>JUNE!AO56</f>
        <v>0</v>
      </c>
      <c r="AP30" s="573">
        <f>JUNE!AP56</f>
        <v>0</v>
      </c>
      <c r="AQ30" s="573">
        <f>JUNE!AQ56</f>
        <v>0</v>
      </c>
      <c r="AR30" s="10"/>
      <c r="AS30" s="10"/>
      <c r="BQ30" s="634"/>
      <c r="BR30" s="450"/>
      <c r="BT30" s="630"/>
    </row>
    <row r="31" ht="13.35" customHeight="1" spans="2:70">
      <c r="B31" s="457"/>
      <c r="C31" s="458" t="s">
        <v>46</v>
      </c>
      <c r="D31" s="116" t="str">
        <f>IF(JULY!F56=0," ",JULY!F56)</f>
        <v> </v>
      </c>
      <c r="E31" s="479" t="str">
        <f>IF(JULY!G56=0," ",JULY!G56)</f>
        <v> </v>
      </c>
      <c r="F31" s="479" t="str">
        <f>IF(JULY!H56=0," ",JULY!H56)</f>
        <v> </v>
      </c>
      <c r="G31" s="178" t="str">
        <f>IF(JULY!I56=0," ",JULY!I56)</f>
        <v> </v>
      </c>
      <c r="H31" s="450" t="str">
        <f>IF(JULY!I56=0," ",JULY!I56)</f>
        <v> </v>
      </c>
      <c r="I31" s="116" t="str">
        <f>IF(JULY!K56=0," ",JULY!K56)</f>
        <v> </v>
      </c>
      <c r="J31" s="479" t="str">
        <f>IF(JULY!L56=0," ",JULY!L56)</f>
        <v> </v>
      </c>
      <c r="K31" s="479" t="str">
        <f>IF(JULY!M56=0," ",JULY!M56)</f>
        <v> </v>
      </c>
      <c r="L31" s="178" t="str">
        <f>IF(JULY!N56=0," ",JULY!N56)</f>
        <v> </v>
      </c>
      <c r="M31" s="450" t="str">
        <f>IF(JULY!N56=0," ",JULY!N56)</f>
        <v> </v>
      </c>
      <c r="N31" s="116" t="str">
        <f>IF(JULY!P56=0," ",JULY!P56)</f>
        <v> </v>
      </c>
      <c r="O31" s="479" t="str">
        <f>IF(JULY!Q56=0," ",JULY!Q56)</f>
        <v> </v>
      </c>
      <c r="P31" s="479" t="str">
        <f>IF(JULY!R56=0," ",JULY!R56)</f>
        <v> </v>
      </c>
      <c r="Q31" s="178" t="str">
        <f>IF(JULY!S56=0," ",JULY!S56)</f>
        <v> </v>
      </c>
      <c r="R31" s="450" t="str">
        <f>IF(JULY!S56=0," ",JULY!S56)</f>
        <v> </v>
      </c>
      <c r="S31" s="116" t="str">
        <f>IF(JULY!U56=0," ",JULY!U56)</f>
        <v> </v>
      </c>
      <c r="T31" s="479" t="str">
        <f>IF(JULY!V56=0," ",JULY!V56)</f>
        <v> </v>
      </c>
      <c r="U31" s="479" t="str">
        <f>IF(JULY!W56=0," ",JULY!W56)</f>
        <v> </v>
      </c>
      <c r="V31" s="178" t="str">
        <f>IF(JULY!X56=0," ",JULY!X56)</f>
        <v> </v>
      </c>
      <c r="W31" s="450" t="str">
        <f>IF(JULY!X56=0," ",JULY!X56)</f>
        <v> </v>
      </c>
      <c r="X31" s="116" t="str">
        <f>IF(JULY!Z56=0," ",JULY!Z56)</f>
        <v> </v>
      </c>
      <c r="Y31" s="479" t="str">
        <f>IF(JULY!AA56=0," ",JULY!AA56)</f>
        <v> </v>
      </c>
      <c r="Z31" s="479" t="str">
        <f>IF(JULY!AB56=0," ",JULY!AB56)</f>
        <v> </v>
      </c>
      <c r="AA31" s="178" t="str">
        <f>IF(JULY!AC56=0," ",JULY!AC56)</f>
        <v> </v>
      </c>
      <c r="AB31" s="24"/>
      <c r="AC31" s="24"/>
      <c r="AD31" s="10"/>
      <c r="AF31" s="526" t="str">
        <f>JULY!AF56</f>
        <v>0</v>
      </c>
      <c r="AG31" s="550" t="str">
        <f>JULY!AG56</f>
        <v>0</v>
      </c>
      <c r="AH31" s="550" t="str">
        <f>JULY!AH56</f>
        <v>0</v>
      </c>
      <c r="AI31" s="550" t="str">
        <f>JULY!AI56</f>
        <v>0</v>
      </c>
      <c r="AJ31" s="551" t="str">
        <f>JULY!AJ56</f>
        <v>0 </v>
      </c>
      <c r="AK31" s="571"/>
      <c r="AL31" s="571"/>
      <c r="AM31" s="573">
        <f>JULY!AM56</f>
        <v>0</v>
      </c>
      <c r="AN31" s="573">
        <f>JULY!AN56</f>
        <v>0</v>
      </c>
      <c r="AO31" s="573">
        <f>JULY!AO56</f>
        <v>0</v>
      </c>
      <c r="AP31" s="573">
        <f>JULY!AP56</f>
        <v>0</v>
      </c>
      <c r="AQ31" s="573">
        <f>JULY!AQ56</f>
        <v>0</v>
      </c>
      <c r="AR31" s="10"/>
      <c r="AS31" s="10"/>
      <c r="BQ31" s="450"/>
      <c r="BR31" s="450"/>
    </row>
    <row r="32" ht="13.35" customHeight="1" spans="2:70">
      <c r="B32" s="457"/>
      <c r="C32" s="458" t="s">
        <v>47</v>
      </c>
      <c r="D32" s="116" t="str">
        <f>IF(AUGUST!F56=0," ",AUGUST!F56)</f>
        <v> </v>
      </c>
      <c r="E32" s="479" t="str">
        <f>IF(AUGUST!G56=0," ",AUGUST!G56)</f>
        <v> </v>
      </c>
      <c r="F32" s="479" t="str">
        <f>IF(AUGUST!H56=0," ",AUGUST!H56)</f>
        <v> </v>
      </c>
      <c r="G32" s="178" t="str">
        <f>IF(AUGUST!I56=0," ",AUGUST!I56)</f>
        <v> </v>
      </c>
      <c r="H32" s="450" t="str">
        <f>IF(AUGUST!I56=0," ",AUGUST!I56)</f>
        <v> </v>
      </c>
      <c r="I32" s="116" t="str">
        <f>IF(AUGUST!K56=0," ",AUGUST!K56)</f>
        <v> </v>
      </c>
      <c r="J32" s="479" t="str">
        <f>IF(AUGUST!L56=0," ",AUGUST!L56)</f>
        <v> </v>
      </c>
      <c r="K32" s="479" t="str">
        <f>IF(AUGUST!M56=0," ",AUGUST!M56)</f>
        <v> </v>
      </c>
      <c r="L32" s="178" t="str">
        <f>IF(AUGUST!N56=0," ",AUGUST!N56)</f>
        <v> </v>
      </c>
      <c r="M32" s="450" t="str">
        <f>IF(AUGUST!N56=0," ",AUGUST!N56)</f>
        <v> </v>
      </c>
      <c r="N32" s="116" t="str">
        <f>IF(AUGUST!P56=0," ",AUGUST!P56)</f>
        <v> </v>
      </c>
      <c r="O32" s="479" t="str">
        <f>IF(AUGUST!Q56=0," ",AUGUST!Q56)</f>
        <v> </v>
      </c>
      <c r="P32" s="479" t="str">
        <f>IF(AUGUST!R56=0," ",AUGUST!R56)</f>
        <v> </v>
      </c>
      <c r="Q32" s="178" t="str">
        <f>IF(AUGUST!S56=0," ",AUGUST!S56)</f>
        <v> </v>
      </c>
      <c r="R32" s="450" t="str">
        <f>IF(AUGUST!S56=0," ",AUGUST!S56)</f>
        <v> </v>
      </c>
      <c r="S32" s="116" t="str">
        <f>IF(AUGUST!U56=0," ",AUGUST!U56)</f>
        <v> </v>
      </c>
      <c r="T32" s="479" t="str">
        <f>IF(AUGUST!V56=0," ",AUGUST!V56)</f>
        <v> </v>
      </c>
      <c r="U32" s="479" t="str">
        <f>IF(AUGUST!W56=0," ",AUGUST!W56)</f>
        <v> </v>
      </c>
      <c r="V32" s="178" t="str">
        <f>IF(AUGUST!X56=0," ",AUGUST!X56)</f>
        <v> </v>
      </c>
      <c r="W32" s="450" t="str">
        <f>IF(AUGUST!X56=0," ",AUGUST!X56)</f>
        <v> </v>
      </c>
      <c r="X32" s="116" t="str">
        <f>IF(AUGUST!Z56=0," ",AUGUST!Z56)</f>
        <v> </v>
      </c>
      <c r="Y32" s="479" t="str">
        <f>IF(AUGUST!AA56=0," ",AUGUST!AA56)</f>
        <v> </v>
      </c>
      <c r="Z32" s="479" t="str">
        <f>IF(AUGUST!AB56=0," ",AUGUST!AB56)</f>
        <v> </v>
      </c>
      <c r="AA32" s="178" t="str">
        <f>IF(AUGUST!AC56=0," ",AUGUST!AC56)</f>
        <v> </v>
      </c>
      <c r="AB32" s="24"/>
      <c r="AC32" s="24"/>
      <c r="AD32" s="10"/>
      <c r="AF32" s="526" t="str">
        <f>AUGUST!AF56</f>
        <v>0</v>
      </c>
      <c r="AG32" s="550" t="str">
        <f>AUGUST!AG56</f>
        <v>0</v>
      </c>
      <c r="AH32" s="550" t="str">
        <f>AUGUST!AH56</f>
        <v>0</v>
      </c>
      <c r="AI32" s="550" t="str">
        <f>AUGUST!AI56</f>
        <v>0</v>
      </c>
      <c r="AJ32" s="551" t="str">
        <f>AUGUST!AJ56</f>
        <v>0 </v>
      </c>
      <c r="AK32" s="571"/>
      <c r="AL32" s="571"/>
      <c r="AM32" s="573">
        <f>AUGUST!AM56</f>
        <v>0</v>
      </c>
      <c r="AN32" s="573">
        <f>AUGUST!AN56</f>
        <v>0</v>
      </c>
      <c r="AO32" s="573">
        <f>AUGUST!AO56</f>
        <v>0</v>
      </c>
      <c r="AP32" s="573">
        <f>AUGUST!AP56</f>
        <v>0</v>
      </c>
      <c r="AQ32" s="573">
        <f>AUGUST!AQ56</f>
        <v>0</v>
      </c>
      <c r="AR32" s="10"/>
      <c r="AS32" s="10"/>
      <c r="BQ32" s="635"/>
      <c r="BR32" s="450"/>
    </row>
    <row r="33" ht="13.35" customHeight="1" spans="2:70">
      <c r="B33" s="457"/>
      <c r="C33" s="459" t="s">
        <v>48</v>
      </c>
      <c r="D33" s="116" t="str">
        <f>IF(SEPTEMBER!F56=0," ",SEPTEMBER!F56)</f>
        <v> </v>
      </c>
      <c r="E33" s="479" t="str">
        <f>IF(SEPTEMBER!G56=0," ",SEPTEMBER!G56)</f>
        <v> </v>
      </c>
      <c r="F33" s="479" t="str">
        <f>IF(SEPTEMBER!H56=0," ",SEPTEMBER!H56)</f>
        <v> </v>
      </c>
      <c r="G33" s="178" t="str">
        <f>IF(SEPTEMBER!I56=0," ",SEPTEMBER!I56)</f>
        <v> </v>
      </c>
      <c r="H33" s="450" t="str">
        <f>IF(SEPTEMBER!I56=0," ",SEPTEMBER!I56)</f>
        <v> </v>
      </c>
      <c r="I33" s="116" t="str">
        <f>IF(SEPTEMBER!K56=0," ",SEPTEMBER!K56)</f>
        <v> </v>
      </c>
      <c r="J33" s="479" t="str">
        <f>IF(SEPTEMBER!L56=0," ",SEPTEMBER!L56)</f>
        <v> </v>
      </c>
      <c r="K33" s="479" t="str">
        <f>IF(SEPTEMBER!M56=0," ",SEPTEMBER!M56)</f>
        <v> </v>
      </c>
      <c r="L33" s="178" t="str">
        <f>IF(SEPTEMBER!N56=0," ",SEPTEMBER!N56)</f>
        <v> </v>
      </c>
      <c r="M33" s="450" t="str">
        <f>IF(SEPTEMBER!N56=0," ",SEPTEMBER!N56)</f>
        <v> </v>
      </c>
      <c r="N33" s="116" t="str">
        <f>IF(SEPTEMBER!P56=0," ",SEPTEMBER!P56)</f>
        <v> </v>
      </c>
      <c r="O33" s="479" t="str">
        <f>IF(SEPTEMBER!Q56=0," ",SEPTEMBER!Q56)</f>
        <v> </v>
      </c>
      <c r="P33" s="479" t="str">
        <f>IF(SEPTEMBER!R56=0," ",SEPTEMBER!R56)</f>
        <v> </v>
      </c>
      <c r="Q33" s="178" t="str">
        <f>IF(SEPTEMBER!S56=0," ",SEPTEMBER!S56)</f>
        <v> </v>
      </c>
      <c r="R33" s="450" t="str">
        <f>IF(SEPTEMBER!S56=0," ",SEPTEMBER!S56)</f>
        <v> </v>
      </c>
      <c r="S33" s="116" t="str">
        <f>IF(SEPTEMBER!U56=0," ",SEPTEMBER!U56)</f>
        <v> </v>
      </c>
      <c r="T33" s="479" t="str">
        <f>IF(SEPTEMBER!V56=0," ",SEPTEMBER!V56)</f>
        <v> </v>
      </c>
      <c r="U33" s="479" t="str">
        <f>IF(SEPTEMBER!W56=0," ",SEPTEMBER!W56)</f>
        <v> </v>
      </c>
      <c r="V33" s="178" t="str">
        <f>IF(SEPTEMBER!X56=0," ",SEPTEMBER!X56)</f>
        <v> </v>
      </c>
      <c r="W33" s="450" t="str">
        <f>IF(SEPTEMBER!X56=0," ",SEPTEMBER!X56)</f>
        <v> </v>
      </c>
      <c r="X33" s="116" t="str">
        <f>IF(SEPTEMBER!Z56=0," ",SEPTEMBER!Z56)</f>
        <v> </v>
      </c>
      <c r="Y33" s="479" t="str">
        <f>IF(SEPTEMBER!AA56=0," ",SEPTEMBER!AA56)</f>
        <v> </v>
      </c>
      <c r="Z33" s="479" t="str">
        <f>IF(SEPTEMBER!AB56=0," ",SEPTEMBER!AB56)</f>
        <v> </v>
      </c>
      <c r="AA33" s="178" t="str">
        <f>IF(SEPTEMBER!AC56=0," ",SEPTEMBER!AC56)</f>
        <v> </v>
      </c>
      <c r="AB33" s="24"/>
      <c r="AC33" s="24"/>
      <c r="AD33" s="10"/>
      <c r="AF33" s="526" t="str">
        <f>SEPTEMBER!AF56</f>
        <v>0</v>
      </c>
      <c r="AG33" s="550" t="str">
        <f>SEPTEMBER!AG56</f>
        <v>0</v>
      </c>
      <c r="AH33" s="550" t="str">
        <f>SEPTEMBER!AH56</f>
        <v>0</v>
      </c>
      <c r="AI33" s="550" t="str">
        <f>SEPTEMBER!AI56</f>
        <v>0</v>
      </c>
      <c r="AJ33" s="551" t="str">
        <f>SEPTEMBER!AJ56</f>
        <v>0 </v>
      </c>
      <c r="AK33" s="571"/>
      <c r="AL33" s="571"/>
      <c r="AM33" s="573">
        <f>SEPTEMBER!AM56</f>
        <v>0</v>
      </c>
      <c r="AN33" s="573">
        <f>SEPTEMBER!AN56</f>
        <v>0</v>
      </c>
      <c r="AO33" s="573">
        <f>SEPTEMBER!AO56</f>
        <v>0</v>
      </c>
      <c r="AP33" s="573">
        <f>SEPTEMBER!AP56</f>
        <v>0</v>
      </c>
      <c r="AQ33" s="573">
        <f>SEPTEMBER!AQ56</f>
        <v>0</v>
      </c>
      <c r="AR33" s="10"/>
      <c r="AS33" s="10"/>
      <c r="BQ33" s="450"/>
      <c r="BR33" s="450"/>
    </row>
    <row r="34" ht="13.35" customHeight="1" spans="2:70">
      <c r="B34" s="457"/>
      <c r="C34" s="459" t="s">
        <v>49</v>
      </c>
      <c r="D34" s="116" t="str">
        <f>IF(OCTOBER!F56=0," ",OCTOBER!F56)</f>
        <v> </v>
      </c>
      <c r="E34" s="479" t="str">
        <f>IF(OCTOBER!G56=0," ",OCTOBER!G56)</f>
        <v> </v>
      </c>
      <c r="F34" s="479" t="str">
        <f>IF(OCTOBER!H56=0," ",OCTOBER!H56)</f>
        <v> </v>
      </c>
      <c r="G34" s="178" t="str">
        <f>IF(OCTOBER!I56=0," ",OCTOBER!I56)</f>
        <v> </v>
      </c>
      <c r="H34" s="450" t="str">
        <f>IF(OCTOBER!I56=0," ",OCTOBER!I56)</f>
        <v> </v>
      </c>
      <c r="I34" s="116" t="str">
        <f>IF(OCTOBER!K56=0," ",OCTOBER!K56)</f>
        <v> </v>
      </c>
      <c r="J34" s="479" t="str">
        <f>IF(OCTOBER!L56=0," ",OCTOBER!L56)</f>
        <v> </v>
      </c>
      <c r="K34" s="479" t="str">
        <f>IF(OCTOBER!M56=0," ",OCTOBER!M56)</f>
        <v> </v>
      </c>
      <c r="L34" s="178" t="str">
        <f>IF(OCTOBER!N56=0," ",OCTOBER!N56)</f>
        <v> </v>
      </c>
      <c r="M34" s="450" t="str">
        <f>IF(OCTOBER!N56=0," ",OCTOBER!N56)</f>
        <v> </v>
      </c>
      <c r="N34" s="116" t="str">
        <f>IF(OCTOBER!P56=0," ",OCTOBER!P56)</f>
        <v> </v>
      </c>
      <c r="O34" s="479" t="str">
        <f>IF(OCTOBER!Q56=0," ",OCTOBER!Q56)</f>
        <v> </v>
      </c>
      <c r="P34" s="479" t="str">
        <f>IF(OCTOBER!R56=0," ",OCTOBER!R56)</f>
        <v> </v>
      </c>
      <c r="Q34" s="178" t="str">
        <f>IF(OCTOBER!S56=0," ",OCTOBER!S56)</f>
        <v> </v>
      </c>
      <c r="R34" s="450" t="str">
        <f>IF(OCTOBER!S56=0," ",OCTOBER!S56)</f>
        <v> </v>
      </c>
      <c r="S34" s="116" t="str">
        <f>IF(OCTOBER!U56=0," ",OCTOBER!U56)</f>
        <v> </v>
      </c>
      <c r="T34" s="479" t="str">
        <f>IF(OCTOBER!V56=0," ",OCTOBER!V56)</f>
        <v> </v>
      </c>
      <c r="U34" s="479" t="str">
        <f>IF(OCTOBER!W56=0," ",OCTOBER!W56)</f>
        <v> </v>
      </c>
      <c r="V34" s="178" t="str">
        <f>IF(OCTOBER!X56=0," ",OCTOBER!X56)</f>
        <v> </v>
      </c>
      <c r="W34" s="450" t="str">
        <f>IF(OCTOBER!X56=0," ",OCTOBER!X56)</f>
        <v> </v>
      </c>
      <c r="X34" s="116" t="str">
        <f>IF(OCTOBER!Z56=0," ",OCTOBER!Z56)</f>
        <v> </v>
      </c>
      <c r="Y34" s="479" t="str">
        <f>IF(OCTOBER!AA56=0," ",OCTOBER!AA56)</f>
        <v> </v>
      </c>
      <c r="Z34" s="479" t="str">
        <f>IF(OCTOBER!AB56=0," ",OCTOBER!AB56)</f>
        <v> </v>
      </c>
      <c r="AA34" s="178" t="str">
        <f>IF(OCTOBER!AC56=0," ",OCTOBER!AC56)</f>
        <v> </v>
      </c>
      <c r="AB34" s="24"/>
      <c r="AC34" s="24"/>
      <c r="AD34" s="10"/>
      <c r="AF34" s="526" t="str">
        <f>OCTOBER!AF56</f>
        <v>0</v>
      </c>
      <c r="AG34" s="550" t="str">
        <f>OCTOBER!AG56</f>
        <v>0</v>
      </c>
      <c r="AH34" s="550" t="str">
        <f>OCTOBER!AH56</f>
        <v>0</v>
      </c>
      <c r="AI34" s="550" t="str">
        <f>OCTOBER!AI56</f>
        <v>0</v>
      </c>
      <c r="AJ34" s="551" t="str">
        <f>OCTOBER!AJ56</f>
        <v>0 </v>
      </c>
      <c r="AK34" s="571"/>
      <c r="AL34" s="571"/>
      <c r="AM34" s="573">
        <f>OCTOBER!AM56</f>
        <v>0</v>
      </c>
      <c r="AN34" s="573">
        <f>OCTOBER!AN56</f>
        <v>0</v>
      </c>
      <c r="AO34" s="573">
        <f>OCTOBER!AO56</f>
        <v>0</v>
      </c>
      <c r="AP34" s="573">
        <f>OCTOBER!AP56</f>
        <v>0</v>
      </c>
      <c r="AQ34" s="573">
        <f>OCTOBER!AQ56</f>
        <v>0</v>
      </c>
      <c r="AR34" s="10"/>
      <c r="AS34" s="10"/>
      <c r="BQ34" s="450"/>
      <c r="BR34" s="450"/>
    </row>
    <row r="35" ht="13.35" customHeight="1" spans="2:70">
      <c r="B35" s="457"/>
      <c r="C35" s="458" t="s">
        <v>50</v>
      </c>
      <c r="D35" s="116" t="str">
        <f>IF(NOVEMBER!F56=0," ",NOVEMBER!F56)</f>
        <v> </v>
      </c>
      <c r="E35" s="479" t="str">
        <f>IF(NOVEMBER!G56=0," ",NOVEMBER!G56)</f>
        <v> </v>
      </c>
      <c r="F35" s="479" t="str">
        <f>IF(NOVEMBER!H56=0," ",NOVEMBER!H56)</f>
        <v> </v>
      </c>
      <c r="G35" s="178" t="str">
        <f>IF(NOVEMBER!I56=0," ",NOVEMBER!I56)</f>
        <v> </v>
      </c>
      <c r="H35" s="450" t="str">
        <f>IF(NOVEMBER!I56=0," ",NOVEMBER!I56)</f>
        <v> </v>
      </c>
      <c r="I35" s="116" t="str">
        <f>IF(NOVEMBER!K56=0," ",NOVEMBER!K56)</f>
        <v> </v>
      </c>
      <c r="J35" s="479" t="str">
        <f>IF(NOVEMBER!L56=0," ",NOVEMBER!L56)</f>
        <v> </v>
      </c>
      <c r="K35" s="479" t="str">
        <f>IF(NOVEMBER!M56=0," ",NOVEMBER!M56)</f>
        <v> </v>
      </c>
      <c r="L35" s="178" t="str">
        <f>IF(NOVEMBER!N56=0," ",NOVEMBER!N56)</f>
        <v> </v>
      </c>
      <c r="M35" s="450" t="str">
        <f>IF(NOVEMBER!N56=0," ",NOVEMBER!N56)</f>
        <v> </v>
      </c>
      <c r="N35" s="116" t="str">
        <f>IF(NOVEMBER!P56=0," ",NOVEMBER!P56)</f>
        <v> </v>
      </c>
      <c r="O35" s="479" t="str">
        <f>IF(NOVEMBER!Q56=0," ",NOVEMBER!Q56)</f>
        <v> </v>
      </c>
      <c r="P35" s="479" t="str">
        <f>IF(NOVEMBER!R56=0," ",NOVEMBER!R56)</f>
        <v> </v>
      </c>
      <c r="Q35" s="178" t="str">
        <f>IF(NOVEMBER!S56=0," ",NOVEMBER!S56)</f>
        <v> </v>
      </c>
      <c r="R35" s="450" t="str">
        <f>IF(NOVEMBER!S56=0," ",NOVEMBER!S56)</f>
        <v> </v>
      </c>
      <c r="S35" s="116" t="str">
        <f>IF(NOVEMBER!U56=0," ",NOVEMBER!U56)</f>
        <v> </v>
      </c>
      <c r="T35" s="479" t="str">
        <f>IF(NOVEMBER!V56=0," ",NOVEMBER!V56)</f>
        <v> </v>
      </c>
      <c r="U35" s="479" t="str">
        <f>IF(NOVEMBER!W56=0," ",NOVEMBER!W56)</f>
        <v> </v>
      </c>
      <c r="V35" s="178" t="str">
        <f>IF(NOVEMBER!X56=0," ",NOVEMBER!X56)</f>
        <v> </v>
      </c>
      <c r="W35" s="450" t="str">
        <f>IF(NOVEMBER!X56=0," ",NOVEMBER!X56)</f>
        <v> </v>
      </c>
      <c r="X35" s="116" t="str">
        <f>IF(NOVEMBER!Z56=0," ",NOVEMBER!Z56)</f>
        <v> </v>
      </c>
      <c r="Y35" s="479" t="str">
        <f>IF(NOVEMBER!AA56=0," ",NOVEMBER!AA56)</f>
        <v> </v>
      </c>
      <c r="Z35" s="479" t="str">
        <f>IF(NOVEMBER!AB56=0," ",NOVEMBER!AB56)</f>
        <v> </v>
      </c>
      <c r="AA35" s="178" t="str">
        <f>IF(NOVEMBER!AC56=0," ",NOVEMBER!AC56)</f>
        <v> </v>
      </c>
      <c r="AB35" s="24"/>
      <c r="AC35" s="24"/>
      <c r="AD35" s="10"/>
      <c r="AF35" s="526" t="str">
        <f>NOVEMBER!AF56</f>
        <v>0</v>
      </c>
      <c r="AG35" s="550" t="str">
        <f>NOVEMBER!AG56</f>
        <v>0</v>
      </c>
      <c r="AH35" s="550" t="str">
        <f>NOVEMBER!AH56</f>
        <v>0</v>
      </c>
      <c r="AI35" s="550" t="str">
        <f>NOVEMBER!AI56</f>
        <v>0</v>
      </c>
      <c r="AJ35" s="551" t="str">
        <f>NOVEMBER!AJ56</f>
        <v>0 </v>
      </c>
      <c r="AK35" s="571"/>
      <c r="AL35" s="571"/>
      <c r="AM35" s="573">
        <f>NOVEMBER!AM56</f>
        <v>0</v>
      </c>
      <c r="AN35" s="573">
        <f>NOVEMBER!AN56</f>
        <v>0</v>
      </c>
      <c r="AO35" s="573">
        <f>NOVEMBER!AO56</f>
        <v>0</v>
      </c>
      <c r="AP35" s="573">
        <f>NOVEMBER!AP56</f>
        <v>0</v>
      </c>
      <c r="AQ35" s="573">
        <f>NOVEMBER!AQ56</f>
        <v>0</v>
      </c>
      <c r="BQ35" s="450"/>
      <c r="BR35" s="450"/>
    </row>
    <row r="36" ht="13.35" customHeight="1" spans="2:70">
      <c r="B36" s="457"/>
      <c r="C36" s="460" t="s">
        <v>51</v>
      </c>
      <c r="D36" s="461" t="e">
        <f>IF(DECEMBER!#REF!=0," ",DECEMBER!#REF!)</f>
        <v>#REF!</v>
      </c>
      <c r="E36" s="480" t="e">
        <f>IF(DECEMBER!#REF!=0," ",DECEMBER!#REF!)</f>
        <v>#REF!</v>
      </c>
      <c r="F36" s="480" t="e">
        <f>IF(DECEMBER!#REF!=0," ",DECEMBER!#REF!)</f>
        <v>#REF!</v>
      </c>
      <c r="G36" s="481" t="e">
        <f>IF(DECEMBER!#REF!=0," ",DECEMBER!#REF!)</f>
        <v>#REF!</v>
      </c>
      <c r="H36" s="450" t="e">
        <f>IF(DECEMBER!#REF!=0," ",DECEMBER!#REF!)</f>
        <v>#REF!</v>
      </c>
      <c r="I36" s="461" t="e">
        <f>IF(DECEMBER!#REF!=0," ",DECEMBER!#REF!)</f>
        <v>#REF!</v>
      </c>
      <c r="J36" s="480" t="e">
        <f>IF(DECEMBER!#REF!=0," ",DECEMBER!#REF!)</f>
        <v>#REF!</v>
      </c>
      <c r="K36" s="480" t="e">
        <f>IF(DECEMBER!#REF!=0," ",DECEMBER!#REF!)</f>
        <v>#REF!</v>
      </c>
      <c r="L36" s="481" t="e">
        <f>IF(DECEMBER!#REF!=0," ",DECEMBER!#REF!)</f>
        <v>#REF!</v>
      </c>
      <c r="M36" s="450" t="e">
        <f>IF(DECEMBER!#REF!=0," ",DECEMBER!#REF!)</f>
        <v>#REF!</v>
      </c>
      <c r="N36" s="461" t="e">
        <f>IF(DECEMBER!#REF!=0," ",DECEMBER!#REF!)</f>
        <v>#REF!</v>
      </c>
      <c r="O36" s="480" t="e">
        <f>IF(DECEMBER!#REF!=0," ",DECEMBER!#REF!)</f>
        <v>#REF!</v>
      </c>
      <c r="P36" s="480" t="e">
        <f>IF(DECEMBER!#REF!=0," ",DECEMBER!#REF!)</f>
        <v>#REF!</v>
      </c>
      <c r="Q36" s="481" t="e">
        <f>IF(DECEMBER!#REF!=0," ",DECEMBER!#REF!)</f>
        <v>#REF!</v>
      </c>
      <c r="R36" s="450" t="e">
        <f>IF(DECEMBER!#REF!=0," ",DECEMBER!#REF!)</f>
        <v>#REF!</v>
      </c>
      <c r="S36" s="461" t="e">
        <f>IF(DECEMBER!#REF!=0," ",DECEMBER!#REF!)</f>
        <v>#REF!</v>
      </c>
      <c r="T36" s="480" t="e">
        <f>IF(DECEMBER!#REF!=0," ",DECEMBER!#REF!)</f>
        <v>#REF!</v>
      </c>
      <c r="U36" s="480" t="e">
        <f>IF(DECEMBER!#REF!=0," ",DECEMBER!#REF!)</f>
        <v>#REF!</v>
      </c>
      <c r="V36" s="481" t="e">
        <f>IF(DECEMBER!#REF!=0," ",DECEMBER!#REF!)</f>
        <v>#REF!</v>
      </c>
      <c r="W36" s="450" t="e">
        <f>IF(DECEMBER!#REF!=0," ",DECEMBER!#REF!)</f>
        <v>#REF!</v>
      </c>
      <c r="X36" s="461" t="e">
        <f>IF(DECEMBER!#REF!=0," ",DECEMBER!#REF!)</f>
        <v>#REF!</v>
      </c>
      <c r="Y36" s="480" t="e">
        <f>IF(DECEMBER!#REF!=0," ",DECEMBER!#REF!)</f>
        <v>#REF!</v>
      </c>
      <c r="Z36" s="480" t="e">
        <f>IF(DECEMBER!#REF!=0," ",DECEMBER!#REF!)</f>
        <v>#REF!</v>
      </c>
      <c r="AA36" s="481" t="e">
        <f>IF(DECEMBER!#REF!=0," ",DECEMBER!#REF!)</f>
        <v>#REF!</v>
      </c>
      <c r="AB36" s="24"/>
      <c r="AC36" s="24"/>
      <c r="AD36" s="10"/>
      <c r="AF36" s="528" t="e">
        <f>DECEMBER!#REF!</f>
        <v>#REF!</v>
      </c>
      <c r="AG36" s="552" t="e">
        <f>DECEMBER!#REF!</f>
        <v>#REF!</v>
      </c>
      <c r="AH36" s="552" t="e">
        <f>DECEMBER!#REF!</f>
        <v>#REF!</v>
      </c>
      <c r="AI36" s="552" t="e">
        <f>DECEMBER!#REF!</f>
        <v>#REF!</v>
      </c>
      <c r="AJ36" s="553" t="e">
        <f>DECEMBER!#REF!</f>
        <v>#REF!</v>
      </c>
      <c r="AK36" s="571"/>
      <c r="AL36" s="571"/>
      <c r="AM36" s="573" t="e">
        <f>DECEMBER!#REF!</f>
        <v>#REF!</v>
      </c>
      <c r="AN36" s="573" t="e">
        <f>DECEMBER!#REF!</f>
        <v>#REF!</v>
      </c>
      <c r="AO36" s="573" t="e">
        <f>DECEMBER!#REF!</f>
        <v>#REF!</v>
      </c>
      <c r="AP36" s="573" t="e">
        <f>DECEMBER!#REF!</f>
        <v>#REF!</v>
      </c>
      <c r="AQ36" s="573" t="e">
        <f>DECEMBER!#REF!</f>
        <v>#REF!</v>
      </c>
      <c r="AR36" s="10"/>
      <c r="AS36" s="10"/>
      <c r="BQ36" s="450"/>
      <c r="BR36" s="450"/>
    </row>
    <row r="37" ht="13.35" customHeight="1" spans="2:70">
      <c r="B37" s="457"/>
      <c r="C37" s="466" t="s">
        <v>52</v>
      </c>
      <c r="D37" s="463" t="e">
        <f>SUM(D25:D36)</f>
        <v>#REF!</v>
      </c>
      <c r="E37" s="463" t="e">
        <f>SUM(E25:E36)</f>
        <v>#REF!</v>
      </c>
      <c r="F37" s="463" t="e">
        <f t="shared" ref="F37:G37" si="2">SUM(F25:F36)</f>
        <v>#REF!</v>
      </c>
      <c r="G37" s="463" t="e">
        <f t="shared" si="2"/>
        <v>#REF!</v>
      </c>
      <c r="H37" s="461"/>
      <c r="I37" s="461" t="e">
        <f>SUM(H25:I36)</f>
        <v>#REF!</v>
      </c>
      <c r="J37" s="461" t="e">
        <f t="shared" ref="J37:L37" si="3">SUM(I25:J36)</f>
        <v>#REF!</v>
      </c>
      <c r="K37" s="461" t="e">
        <f t="shared" si="3"/>
        <v>#REF!</v>
      </c>
      <c r="L37" s="461" t="e">
        <f t="shared" si="3"/>
        <v>#REF!</v>
      </c>
      <c r="M37" s="461"/>
      <c r="N37" s="461" t="e">
        <f>SUM(N25:N36)</f>
        <v>#REF!</v>
      </c>
      <c r="O37" s="461" t="e">
        <f t="shared" ref="O37:Q37" si="4">SUM(O25:O36)</f>
        <v>#REF!</v>
      </c>
      <c r="P37" s="461" t="e">
        <f t="shared" si="4"/>
        <v>#REF!</v>
      </c>
      <c r="Q37" s="461" t="e">
        <f t="shared" si="4"/>
        <v>#REF!</v>
      </c>
      <c r="R37" s="461"/>
      <c r="S37" s="461" t="e">
        <f>SUM(S25:S36)</f>
        <v>#REF!</v>
      </c>
      <c r="T37" s="461" t="e">
        <f t="shared" ref="T37:V37" si="5">SUM(T25:T36)</f>
        <v>#REF!</v>
      </c>
      <c r="U37" s="461" t="e">
        <f t="shared" si="5"/>
        <v>#REF!</v>
      </c>
      <c r="V37" s="461" t="e">
        <f t="shared" si="5"/>
        <v>#REF!</v>
      </c>
      <c r="W37" s="461"/>
      <c r="X37" s="461" t="e">
        <f>SUM(X25:X36)</f>
        <v>#REF!</v>
      </c>
      <c r="Y37" s="461" t="e">
        <f>SUM(Y25:Y36)</f>
        <v>#REF!</v>
      </c>
      <c r="Z37" s="461" t="e">
        <f>SUM(Z25:Z36)</f>
        <v>#REF!</v>
      </c>
      <c r="AA37" s="461" t="e">
        <f>SUM(AA25:AA36)</f>
        <v>#REF!</v>
      </c>
      <c r="AB37" s="517"/>
      <c r="AC37" s="517"/>
      <c r="AD37" s="10"/>
      <c r="AF37" s="530" t="e">
        <f>IF(F37=0,"0",F37/(F37+E37))</f>
        <v>#REF!</v>
      </c>
      <c r="AG37" s="530" t="e">
        <f>IF(K37=0,"0",K37/(K37+J37))</f>
        <v>#REF!</v>
      </c>
      <c r="AH37" s="530" t="e">
        <f>IF(P37=0,"0",P37/(P37+O37))</f>
        <v>#REF!</v>
      </c>
      <c r="AI37" s="554" t="e">
        <f>IF(U37=0,"0",U37/(U37+T37))</f>
        <v>#REF!</v>
      </c>
      <c r="AJ37" s="555" t="e">
        <f>IF(Z37+Y37=0,"0",Z37/(Z37+Y37))</f>
        <v>#REF!</v>
      </c>
      <c r="AK37" s="531"/>
      <c r="AL37" s="531"/>
      <c r="AM37" s="574" t="e">
        <f>SUM(AM25:AM36)</f>
        <v>#REF!</v>
      </c>
      <c r="AN37" s="574" t="e">
        <f>SUM(AN25:AN36)</f>
        <v>#REF!</v>
      </c>
      <c r="AO37" s="574" t="e">
        <f>SUM(AO25:AO36)</f>
        <v>#REF!</v>
      </c>
      <c r="AP37" s="574" t="e">
        <f>SUM(AP25:AP36)</f>
        <v>#REF!</v>
      </c>
      <c r="AQ37" s="574" t="e">
        <f>SUM(AQ25:AQ36)</f>
        <v>#REF!</v>
      </c>
      <c r="AR37" s="10"/>
      <c r="AS37" s="10"/>
      <c r="BQ37" s="450"/>
      <c r="BR37" s="450"/>
    </row>
    <row r="38" ht="7.35" customHeight="1" spans="2:70">
      <c r="B38" s="10"/>
      <c r="C38" s="10"/>
      <c r="D38" s="10"/>
      <c r="E38" s="10"/>
      <c r="F38" s="10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10"/>
      <c r="AF38" s="533"/>
      <c r="AG38" s="533"/>
      <c r="AH38" s="533"/>
      <c r="AI38" s="533"/>
      <c r="AJ38" s="559"/>
      <c r="AK38" s="559"/>
      <c r="AL38" s="559"/>
      <c r="AM38" s="559"/>
      <c r="AN38" s="559"/>
      <c r="AO38" s="559"/>
      <c r="AP38" s="10"/>
      <c r="AQ38" s="10"/>
      <c r="AR38" s="10"/>
      <c r="AS38" s="10"/>
      <c r="BQ38" s="450"/>
      <c r="BR38" s="450"/>
    </row>
    <row r="39" ht="13.35" hidden="1" customHeight="1" spans="2:45">
      <c r="B39" s="10"/>
      <c r="D39" s="465"/>
      <c r="E39" s="483"/>
      <c r="F39" s="483"/>
      <c r="G39" s="484"/>
      <c r="I39" s="490"/>
      <c r="J39" s="491"/>
      <c r="K39" s="491"/>
      <c r="L39" s="492"/>
      <c r="N39" s="498"/>
      <c r="O39" s="499"/>
      <c r="P39" s="499"/>
      <c r="Q39" s="504"/>
      <c r="S39" s="505"/>
      <c r="T39" s="506"/>
      <c r="U39" s="506"/>
      <c r="V39" s="509"/>
      <c r="X39" s="510" t="s">
        <v>7</v>
      </c>
      <c r="Y39" s="515"/>
      <c r="Z39" s="515"/>
      <c r="AA39" s="516"/>
      <c r="AB39" s="514"/>
      <c r="AC39" s="514"/>
      <c r="AD39" s="10"/>
      <c r="AE39" s="534" t="s">
        <v>1</v>
      </c>
      <c r="AF39" s="534"/>
      <c r="AG39" s="534"/>
      <c r="AH39" s="534"/>
      <c r="AI39" s="534"/>
      <c r="AJ39" s="534"/>
      <c r="AK39" s="570"/>
      <c r="AL39" s="570"/>
      <c r="AM39" s="452" t="s">
        <v>2</v>
      </c>
      <c r="AN39" s="473"/>
      <c r="AO39" s="473"/>
      <c r="AP39" s="473"/>
      <c r="AQ39" s="511"/>
      <c r="AR39" s="10"/>
      <c r="AS39" s="10"/>
    </row>
    <row r="40" ht="13.35" hidden="1" customHeight="1" spans="2:45">
      <c r="B40" s="10"/>
      <c r="D40" s="454"/>
      <c r="E40" s="476"/>
      <c r="F40" s="476"/>
      <c r="G40" s="477"/>
      <c r="I40" s="493"/>
      <c r="J40" s="494"/>
      <c r="K40" s="494"/>
      <c r="L40" s="495"/>
      <c r="N40" s="493"/>
      <c r="O40" s="494"/>
      <c r="P40" s="494"/>
      <c r="Q40" s="495"/>
      <c r="S40" s="493"/>
      <c r="T40" s="494"/>
      <c r="U40" s="494"/>
      <c r="V40" s="495"/>
      <c r="X40" s="493" t="s">
        <v>10</v>
      </c>
      <c r="Y40" s="494" t="s">
        <v>11</v>
      </c>
      <c r="Z40" s="494" t="s">
        <v>12</v>
      </c>
      <c r="AA40" s="495" t="s">
        <v>13</v>
      </c>
      <c r="AB40" s="24"/>
      <c r="AC40" s="24"/>
      <c r="AD40" s="10"/>
      <c r="AF40" s="535" t="s">
        <v>3</v>
      </c>
      <c r="AG40" s="560" t="s">
        <v>4</v>
      </c>
      <c r="AH40" s="561" t="s">
        <v>25</v>
      </c>
      <c r="AI40" s="562" t="s">
        <v>6</v>
      </c>
      <c r="AJ40" s="563" t="s">
        <v>7</v>
      </c>
      <c r="AK40" s="543"/>
      <c r="AL40" s="543"/>
      <c r="AM40" s="540" t="s">
        <v>3</v>
      </c>
      <c r="AN40" s="143" t="s">
        <v>4</v>
      </c>
      <c r="AO40" s="324" t="s">
        <v>25</v>
      </c>
      <c r="AP40" s="325" t="s">
        <v>6</v>
      </c>
      <c r="AQ40" s="575" t="s">
        <v>7</v>
      </c>
      <c r="AR40" s="10"/>
      <c r="AS40" s="10"/>
    </row>
    <row r="41" ht="13.35" hidden="1" customHeight="1" spans="2:45">
      <c r="B41" s="455" t="s">
        <v>19</v>
      </c>
      <c r="C41" s="467" t="s">
        <v>37</v>
      </c>
      <c r="D41" s="114"/>
      <c r="E41" s="114"/>
      <c r="F41" s="114"/>
      <c r="G41" s="485"/>
      <c r="I41" s="114"/>
      <c r="J41" s="114"/>
      <c r="K41" s="114"/>
      <c r="L41" s="485"/>
      <c r="N41" s="114"/>
      <c r="O41" s="114"/>
      <c r="P41" s="114"/>
      <c r="Q41" s="485"/>
      <c r="S41" s="114"/>
      <c r="T41" s="114"/>
      <c r="U41" s="114"/>
      <c r="V41" s="485"/>
      <c r="X41" s="114" t="str">
        <f>IF(JANUARY!Z84=0," ",JANUARY!Z84)</f>
        <v> </v>
      </c>
      <c r="Y41" s="114" t="str">
        <f>IF(JANUARY!AA84=0," ",JANUARY!AA84)</f>
        <v> </v>
      </c>
      <c r="Z41" s="114" t="str">
        <f>IF(JANUARY!AB84=0," ",JANUARY!AB84)</f>
        <v> </v>
      </c>
      <c r="AA41" s="485" t="str">
        <f>IF(JANUARY!AC84=0,"0 ",JANUARY!AC84)</f>
        <v>0 </v>
      </c>
      <c r="AB41" s="24"/>
      <c r="AC41" s="24"/>
      <c r="AD41" s="10"/>
      <c r="AF41" s="536" t="str">
        <f>JANUARY!AF84</f>
        <v>0</v>
      </c>
      <c r="AG41" s="536" t="str">
        <f>JANUARY!AG84</f>
        <v>0</v>
      </c>
      <c r="AH41" s="536" t="str">
        <f>JANUARY!AH84</f>
        <v>0</v>
      </c>
      <c r="AI41" s="536" t="str">
        <f>JANUARY!AI84</f>
        <v>0</v>
      </c>
      <c r="AJ41" s="536" t="str">
        <f>JANUARY!AJ84</f>
        <v>0 </v>
      </c>
      <c r="AK41" s="571"/>
      <c r="AL41" s="571"/>
      <c r="AM41" s="572">
        <f>JANUARY!AM84</f>
        <v>0</v>
      </c>
      <c r="AN41" s="572">
        <f>JANUARY!AN84</f>
        <v>0</v>
      </c>
      <c r="AO41" s="572">
        <f>JANUARY!AO84</f>
        <v>0</v>
      </c>
      <c r="AP41" s="572">
        <f>JANUARY!AP84</f>
        <v>0</v>
      </c>
      <c r="AQ41" s="572">
        <f>JANUARY!AQ84</f>
        <v>0</v>
      </c>
      <c r="AR41" s="10"/>
      <c r="AS41" s="10"/>
    </row>
    <row r="42" ht="13.35" hidden="1" customHeight="1" spans="2:45">
      <c r="B42" s="457"/>
      <c r="C42" s="468" t="s">
        <v>39</v>
      </c>
      <c r="D42" s="116"/>
      <c r="E42" s="116"/>
      <c r="F42" s="116"/>
      <c r="G42" s="486"/>
      <c r="I42" s="116"/>
      <c r="J42" s="116"/>
      <c r="K42" s="116"/>
      <c r="L42" s="486"/>
      <c r="N42" s="116"/>
      <c r="O42" s="116"/>
      <c r="P42" s="116"/>
      <c r="Q42" s="486"/>
      <c r="S42" s="116"/>
      <c r="T42" s="116"/>
      <c r="U42" s="116"/>
      <c r="V42" s="486"/>
      <c r="X42" s="116" t="str">
        <f>IF(FEBRUARY!Y84=0," ",FEBRUARY!Y84)</f>
        <v> </v>
      </c>
      <c r="Y42" s="116" t="str">
        <f>IF(FEBRUARY!Z84=0," ",FEBRUARY!Z84)</f>
        <v> </v>
      </c>
      <c r="Z42" s="116" t="str">
        <f>IF(FEBRUARY!AA84=0," ",FEBRUARY!AA84)</f>
        <v> </v>
      </c>
      <c r="AA42" s="486" t="str">
        <f>IF(FEBRUARY!AB84=0,"0 ",FEBRUARY!AB84)</f>
        <v>0 </v>
      </c>
      <c r="AB42" s="24"/>
      <c r="AC42" s="24"/>
      <c r="AD42" s="10"/>
      <c r="AF42" s="526" t="str">
        <f>FEBRUARY!AE84</f>
        <v>TOTAL</v>
      </c>
      <c r="AG42" s="526" t="str">
        <f>FEBRUARY!AF84</f>
        <v>0</v>
      </c>
      <c r="AH42" s="526" t="str">
        <f>FEBRUARY!AG84</f>
        <v>0</v>
      </c>
      <c r="AI42" s="526" t="str">
        <f>FEBRUARY!AH84</f>
        <v>0</v>
      </c>
      <c r="AJ42" s="526" t="str">
        <f>FEBRUARY!AI84</f>
        <v>0</v>
      </c>
      <c r="AK42" s="571"/>
      <c r="AL42" s="571"/>
      <c r="AM42" s="573" t="str">
        <f>FEBRUARY!AL84</f>
        <v>TOTAL</v>
      </c>
      <c r="AN42" s="573">
        <f>FEBRUARY!AM84</f>
        <v>0</v>
      </c>
      <c r="AO42" s="573">
        <f>FEBRUARY!AN84</f>
        <v>0</v>
      </c>
      <c r="AP42" s="573">
        <f>FEBRUARY!AO84</f>
        <v>0</v>
      </c>
      <c r="AQ42" s="573">
        <f>FEBRUARY!AP84</f>
        <v>0</v>
      </c>
      <c r="AR42" s="10"/>
      <c r="AS42" s="10"/>
    </row>
    <row r="43" ht="13.35" hidden="1" customHeight="1" spans="2:45">
      <c r="B43" s="457"/>
      <c r="C43" s="468" t="s">
        <v>41</v>
      </c>
      <c r="D43" s="116"/>
      <c r="E43" s="116"/>
      <c r="F43" s="116"/>
      <c r="G43" s="486"/>
      <c r="I43" s="116"/>
      <c r="J43" s="116"/>
      <c r="K43" s="116"/>
      <c r="L43" s="486"/>
      <c r="N43" s="116"/>
      <c r="O43" s="116"/>
      <c r="P43" s="116"/>
      <c r="Q43" s="486"/>
      <c r="S43" s="116"/>
      <c r="T43" s="116"/>
      <c r="U43" s="116"/>
      <c r="V43" s="486"/>
      <c r="X43" s="116" t="str">
        <f>IF(MARCH!Y84=0," ",MARCH!Y84)</f>
        <v> </v>
      </c>
      <c r="Y43" s="116" t="str">
        <f>IF(MARCH!Z84=0," ",MARCH!Z84)</f>
        <v> </v>
      </c>
      <c r="Z43" s="116" t="str">
        <f>IF(MARCH!AA84=0," ",MARCH!AA84)</f>
        <v> </v>
      </c>
      <c r="AA43" s="486" t="str">
        <f>IF(MARCH!AB84=0,"0 ",MARCH!AB84)</f>
        <v>0 </v>
      </c>
      <c r="AB43" s="24"/>
      <c r="AC43" s="24"/>
      <c r="AD43" s="10"/>
      <c r="AF43" s="526" t="str">
        <f>MARCH!AE84</f>
        <v>TOTAL</v>
      </c>
      <c r="AG43" s="526" t="str">
        <f>MARCH!AF84</f>
        <v>0</v>
      </c>
      <c r="AH43" s="526" t="str">
        <f>MARCH!AG84</f>
        <v>0</v>
      </c>
      <c r="AI43" s="526" t="str">
        <f>MARCH!AH84</f>
        <v>0</v>
      </c>
      <c r="AJ43" s="526" t="str">
        <f>MARCH!AI84</f>
        <v>0</v>
      </c>
      <c r="AK43" s="571"/>
      <c r="AL43" s="571"/>
      <c r="AM43" s="573" t="str">
        <f>MARCH!AL84</f>
        <v>TOTAL</v>
      </c>
      <c r="AN43" s="573">
        <f>MARCH!AM84</f>
        <v>0</v>
      </c>
      <c r="AO43" s="573">
        <f>MARCH!AN84</f>
        <v>0</v>
      </c>
      <c r="AP43" s="573">
        <f>MARCH!AO84</f>
        <v>0</v>
      </c>
      <c r="AQ43" s="573">
        <f>MARCH!AP84</f>
        <v>0</v>
      </c>
      <c r="AR43" s="10"/>
      <c r="AS43" s="10"/>
    </row>
    <row r="44" ht="13.35" hidden="1" customHeight="1" spans="2:43">
      <c r="B44" s="457"/>
      <c r="C44" s="468" t="s">
        <v>42</v>
      </c>
      <c r="D44" s="116"/>
      <c r="E44" s="116"/>
      <c r="F44" s="116"/>
      <c r="G44" s="486"/>
      <c r="I44" s="116"/>
      <c r="J44" s="116"/>
      <c r="K44" s="116"/>
      <c r="L44" s="486"/>
      <c r="N44" s="116"/>
      <c r="O44" s="116"/>
      <c r="P44" s="116"/>
      <c r="Q44" s="486"/>
      <c r="S44" s="116"/>
      <c r="T44" s="116"/>
      <c r="U44" s="116"/>
      <c r="V44" s="486"/>
      <c r="X44" s="116" t="str">
        <f>IF(APRIL!Y84=0," ",APRIL!Y84)</f>
        <v> </v>
      </c>
      <c r="Y44" s="116" t="str">
        <f>IF(APRIL!Z84=0," ",APRIL!Z84)</f>
        <v> </v>
      </c>
      <c r="Z44" s="116" t="str">
        <f>IF(APRIL!AA84=0," ",APRIL!AA84)</f>
        <v> </v>
      </c>
      <c r="AA44" s="486" t="str">
        <f>IF(APRIL!AB84=0,"0 ",APRIL!AB84)</f>
        <v>0 </v>
      </c>
      <c r="AB44" s="24"/>
      <c r="AC44" s="24"/>
      <c r="AD44" s="10"/>
      <c r="AF44" s="526" t="str">
        <f>APRIL!AE84</f>
        <v>TOTAL</v>
      </c>
      <c r="AG44" s="526" t="str">
        <f>APRIL!AF84</f>
        <v>0</v>
      </c>
      <c r="AH44" s="526" t="str">
        <f>APRIL!AG84</f>
        <v>0</v>
      </c>
      <c r="AI44" s="526" t="str">
        <f>APRIL!AH84</f>
        <v>0</v>
      </c>
      <c r="AJ44" s="526" t="str">
        <f>APRIL!AI84</f>
        <v>0</v>
      </c>
      <c r="AK44" s="571"/>
      <c r="AL44" s="571"/>
      <c r="AM44" s="573" t="str">
        <f>APRIL!AL84</f>
        <v>TOTAL</v>
      </c>
      <c r="AN44" s="573">
        <f>APRIL!AM84</f>
        <v>0</v>
      </c>
      <c r="AO44" s="573">
        <f>APRIL!AN84</f>
        <v>0</v>
      </c>
      <c r="AP44" s="573">
        <f>APRIL!AO84</f>
        <v>0</v>
      </c>
      <c r="AQ44" s="573">
        <f>APRIL!AP84</f>
        <v>0</v>
      </c>
    </row>
    <row r="45" ht="13.35" hidden="1" customHeight="1" spans="2:43">
      <c r="B45" s="457"/>
      <c r="C45" s="468" t="s">
        <v>44</v>
      </c>
      <c r="D45" s="116"/>
      <c r="E45" s="116"/>
      <c r="F45" s="116"/>
      <c r="G45" s="486"/>
      <c r="I45" s="116"/>
      <c r="J45" s="116"/>
      <c r="K45" s="116"/>
      <c r="L45" s="486"/>
      <c r="N45" s="116"/>
      <c r="O45" s="116"/>
      <c r="P45" s="116"/>
      <c r="Q45" s="486"/>
      <c r="S45" s="116"/>
      <c r="T45" s="116"/>
      <c r="U45" s="116"/>
      <c r="V45" s="486"/>
      <c r="X45" s="116" t="str">
        <f>IF(MAY!Y84=0," ",MAY!Y84)</f>
        <v> </v>
      </c>
      <c r="Y45" s="116" t="str">
        <f>IF(MAY!Z84=0," ",MAY!Z84)</f>
        <v> </v>
      </c>
      <c r="Z45" s="116" t="str">
        <f>IF(MAY!AA84=0," ",MAY!AA84)</f>
        <v> </v>
      </c>
      <c r="AA45" s="486" t="str">
        <f>IF(MAY!AB84=0,"0 ",MAY!AB84)</f>
        <v>0 </v>
      </c>
      <c r="AB45" s="24"/>
      <c r="AC45" s="24"/>
      <c r="AD45" s="10"/>
      <c r="AF45" s="526" t="str">
        <f>MAY!AE84</f>
        <v>TOTAL</v>
      </c>
      <c r="AG45" s="526" t="str">
        <f>MAY!AF84</f>
        <v>0</v>
      </c>
      <c r="AH45" s="526" t="str">
        <f>MAY!AG84</f>
        <v>0</v>
      </c>
      <c r="AI45" s="526" t="str">
        <f>MAY!AH84</f>
        <v>0</v>
      </c>
      <c r="AJ45" s="526" t="str">
        <f>MAY!AI84</f>
        <v>0</v>
      </c>
      <c r="AK45" s="571"/>
      <c r="AL45" s="571"/>
      <c r="AM45" s="573" t="str">
        <f>MAY!AL84</f>
        <v>TOTAL</v>
      </c>
      <c r="AN45" s="573">
        <f>MAY!AM84</f>
        <v>0</v>
      </c>
      <c r="AO45" s="573">
        <f>MAY!AN84</f>
        <v>0</v>
      </c>
      <c r="AP45" s="573">
        <f>MAY!AO84</f>
        <v>0</v>
      </c>
      <c r="AQ45" s="573">
        <f>MAY!AP84</f>
        <v>0</v>
      </c>
    </row>
    <row r="46" ht="13.35" hidden="1" customHeight="1" spans="2:45">
      <c r="B46" s="457"/>
      <c r="C46" s="468" t="s">
        <v>45</v>
      </c>
      <c r="D46" s="116"/>
      <c r="E46" s="116"/>
      <c r="F46" s="116"/>
      <c r="G46" s="486"/>
      <c r="I46" s="116"/>
      <c r="J46" s="116"/>
      <c r="K46" s="116"/>
      <c r="L46" s="486"/>
      <c r="N46" s="116"/>
      <c r="O46" s="116"/>
      <c r="P46" s="116"/>
      <c r="Q46" s="486"/>
      <c r="S46" s="116"/>
      <c r="T46" s="116"/>
      <c r="U46" s="116"/>
      <c r="V46" s="486"/>
      <c r="X46" s="116" t="str">
        <f>IF(JUNE!Y84=0," ",JUNE!Y84)</f>
        <v> </v>
      </c>
      <c r="Y46" s="116" t="str">
        <f>IF(JUNE!Z84=0," ",JUNE!Z84)</f>
        <v> </v>
      </c>
      <c r="Z46" s="116" t="str">
        <f>IF(JUNE!AA84=0," ",JUNE!AA84)</f>
        <v> </v>
      </c>
      <c r="AA46" s="486" t="str">
        <f>IF(JUNE!AB84=0,"0 ",JUNE!AB84)</f>
        <v>0 </v>
      </c>
      <c r="AB46" s="24"/>
      <c r="AC46" s="24"/>
      <c r="AD46" s="10"/>
      <c r="AF46" s="526" t="str">
        <f>JUNE!AE84</f>
        <v>TOTAL</v>
      </c>
      <c r="AG46" s="526" t="str">
        <f>JUNE!AF84</f>
        <v>0</v>
      </c>
      <c r="AH46" s="526" t="str">
        <f>JUNE!AG84</f>
        <v>0</v>
      </c>
      <c r="AI46" s="526" t="str">
        <f>JUNE!AH84</f>
        <v>0</v>
      </c>
      <c r="AJ46" s="526" t="str">
        <f>JUNE!AI84</f>
        <v>0</v>
      </c>
      <c r="AK46" s="571"/>
      <c r="AL46" s="571"/>
      <c r="AM46" s="573" t="str">
        <f>JUNE!AL84</f>
        <v>TOTAL</v>
      </c>
      <c r="AN46" s="573">
        <f>JUNE!AM84</f>
        <v>0</v>
      </c>
      <c r="AO46" s="573">
        <f>JUNE!AN84</f>
        <v>0</v>
      </c>
      <c r="AP46" s="573">
        <f>JUNE!AO84</f>
        <v>0</v>
      </c>
      <c r="AQ46" s="573">
        <f>JUNE!AP84</f>
        <v>0</v>
      </c>
      <c r="AR46" s="10"/>
      <c r="AS46" s="10"/>
    </row>
    <row r="47" ht="13.35" hidden="1" customHeight="1" spans="2:43">
      <c r="B47" s="457"/>
      <c r="C47" s="468" t="s">
        <v>46</v>
      </c>
      <c r="D47" s="116"/>
      <c r="E47" s="116"/>
      <c r="F47" s="116"/>
      <c r="G47" s="486"/>
      <c r="I47" s="116"/>
      <c r="J47" s="116"/>
      <c r="K47" s="116"/>
      <c r="L47" s="486"/>
      <c r="N47" s="116"/>
      <c r="O47" s="116"/>
      <c r="P47" s="116"/>
      <c r="Q47" s="486"/>
      <c r="S47" s="116"/>
      <c r="T47" s="116"/>
      <c r="U47" s="116"/>
      <c r="V47" s="486"/>
      <c r="X47" s="116" t="str">
        <f>IF(JULY!Y84=0," ",JULY!Y84)</f>
        <v> </v>
      </c>
      <c r="Y47" s="116" t="str">
        <f>IF(JULY!Z84=0," ",JULY!Z84)</f>
        <v> </v>
      </c>
      <c r="Z47" s="116" t="str">
        <f>IF(JULY!AA84=0," ",JULY!AA84)</f>
        <v> </v>
      </c>
      <c r="AA47" s="486" t="str">
        <f>IF(JULY!AB84=0,"0 ",JULY!AB84)</f>
        <v>0 </v>
      </c>
      <c r="AB47" s="24"/>
      <c r="AC47" s="24"/>
      <c r="AD47" s="10"/>
      <c r="AF47" s="526" t="str">
        <f>JULY!AE84</f>
        <v>TOTAL</v>
      </c>
      <c r="AG47" s="526" t="str">
        <f>JULY!AF84</f>
        <v>0</v>
      </c>
      <c r="AH47" s="526" t="str">
        <f>JULY!AG84</f>
        <v>0</v>
      </c>
      <c r="AI47" s="526" t="str">
        <f>JULY!AH84</f>
        <v>0</v>
      </c>
      <c r="AJ47" s="526" t="str">
        <f>JULY!AI84</f>
        <v>0</v>
      </c>
      <c r="AK47" s="571"/>
      <c r="AL47" s="571"/>
      <c r="AM47" s="573" t="str">
        <f>JULY!AL84</f>
        <v>TOTAL</v>
      </c>
      <c r="AN47" s="573">
        <f>JULY!AM84</f>
        <v>0</v>
      </c>
      <c r="AO47" s="573">
        <f>JULY!AN84</f>
        <v>0</v>
      </c>
      <c r="AP47" s="573">
        <f>JULY!AO84</f>
        <v>0</v>
      </c>
      <c r="AQ47" s="573">
        <f>JULY!AP84</f>
        <v>0</v>
      </c>
    </row>
    <row r="48" ht="13.35" hidden="1" customHeight="1" spans="2:43">
      <c r="B48" s="457"/>
      <c r="C48" s="468" t="s">
        <v>47</v>
      </c>
      <c r="D48" s="116"/>
      <c r="E48" s="116"/>
      <c r="F48" s="116"/>
      <c r="G48" s="486"/>
      <c r="I48" s="116"/>
      <c r="J48" s="116"/>
      <c r="K48" s="116"/>
      <c r="L48" s="486"/>
      <c r="N48" s="116"/>
      <c r="O48" s="116"/>
      <c r="P48" s="116"/>
      <c r="Q48" s="486"/>
      <c r="S48" s="116"/>
      <c r="T48" s="116"/>
      <c r="U48" s="116"/>
      <c r="V48" s="486"/>
      <c r="X48" s="116" t="str">
        <f>IF(AUGUST!Y84=0," ",AUGUST!Y84)</f>
        <v> </v>
      </c>
      <c r="Y48" s="116" t="str">
        <f>IF(AUGUST!Z84=0," ",AUGUST!Z84)</f>
        <v> </v>
      </c>
      <c r="Z48" s="116" t="str">
        <f>IF(AUGUST!AA84=0," ",AUGUST!AA84)</f>
        <v> </v>
      </c>
      <c r="AA48" s="486" t="str">
        <f>IF(AUGUST!AB84=0,"0 ",AUGUST!AB84)</f>
        <v>0 </v>
      </c>
      <c r="AB48" s="24"/>
      <c r="AC48" s="24"/>
      <c r="AD48" s="10"/>
      <c r="AF48" s="526" t="str">
        <f>AUGUST!AE84</f>
        <v>TOTAL</v>
      </c>
      <c r="AG48" s="526" t="str">
        <f>AUGUST!AF84</f>
        <v>0</v>
      </c>
      <c r="AH48" s="526" t="str">
        <f>AUGUST!AG84</f>
        <v>0</v>
      </c>
      <c r="AI48" s="526" t="str">
        <f>AUGUST!AH84</f>
        <v>0</v>
      </c>
      <c r="AJ48" s="526" t="str">
        <f>AUGUST!AI84</f>
        <v>0</v>
      </c>
      <c r="AK48" s="571"/>
      <c r="AL48" s="571"/>
      <c r="AM48" s="573" t="str">
        <f>AUGUST!AL84</f>
        <v>TOTAL</v>
      </c>
      <c r="AN48" s="573">
        <f>AUGUST!AM84</f>
        <v>0</v>
      </c>
      <c r="AO48" s="573">
        <f>AUGUST!AN84</f>
        <v>0</v>
      </c>
      <c r="AP48" s="573">
        <f>AUGUST!AO84</f>
        <v>0</v>
      </c>
      <c r="AQ48" s="573">
        <f>AUGUST!AP84</f>
        <v>0</v>
      </c>
    </row>
    <row r="49" ht="13.35" hidden="1" customHeight="1" spans="2:43">
      <c r="B49" s="457"/>
      <c r="C49" s="469" t="s">
        <v>48</v>
      </c>
      <c r="D49" s="116"/>
      <c r="E49" s="116"/>
      <c r="F49" s="116"/>
      <c r="G49" s="486"/>
      <c r="I49" s="116"/>
      <c r="J49" s="116"/>
      <c r="K49" s="116"/>
      <c r="L49" s="486"/>
      <c r="N49" s="116"/>
      <c r="O49" s="116"/>
      <c r="P49" s="116"/>
      <c r="Q49" s="486"/>
      <c r="S49" s="116"/>
      <c r="T49" s="116"/>
      <c r="U49" s="116"/>
      <c r="V49" s="486"/>
      <c r="X49" s="116" t="str">
        <f>IF(SEPTEMBER!Y84=0," ",SEPTEMBER!Y84)</f>
        <v> </v>
      </c>
      <c r="Y49" s="116" t="str">
        <f>IF(SEPTEMBER!Z84=0," ",SEPTEMBER!Z84)</f>
        <v> </v>
      </c>
      <c r="Z49" s="116" t="str">
        <f>IF(SEPTEMBER!AA84=0," ",SEPTEMBER!AA84)</f>
        <v> </v>
      </c>
      <c r="AA49" s="486" t="str">
        <f>IF(SEPTEMBER!AB84=0,"0 ",SEPTEMBER!AB84)</f>
        <v>0 </v>
      </c>
      <c r="AB49" s="24"/>
      <c r="AC49" s="24"/>
      <c r="AD49" s="10"/>
      <c r="AF49" s="526" t="str">
        <f>SEPTEMBER!AE84</f>
        <v>TOTAL</v>
      </c>
      <c r="AG49" s="526" t="str">
        <f>SEPTEMBER!AF84</f>
        <v>0</v>
      </c>
      <c r="AH49" s="526" t="str">
        <f>SEPTEMBER!AG84</f>
        <v>0</v>
      </c>
      <c r="AI49" s="526" t="str">
        <f>SEPTEMBER!AH84</f>
        <v>0</v>
      </c>
      <c r="AJ49" s="526" t="str">
        <f>SEPTEMBER!AI84</f>
        <v>0</v>
      </c>
      <c r="AK49" s="571"/>
      <c r="AL49" s="571"/>
      <c r="AM49" s="573" t="str">
        <f>SEPTEMBER!AL84</f>
        <v>TOTAL</v>
      </c>
      <c r="AN49" s="573">
        <f>SEPTEMBER!AM84</f>
        <v>0</v>
      </c>
      <c r="AO49" s="573">
        <f>SEPTEMBER!AN84</f>
        <v>0</v>
      </c>
      <c r="AP49" s="573">
        <f>SEPTEMBER!AO84</f>
        <v>0</v>
      </c>
      <c r="AQ49" s="573">
        <f>SEPTEMBER!AP84</f>
        <v>0</v>
      </c>
    </row>
    <row r="50" ht="13.35" hidden="1" customHeight="1" spans="2:46">
      <c r="B50" s="457"/>
      <c r="C50" s="469" t="s">
        <v>49</v>
      </c>
      <c r="D50" s="116"/>
      <c r="E50" s="116"/>
      <c r="F50" s="116"/>
      <c r="G50" s="486"/>
      <c r="I50" s="116"/>
      <c r="J50" s="116"/>
      <c r="K50" s="116"/>
      <c r="L50" s="486"/>
      <c r="N50" s="116"/>
      <c r="O50" s="116"/>
      <c r="P50" s="116"/>
      <c r="Q50" s="486"/>
      <c r="S50" s="116"/>
      <c r="T50" s="116"/>
      <c r="U50" s="116"/>
      <c r="V50" s="486"/>
      <c r="X50" s="116" t="str">
        <f>IF(OCTOBER!Y84=0," ",OCTOBER!Y84)</f>
        <v> </v>
      </c>
      <c r="Y50" s="116" t="str">
        <f>IF(OCTOBER!Z84=0," ",OCTOBER!Z84)</f>
        <v> </v>
      </c>
      <c r="Z50" s="116" t="str">
        <f>IF(OCTOBER!AA84=0," ",OCTOBER!AA84)</f>
        <v> </v>
      </c>
      <c r="AA50" s="486" t="str">
        <f>IF(OCTOBER!AB84=0,"0 ",OCTOBER!AB84)</f>
        <v>0 </v>
      </c>
      <c r="AB50" s="24"/>
      <c r="AC50" s="24"/>
      <c r="AD50" s="10"/>
      <c r="AF50" s="526" t="str">
        <f>OCTOBER!AE84</f>
        <v>TOTAL</v>
      </c>
      <c r="AG50" s="526" t="str">
        <f>OCTOBER!AF84</f>
        <v>0</v>
      </c>
      <c r="AH50" s="526" t="str">
        <f>OCTOBER!AG84</f>
        <v>0</v>
      </c>
      <c r="AI50" s="526" t="str">
        <f>OCTOBER!AH84</f>
        <v>0</v>
      </c>
      <c r="AJ50" s="526" t="str">
        <f>OCTOBER!AI84</f>
        <v>0</v>
      </c>
      <c r="AK50" s="571"/>
      <c r="AL50" s="571"/>
      <c r="AM50" s="573" t="str">
        <f>OCTOBER!AL84</f>
        <v>TOTAL</v>
      </c>
      <c r="AN50" s="573">
        <f>OCTOBER!AM84</f>
        <v>0</v>
      </c>
      <c r="AO50" s="573">
        <f>OCTOBER!AN84</f>
        <v>0</v>
      </c>
      <c r="AP50" s="573">
        <f>OCTOBER!AO84</f>
        <v>0</v>
      </c>
      <c r="AQ50" s="573">
        <f>OCTOBER!AP84</f>
        <v>0</v>
      </c>
      <c r="AR50" s="10"/>
      <c r="AS50" s="10"/>
      <c r="AT50" s="10"/>
    </row>
    <row r="51" ht="13.35" hidden="1" customHeight="1" spans="2:46">
      <c r="B51" s="457"/>
      <c r="C51" s="468" t="s">
        <v>50</v>
      </c>
      <c r="D51" s="116"/>
      <c r="E51" s="116"/>
      <c r="F51" s="116"/>
      <c r="G51" s="486"/>
      <c r="I51" s="116"/>
      <c r="J51" s="116"/>
      <c r="K51" s="116"/>
      <c r="L51" s="486"/>
      <c r="N51" s="116"/>
      <c r="O51" s="116"/>
      <c r="P51" s="116"/>
      <c r="Q51" s="486"/>
      <c r="S51" s="116"/>
      <c r="T51" s="116"/>
      <c r="U51" s="116"/>
      <c r="V51" s="486"/>
      <c r="X51" s="116" t="str">
        <f>IF(NOVEMBER!Y84=0," ",NOVEMBER!Y84)</f>
        <v> </v>
      </c>
      <c r="Y51" s="116" t="str">
        <f>IF(NOVEMBER!Z84=0," ",NOVEMBER!Z84)</f>
        <v> </v>
      </c>
      <c r="Z51" s="116" t="str">
        <f>IF(NOVEMBER!AA84=0," ",NOVEMBER!AA84)</f>
        <v> </v>
      </c>
      <c r="AA51" s="486" t="str">
        <f>IF(NOVEMBER!AB84=0,"0 ",NOVEMBER!AB84)</f>
        <v>0 </v>
      </c>
      <c r="AB51" s="24"/>
      <c r="AC51" s="24"/>
      <c r="AD51" s="10"/>
      <c r="AF51" s="526" t="str">
        <f>NOVEMBER!AE84</f>
        <v>TOTAL</v>
      </c>
      <c r="AG51" s="526" t="str">
        <f>NOVEMBER!AF84</f>
        <v>0</v>
      </c>
      <c r="AH51" s="526" t="str">
        <f>NOVEMBER!AG84</f>
        <v>0</v>
      </c>
      <c r="AI51" s="526" t="str">
        <f>NOVEMBER!AH84</f>
        <v>0</v>
      </c>
      <c r="AJ51" s="526" t="str">
        <f>NOVEMBER!AI84</f>
        <v>0</v>
      </c>
      <c r="AK51" s="571"/>
      <c r="AL51" s="571"/>
      <c r="AM51" s="573" t="str">
        <f>NOVEMBER!AL84</f>
        <v>TOTAL</v>
      </c>
      <c r="AN51" s="573">
        <f>NOVEMBER!AM84</f>
        <v>0</v>
      </c>
      <c r="AO51" s="573">
        <f>NOVEMBER!AN84</f>
        <v>0</v>
      </c>
      <c r="AP51" s="573">
        <f>NOVEMBER!AO84</f>
        <v>0</v>
      </c>
      <c r="AQ51" s="573">
        <f>NOVEMBER!AP84</f>
        <v>0</v>
      </c>
      <c r="AT51" s="10"/>
    </row>
    <row r="52" ht="13.35" hidden="1" customHeight="1" spans="2:46">
      <c r="B52" s="457"/>
      <c r="C52" s="470" t="s">
        <v>51</v>
      </c>
      <c r="D52" s="116"/>
      <c r="E52" s="116"/>
      <c r="F52" s="116"/>
      <c r="G52" s="486"/>
      <c r="I52" s="116"/>
      <c r="J52" s="116"/>
      <c r="K52" s="116"/>
      <c r="L52" s="486"/>
      <c r="N52" s="116"/>
      <c r="O52" s="116"/>
      <c r="P52" s="116"/>
      <c r="Q52" s="486"/>
      <c r="S52" s="116"/>
      <c r="T52" s="116"/>
      <c r="U52" s="116"/>
      <c r="V52" s="486"/>
      <c r="X52" s="116" t="e">
        <f>IF(DECEMBER!#REF!=0," ",DECEMBER!#REF!)</f>
        <v>#REF!</v>
      </c>
      <c r="Y52" s="116" t="e">
        <f>IF(DECEMBER!#REF!=0," ",DECEMBER!#REF!)</f>
        <v>#REF!</v>
      </c>
      <c r="Z52" s="116" t="e">
        <f>IF(DECEMBER!#REF!=0," ",DECEMBER!#REF!)</f>
        <v>#REF!</v>
      </c>
      <c r="AA52" s="486" t="e">
        <f>IF(DECEMBER!#REF!=0,"0 ",DECEMBER!#REF!)</f>
        <v>#REF!</v>
      </c>
      <c r="AB52" s="24"/>
      <c r="AC52" s="24"/>
      <c r="AD52" s="10"/>
      <c r="AF52" s="537" t="str">
        <f>DECEMBER!V81</f>
        <v>TOTAL</v>
      </c>
      <c r="AG52" s="537" t="str">
        <f>DECEMBER!W81</f>
        <v>0</v>
      </c>
      <c r="AH52" s="537" t="str">
        <f>DECEMBER!X81</f>
        <v>0</v>
      </c>
      <c r="AI52" s="537" t="e">
        <f>DECEMBER!#REF!</f>
        <v>#REF!</v>
      </c>
      <c r="AJ52" s="537" t="e">
        <f>DECEMBER!#REF!</f>
        <v>#REF!</v>
      </c>
      <c r="AK52" s="571"/>
      <c r="AL52" s="571"/>
      <c r="AM52" s="573" t="str">
        <f>DECEMBER!AA81</f>
        <v>TOTAL</v>
      </c>
      <c r="AN52" s="573">
        <f>DECEMBER!AB81</f>
        <v>0</v>
      </c>
      <c r="AO52" s="573">
        <f>DECEMBER!AC81</f>
        <v>0</v>
      </c>
      <c r="AP52" s="573">
        <f>DECEMBER!AD81</f>
        <v>0</v>
      </c>
      <c r="AQ52" s="573" t="e">
        <f>DECEMBER!AE81</f>
        <v>#REF!</v>
      </c>
      <c r="AR52" s="10"/>
      <c r="AS52" s="10"/>
      <c r="AT52" s="10"/>
    </row>
    <row r="53" ht="13.35" hidden="1" customHeight="1" spans="2:46">
      <c r="B53" s="457"/>
      <c r="C53" s="466" t="s">
        <v>52</v>
      </c>
      <c r="D53" s="461"/>
      <c r="E53" s="461"/>
      <c r="F53" s="461"/>
      <c r="G53" s="461"/>
      <c r="H53" s="461"/>
      <c r="I53" s="461"/>
      <c r="J53" s="461"/>
      <c r="K53" s="461"/>
      <c r="L53" s="461"/>
      <c r="M53" s="461"/>
      <c r="N53" s="461"/>
      <c r="O53" s="461"/>
      <c r="P53" s="461"/>
      <c r="Q53" s="461"/>
      <c r="R53" s="461"/>
      <c r="S53" s="461"/>
      <c r="T53" s="461"/>
      <c r="U53" s="461"/>
      <c r="V53" s="461"/>
      <c r="W53" s="461"/>
      <c r="X53" s="461" t="e">
        <f>SUM(X41:X52)</f>
        <v>#REF!</v>
      </c>
      <c r="Y53" s="461" t="e">
        <f>SUM(Y41:Y52)</f>
        <v>#REF!</v>
      </c>
      <c r="Z53" s="461" t="e">
        <f>SUM(Z41:Z52)</f>
        <v>#REF!</v>
      </c>
      <c r="AA53" s="461" t="e">
        <f>SUM(AA41:AA52)</f>
        <v>#REF!</v>
      </c>
      <c r="AB53" s="518"/>
      <c r="AC53" s="518"/>
      <c r="AD53" s="10"/>
      <c r="AF53" s="538" t="str">
        <f>IF(F53=0,"0",F53/(F53+E53))</f>
        <v>0</v>
      </c>
      <c r="AG53" s="538" t="str">
        <f>IF(K53=0,"0",K53/(K53+J53))</f>
        <v>0</v>
      </c>
      <c r="AH53" s="538" t="str">
        <f>IF(P53=0,"0",P53/(P53+O53))</f>
        <v>0</v>
      </c>
      <c r="AI53" s="564" t="str">
        <f>IF(U53=0,"0",U53/(U53+T53))</f>
        <v>0</v>
      </c>
      <c r="AJ53" s="564" t="e">
        <f>IF(Z53=0,"0",Z53/(Z53+Y53))</f>
        <v>#REF!</v>
      </c>
      <c r="AK53" s="531"/>
      <c r="AL53" s="531"/>
      <c r="AM53" s="574">
        <f>SUM(AM41:AM52)</f>
        <v>0</v>
      </c>
      <c r="AN53" s="574">
        <f>SUM(AN41:AN52)</f>
        <v>0</v>
      </c>
      <c r="AO53" s="574">
        <f>SUM(AO41:AO52)</f>
        <v>0</v>
      </c>
      <c r="AP53" s="574">
        <f>SUM(AP41:AP52)</f>
        <v>0</v>
      </c>
      <c r="AQ53" s="574" t="e">
        <f>SUM(AQ41:AQ52)</f>
        <v>#REF!</v>
      </c>
      <c r="AR53" s="10"/>
      <c r="AS53" s="10"/>
      <c r="AT53" s="10"/>
    </row>
    <row r="54" ht="4.35" customHeight="1" spans="2:46">
      <c r="B54" s="10"/>
      <c r="C54" s="10"/>
      <c r="D54" s="10"/>
      <c r="E54" s="10"/>
      <c r="F54" s="10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10"/>
      <c r="AE54" s="539"/>
      <c r="AF54" s="539"/>
      <c r="AG54" s="539"/>
      <c r="AH54" s="539"/>
      <c r="AI54" s="539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ht="18.6" customHeight="1" spans="2:46">
      <c r="B55" s="10"/>
      <c r="C55" s="10"/>
      <c r="D55" s="465" t="s">
        <v>3</v>
      </c>
      <c r="E55" s="483"/>
      <c r="F55" s="483"/>
      <c r="G55" s="484"/>
      <c r="I55" s="490" t="s">
        <v>4</v>
      </c>
      <c r="J55" s="491"/>
      <c r="K55" s="491"/>
      <c r="L55" s="492"/>
      <c r="N55" s="498" t="s">
        <v>25</v>
      </c>
      <c r="O55" s="499"/>
      <c r="P55" s="499"/>
      <c r="Q55" s="504"/>
      <c r="S55" s="505" t="s">
        <v>6</v>
      </c>
      <c r="T55" s="506"/>
      <c r="U55" s="506"/>
      <c r="V55" s="509"/>
      <c r="X55" s="510" t="s">
        <v>7</v>
      </c>
      <c r="Y55" s="515"/>
      <c r="Z55" s="515"/>
      <c r="AA55" s="516"/>
      <c r="AB55" s="514"/>
      <c r="AC55" s="514"/>
      <c r="AD55" s="10"/>
      <c r="AE55" s="520" t="s">
        <v>1</v>
      </c>
      <c r="AF55" s="521"/>
      <c r="AG55" s="521"/>
      <c r="AH55" s="521"/>
      <c r="AI55" s="521"/>
      <c r="AJ55" s="544"/>
      <c r="AK55" s="570"/>
      <c r="AL55" s="570"/>
      <c r="AM55" s="452" t="s">
        <v>2</v>
      </c>
      <c r="AN55" s="473"/>
      <c r="AO55" s="473"/>
      <c r="AP55" s="473"/>
      <c r="AQ55" s="511"/>
      <c r="AR55" s="10"/>
      <c r="AS55" s="10"/>
      <c r="AT55" s="10"/>
    </row>
    <row r="56" ht="11.1" customHeight="1" spans="2:46">
      <c r="B56" s="10"/>
      <c r="D56" s="454" t="s">
        <v>10</v>
      </c>
      <c r="E56" s="476" t="s">
        <v>11</v>
      </c>
      <c r="F56" s="476" t="s">
        <v>12</v>
      </c>
      <c r="G56" s="477" t="s">
        <v>13</v>
      </c>
      <c r="I56" s="493" t="s">
        <v>10</v>
      </c>
      <c r="J56" s="494" t="s">
        <v>11</v>
      </c>
      <c r="K56" s="494" t="s">
        <v>12</v>
      </c>
      <c r="L56" s="495" t="s">
        <v>13</v>
      </c>
      <c r="N56" s="493" t="s">
        <v>10</v>
      </c>
      <c r="O56" s="494" t="s">
        <v>11</v>
      </c>
      <c r="P56" s="494" t="s">
        <v>12</v>
      </c>
      <c r="Q56" s="495" t="s">
        <v>13</v>
      </c>
      <c r="S56" s="493" t="s">
        <v>10</v>
      </c>
      <c r="T56" s="494" t="s">
        <v>11</v>
      </c>
      <c r="U56" s="494" t="s">
        <v>12</v>
      </c>
      <c r="V56" s="495" t="s">
        <v>13</v>
      </c>
      <c r="X56" s="454" t="s">
        <v>10</v>
      </c>
      <c r="Y56" s="476" t="s">
        <v>11</v>
      </c>
      <c r="Z56" s="476" t="s">
        <v>12</v>
      </c>
      <c r="AA56" s="477" t="s">
        <v>13</v>
      </c>
      <c r="AB56" s="24"/>
      <c r="AC56" s="24"/>
      <c r="AD56" s="10"/>
      <c r="AF56" s="540" t="s">
        <v>3</v>
      </c>
      <c r="AG56" s="143" t="s">
        <v>4</v>
      </c>
      <c r="AH56" s="324" t="s">
        <v>25</v>
      </c>
      <c r="AI56" s="325" t="s">
        <v>6</v>
      </c>
      <c r="AJ56" s="565" t="s">
        <v>7</v>
      </c>
      <c r="AK56" s="543"/>
      <c r="AL56" s="543"/>
      <c r="AM56" s="540" t="s">
        <v>3</v>
      </c>
      <c r="AN56" s="143" t="s">
        <v>4</v>
      </c>
      <c r="AO56" s="324" t="s">
        <v>25</v>
      </c>
      <c r="AP56" s="325" t="s">
        <v>6</v>
      </c>
      <c r="AQ56" s="575" t="s">
        <v>7</v>
      </c>
      <c r="AR56" s="10"/>
      <c r="AS56" s="10"/>
      <c r="AT56" s="10"/>
    </row>
    <row r="57" ht="13.35" customHeight="1" spans="2:46">
      <c r="B57" s="471" t="s">
        <v>54</v>
      </c>
      <c r="C57" s="456" t="s">
        <v>37</v>
      </c>
      <c r="D57" s="114" t="str">
        <f t="shared" ref="D57:D68" si="6">IF(SUM(D41,D25,D8)=0," ",SUM(D41,D25,D8))</f>
        <v> </v>
      </c>
      <c r="E57" s="478" t="str">
        <f>IF(SUM(E41,E25,E8)=0,"0 ",SUM(E41,E25,E8))</f>
        <v>0 </v>
      </c>
      <c r="F57" s="478" t="str">
        <f t="shared" ref="E57:F68" si="7">IF(SUM(F41,F25,F8)=0,"0 ",SUM(F41,F25,F8))</f>
        <v>0 </v>
      </c>
      <c r="G57" s="176" t="str">
        <f t="shared" ref="G57:I68" si="8">IF(SUM(G41,G25,G8)=0," ",SUM(G41,G25,G8))</f>
        <v> </v>
      </c>
      <c r="H57" s="450" t="str">
        <f t="shared" si="8"/>
        <v> </v>
      </c>
      <c r="I57" s="114" t="str">
        <f t="shared" si="8"/>
        <v> </v>
      </c>
      <c r="J57" s="478" t="str">
        <f t="shared" ref="J57:K68" si="9">IF(SUM(J41,J25,J8)=0,"0 ",SUM(J41,J25,J8))</f>
        <v>0 </v>
      </c>
      <c r="K57" s="478" t="str">
        <f t="shared" si="9"/>
        <v>0 </v>
      </c>
      <c r="L57" s="176" t="str">
        <f t="shared" ref="L57:N68" si="10">IF(SUM(L41,L25,L8)=0," ",SUM(L41,L25,L8))</f>
        <v> </v>
      </c>
      <c r="M57" s="450" t="str">
        <f t="shared" si="10"/>
        <v> </v>
      </c>
      <c r="N57" s="114" t="str">
        <f t="shared" si="10"/>
        <v> </v>
      </c>
      <c r="O57" s="478" t="str">
        <f t="shared" ref="O57:P68" si="11">IF(SUM(O41,O25,O8)=0,"0 ",SUM(O41,O25,O8))</f>
        <v>0 </v>
      </c>
      <c r="P57" s="478" t="str">
        <f t="shared" si="11"/>
        <v>0 </v>
      </c>
      <c r="Q57" s="176" t="str">
        <f t="shared" ref="Q57:S68" si="12">IF(SUM(Q41,Q25,Q8)=0," ",SUM(Q41,Q25,Q8))</f>
        <v> </v>
      </c>
      <c r="R57" s="450" t="str">
        <f t="shared" si="12"/>
        <v> </v>
      </c>
      <c r="S57" s="114">
        <f t="shared" si="12"/>
        <v>12</v>
      </c>
      <c r="T57" s="478">
        <f t="shared" ref="T57:U68" si="13">IF(SUM(T41,T25,T8)=0,"0 ",SUM(T41,T25,T8))</f>
        <v>10</v>
      </c>
      <c r="U57" s="478">
        <f t="shared" si="13"/>
        <v>5</v>
      </c>
      <c r="V57" s="176">
        <f t="shared" ref="V57:X68" si="14">IF(SUM(V41,V25,V8)=0," ",SUM(V41,V25,V8))</f>
        <v>27</v>
      </c>
      <c r="W57" s="450" t="str">
        <f t="shared" si="14"/>
        <v> </v>
      </c>
      <c r="X57" s="114">
        <f t="shared" si="14"/>
        <v>12</v>
      </c>
      <c r="Y57" s="478">
        <f t="shared" ref="Y57:AA68" si="15">IF(SUM(Y41,Y25,Y8)=0,"0 ",SUM(Y41,Y25,Y8))</f>
        <v>10</v>
      </c>
      <c r="Z57" s="478">
        <f t="shared" si="15"/>
        <v>5</v>
      </c>
      <c r="AA57" s="176">
        <f t="shared" si="15"/>
        <v>27</v>
      </c>
      <c r="AB57" s="24"/>
      <c r="AC57" s="24"/>
      <c r="AD57" s="10"/>
      <c r="AF57" s="541" t="str">
        <f t="shared" ref="AF57:AF68" si="16">IF(F57+E57=0," ",F57/(F57+E57))</f>
        <v> </v>
      </c>
      <c r="AG57" s="566" t="str">
        <f t="shared" ref="AG57:AG68" si="17">IF(K57+J57=0," ",K57/(K57+J57))</f>
        <v> </v>
      </c>
      <c r="AH57" s="566" t="str">
        <f t="shared" ref="AH57:AH68" si="18">IF(P57+O57=0," ",P57/(P57+O57))</f>
        <v> </v>
      </c>
      <c r="AI57" s="566">
        <f t="shared" ref="AI57:AI68" si="19">IF(U57+T57=0," ",U57/(U57+T57))</f>
        <v>0.333333333333333</v>
      </c>
      <c r="AJ57" s="567">
        <f t="shared" ref="AJ57:AJ68" si="20">IF(Z57+Y57=0," ",Z57/(Z57+Y57))</f>
        <v>0.333333333333333</v>
      </c>
      <c r="AK57" s="571"/>
      <c r="AL57" s="571"/>
      <c r="AM57" s="572" t="str">
        <f>JANUARY!AU17</f>
        <v> </v>
      </c>
      <c r="AN57" s="85" t="str">
        <f>JANUARY!AU18</f>
        <v> </v>
      </c>
      <c r="AO57" s="85" t="str">
        <f>JANUARY!AU19</f>
        <v> </v>
      </c>
      <c r="AP57" s="85">
        <f>JANUARY!AU20</f>
        <v>5</v>
      </c>
      <c r="AQ57" s="97">
        <f t="shared" ref="AQ57:AQ68" si="21">SUM(AM57:AP57)</f>
        <v>5</v>
      </c>
      <c r="AR57" s="10"/>
      <c r="AS57" s="10"/>
      <c r="AT57" s="10"/>
    </row>
    <row r="58" ht="13.35" customHeight="1" spans="2:46">
      <c r="B58" s="472"/>
      <c r="C58" s="458" t="s">
        <v>39</v>
      </c>
      <c r="D58" s="116">
        <f t="shared" si="6"/>
        <v>9</v>
      </c>
      <c r="E58" s="479">
        <f t="shared" si="7"/>
        <v>10</v>
      </c>
      <c r="F58" s="479">
        <f t="shared" si="7"/>
        <v>4</v>
      </c>
      <c r="G58" s="178">
        <f t="shared" si="8"/>
        <v>23</v>
      </c>
      <c r="H58" s="450" t="str">
        <f t="shared" si="8"/>
        <v> </v>
      </c>
      <c r="I58" s="116" t="str">
        <f t="shared" si="8"/>
        <v> </v>
      </c>
      <c r="J58" s="479" t="str">
        <f t="shared" si="9"/>
        <v>0 </v>
      </c>
      <c r="K58" s="479" t="str">
        <f t="shared" si="9"/>
        <v>0 </v>
      </c>
      <c r="L58" s="178" t="str">
        <f t="shared" si="10"/>
        <v> </v>
      </c>
      <c r="M58" s="450" t="str">
        <f t="shared" si="10"/>
        <v> </v>
      </c>
      <c r="N58" s="116" t="str">
        <f t="shared" si="10"/>
        <v> </v>
      </c>
      <c r="O58" s="479" t="str">
        <f t="shared" si="11"/>
        <v>0 </v>
      </c>
      <c r="P58" s="479" t="str">
        <f t="shared" si="11"/>
        <v>0 </v>
      </c>
      <c r="Q58" s="178" t="str">
        <f t="shared" si="12"/>
        <v> </v>
      </c>
      <c r="R58" s="450" t="str">
        <f t="shared" si="12"/>
        <v> </v>
      </c>
      <c r="S58" s="116" t="str">
        <f t="shared" si="12"/>
        <v> </v>
      </c>
      <c r="T58" s="479" t="str">
        <f t="shared" si="13"/>
        <v>0 </v>
      </c>
      <c r="U58" s="479" t="str">
        <f t="shared" si="13"/>
        <v>0 </v>
      </c>
      <c r="V58" s="178" t="str">
        <f t="shared" si="14"/>
        <v> </v>
      </c>
      <c r="W58" s="450" t="str">
        <f t="shared" si="14"/>
        <v> </v>
      </c>
      <c r="X58" s="116">
        <f t="shared" si="14"/>
        <v>9</v>
      </c>
      <c r="Y58" s="479">
        <f t="shared" si="15"/>
        <v>10</v>
      </c>
      <c r="Z58" s="479">
        <f t="shared" si="15"/>
        <v>4</v>
      </c>
      <c r="AA58" s="178">
        <f t="shared" si="15"/>
        <v>23</v>
      </c>
      <c r="AB58" s="24"/>
      <c r="AC58" s="24"/>
      <c r="AD58" s="10"/>
      <c r="AF58" s="542">
        <f t="shared" si="16"/>
        <v>0.285714285714286</v>
      </c>
      <c r="AG58" s="568" t="str">
        <f t="shared" si="17"/>
        <v> </v>
      </c>
      <c r="AH58" s="568" t="str">
        <f t="shared" si="18"/>
        <v> </v>
      </c>
      <c r="AI58" s="568" t="str">
        <f t="shared" si="19"/>
        <v> </v>
      </c>
      <c r="AJ58" s="569">
        <f t="shared" si="20"/>
        <v>0.285714285714286</v>
      </c>
      <c r="AK58" s="571"/>
      <c r="AL58" s="571"/>
      <c r="AM58" s="573">
        <f>FEBRUARY!AU17</f>
        <v>2</v>
      </c>
      <c r="AN58" s="86" t="str">
        <f>FEBRUARY!AU18</f>
        <v> </v>
      </c>
      <c r="AO58" s="86" t="str">
        <f>FEBRUARY!AU19</f>
        <v> </v>
      </c>
      <c r="AP58" s="86" t="str">
        <f>FEBRUARY!AU20</f>
        <v> </v>
      </c>
      <c r="AQ58" s="100">
        <f t="shared" si="21"/>
        <v>2</v>
      </c>
      <c r="AR58" s="10"/>
      <c r="AS58" s="10"/>
      <c r="AT58" s="10"/>
    </row>
    <row r="59" ht="13.35" customHeight="1" spans="2:46">
      <c r="B59" s="472"/>
      <c r="C59" s="458" t="s">
        <v>41</v>
      </c>
      <c r="D59" s="116" t="str">
        <f t="shared" si="6"/>
        <v> </v>
      </c>
      <c r="E59" s="479" t="str">
        <f t="shared" si="7"/>
        <v>0 </v>
      </c>
      <c r="F59" s="479" t="str">
        <f t="shared" si="7"/>
        <v>0 </v>
      </c>
      <c r="G59" s="178" t="str">
        <f t="shared" si="8"/>
        <v> </v>
      </c>
      <c r="H59" s="450" t="str">
        <f t="shared" si="8"/>
        <v> </v>
      </c>
      <c r="I59" s="116" t="str">
        <f t="shared" si="8"/>
        <v> </v>
      </c>
      <c r="J59" s="479" t="str">
        <f t="shared" si="9"/>
        <v>0 </v>
      </c>
      <c r="K59" s="479" t="str">
        <f t="shared" si="9"/>
        <v>0 </v>
      </c>
      <c r="L59" s="178" t="str">
        <f t="shared" si="10"/>
        <v> </v>
      </c>
      <c r="M59" s="450" t="str">
        <f t="shared" si="10"/>
        <v> </v>
      </c>
      <c r="N59" s="116" t="str">
        <f t="shared" si="10"/>
        <v> </v>
      </c>
      <c r="O59" s="479" t="str">
        <f t="shared" si="11"/>
        <v>0 </v>
      </c>
      <c r="P59" s="479" t="str">
        <f t="shared" si="11"/>
        <v>0 </v>
      </c>
      <c r="Q59" s="178" t="str">
        <f t="shared" si="12"/>
        <v> </v>
      </c>
      <c r="R59" s="450" t="str">
        <f t="shared" si="12"/>
        <v> </v>
      </c>
      <c r="S59" s="116">
        <f t="shared" si="12"/>
        <v>23</v>
      </c>
      <c r="T59" s="479">
        <f t="shared" si="13"/>
        <v>15</v>
      </c>
      <c r="U59" s="479">
        <f t="shared" si="13"/>
        <v>11</v>
      </c>
      <c r="V59" s="178">
        <f t="shared" si="14"/>
        <v>49</v>
      </c>
      <c r="W59" s="450">
        <f t="shared" si="14"/>
        <v>49</v>
      </c>
      <c r="X59" s="116">
        <f t="shared" si="14"/>
        <v>23</v>
      </c>
      <c r="Y59" s="479">
        <f t="shared" si="15"/>
        <v>15</v>
      </c>
      <c r="Z59" s="479">
        <f t="shared" si="15"/>
        <v>11</v>
      </c>
      <c r="AA59" s="178">
        <f t="shared" si="15"/>
        <v>49</v>
      </c>
      <c r="AB59" s="24"/>
      <c r="AC59" s="24"/>
      <c r="AD59" s="10"/>
      <c r="AF59" s="542" t="str">
        <f t="shared" si="16"/>
        <v> </v>
      </c>
      <c r="AG59" s="568" t="str">
        <f t="shared" si="17"/>
        <v> </v>
      </c>
      <c r="AH59" s="568" t="str">
        <f t="shared" si="18"/>
        <v> </v>
      </c>
      <c r="AI59" s="568">
        <f t="shared" si="19"/>
        <v>0.423076923076923</v>
      </c>
      <c r="AJ59" s="569">
        <f t="shared" si="20"/>
        <v>0.423076923076923</v>
      </c>
      <c r="AK59" s="571"/>
      <c r="AL59" s="571"/>
      <c r="AM59" s="573" t="str">
        <f>MARCH!AU17</f>
        <v> </v>
      </c>
      <c r="AN59" s="86" t="str">
        <f>MARCH!AU18</f>
        <v> </v>
      </c>
      <c r="AO59" s="86" t="str">
        <f>MARCH!AU19</f>
        <v> </v>
      </c>
      <c r="AP59" s="86">
        <f>MARCH!AU20</f>
        <v>18</v>
      </c>
      <c r="AQ59" s="100">
        <f t="shared" si="21"/>
        <v>18</v>
      </c>
      <c r="AR59" s="10"/>
      <c r="AS59" s="10"/>
      <c r="AT59" s="10"/>
    </row>
    <row r="60" ht="13.35" customHeight="1" spans="2:46">
      <c r="B60" s="472"/>
      <c r="C60" s="458" t="s">
        <v>42</v>
      </c>
      <c r="D60" s="116" t="str">
        <f t="shared" si="6"/>
        <v> </v>
      </c>
      <c r="E60" s="479" t="str">
        <f t="shared" si="7"/>
        <v>0 </v>
      </c>
      <c r="F60" s="479" t="str">
        <f t="shared" si="7"/>
        <v>0 </v>
      </c>
      <c r="G60" s="178" t="str">
        <f t="shared" si="8"/>
        <v> </v>
      </c>
      <c r="H60" s="450" t="str">
        <f t="shared" si="8"/>
        <v> </v>
      </c>
      <c r="I60" s="116" t="str">
        <f t="shared" si="8"/>
        <v> </v>
      </c>
      <c r="J60" s="479" t="str">
        <f t="shared" si="9"/>
        <v>0 </v>
      </c>
      <c r="K60" s="479" t="str">
        <f t="shared" si="9"/>
        <v>0 </v>
      </c>
      <c r="L60" s="178" t="str">
        <f t="shared" si="10"/>
        <v> </v>
      </c>
      <c r="M60" s="450" t="str">
        <f t="shared" si="10"/>
        <v> </v>
      </c>
      <c r="N60" s="116" t="str">
        <f t="shared" si="10"/>
        <v> </v>
      </c>
      <c r="O60" s="479" t="str">
        <f t="shared" si="11"/>
        <v>0 </v>
      </c>
      <c r="P60" s="479" t="str">
        <f t="shared" si="11"/>
        <v>0 </v>
      </c>
      <c r="Q60" s="178" t="str">
        <f t="shared" si="12"/>
        <v> </v>
      </c>
      <c r="R60" s="450" t="str">
        <f t="shared" si="12"/>
        <v> </v>
      </c>
      <c r="S60" s="116">
        <f t="shared" si="12"/>
        <v>8</v>
      </c>
      <c r="T60" s="479">
        <f t="shared" si="13"/>
        <v>17</v>
      </c>
      <c r="U60" s="479">
        <f t="shared" si="13"/>
        <v>10</v>
      </c>
      <c r="V60" s="178">
        <f t="shared" si="14"/>
        <v>35</v>
      </c>
      <c r="W60" s="450">
        <f t="shared" si="14"/>
        <v>35</v>
      </c>
      <c r="X60" s="116">
        <f t="shared" si="14"/>
        <v>8</v>
      </c>
      <c r="Y60" s="479">
        <f t="shared" si="15"/>
        <v>17</v>
      </c>
      <c r="Z60" s="479">
        <f t="shared" si="15"/>
        <v>10</v>
      </c>
      <c r="AA60" s="178">
        <f t="shared" si="15"/>
        <v>35</v>
      </c>
      <c r="AB60" s="24"/>
      <c r="AC60" s="24"/>
      <c r="AD60" s="10"/>
      <c r="AF60" s="542" t="str">
        <f t="shared" si="16"/>
        <v> </v>
      </c>
      <c r="AG60" s="568" t="str">
        <f t="shared" si="17"/>
        <v> </v>
      </c>
      <c r="AH60" s="568" t="str">
        <f t="shared" si="18"/>
        <v> </v>
      </c>
      <c r="AI60" s="568">
        <f t="shared" si="19"/>
        <v>0.37037037037037</v>
      </c>
      <c r="AJ60" s="569">
        <f t="shared" si="20"/>
        <v>0.37037037037037</v>
      </c>
      <c r="AK60" s="571"/>
      <c r="AL60" s="571"/>
      <c r="AM60" s="573" t="str">
        <f>APRIL!AU17</f>
        <v> </v>
      </c>
      <c r="AN60" s="86" t="str">
        <f>APRIL!AU18</f>
        <v> </v>
      </c>
      <c r="AO60" s="86" t="str">
        <f>APRIL!AU19</f>
        <v> </v>
      </c>
      <c r="AP60" s="86">
        <f>APRIL!AU20</f>
        <v>13</v>
      </c>
      <c r="AQ60" s="100">
        <f t="shared" si="21"/>
        <v>13</v>
      </c>
      <c r="AR60" s="10"/>
      <c r="AS60" s="10"/>
      <c r="AT60" s="10"/>
    </row>
    <row r="61" ht="13.35" customHeight="1" spans="2:46">
      <c r="B61" s="472"/>
      <c r="C61" s="458" t="s">
        <v>44</v>
      </c>
      <c r="D61" s="116" t="str">
        <f t="shared" si="6"/>
        <v> </v>
      </c>
      <c r="E61" s="479" t="str">
        <f t="shared" si="7"/>
        <v>0 </v>
      </c>
      <c r="F61" s="479" t="str">
        <f t="shared" si="7"/>
        <v>0 </v>
      </c>
      <c r="G61" s="178" t="str">
        <f t="shared" si="8"/>
        <v> </v>
      </c>
      <c r="H61" s="450" t="str">
        <f t="shared" si="8"/>
        <v> </v>
      </c>
      <c r="I61" s="116" t="str">
        <f t="shared" si="8"/>
        <v> </v>
      </c>
      <c r="J61" s="479" t="str">
        <f t="shared" si="9"/>
        <v>0 </v>
      </c>
      <c r="K61" s="479" t="str">
        <f t="shared" si="9"/>
        <v>0 </v>
      </c>
      <c r="L61" s="178" t="str">
        <f t="shared" si="10"/>
        <v> </v>
      </c>
      <c r="M61" s="450" t="str">
        <f t="shared" si="10"/>
        <v> </v>
      </c>
      <c r="N61" s="116" t="str">
        <f t="shared" si="10"/>
        <v> </v>
      </c>
      <c r="O61" s="479" t="str">
        <f t="shared" si="11"/>
        <v>0 </v>
      </c>
      <c r="P61" s="479" t="str">
        <f t="shared" si="11"/>
        <v>0 </v>
      </c>
      <c r="Q61" s="178" t="str">
        <f t="shared" si="12"/>
        <v> </v>
      </c>
      <c r="R61" s="450" t="str">
        <f t="shared" si="12"/>
        <v> </v>
      </c>
      <c r="S61" s="116">
        <f t="shared" si="12"/>
        <v>15</v>
      </c>
      <c r="T61" s="479">
        <f t="shared" si="13"/>
        <v>10</v>
      </c>
      <c r="U61" s="479">
        <f t="shared" si="13"/>
        <v>12</v>
      </c>
      <c r="V61" s="178">
        <f t="shared" si="14"/>
        <v>37</v>
      </c>
      <c r="W61" s="450">
        <f t="shared" si="14"/>
        <v>37</v>
      </c>
      <c r="X61" s="116">
        <f t="shared" si="14"/>
        <v>15</v>
      </c>
      <c r="Y61" s="479">
        <f t="shared" si="15"/>
        <v>10</v>
      </c>
      <c r="Z61" s="479">
        <f t="shared" si="15"/>
        <v>12</v>
      </c>
      <c r="AA61" s="178">
        <f t="shared" si="15"/>
        <v>37</v>
      </c>
      <c r="AB61" s="24"/>
      <c r="AC61" s="24"/>
      <c r="AD61" s="10"/>
      <c r="AF61" s="542" t="str">
        <f t="shared" si="16"/>
        <v> </v>
      </c>
      <c r="AG61" s="568" t="str">
        <f t="shared" si="17"/>
        <v> </v>
      </c>
      <c r="AH61" s="568" t="str">
        <f t="shared" si="18"/>
        <v> </v>
      </c>
      <c r="AI61" s="568">
        <f t="shared" si="19"/>
        <v>0.545454545454545</v>
      </c>
      <c r="AJ61" s="569">
        <f t="shared" si="20"/>
        <v>0.545454545454545</v>
      </c>
      <c r="AK61" s="571"/>
      <c r="AL61" s="571"/>
      <c r="AM61" s="573" t="str">
        <f>MAY!AU17</f>
        <v> </v>
      </c>
      <c r="AN61" s="86" t="str">
        <f>MAY!AU18</f>
        <v> </v>
      </c>
      <c r="AO61" s="86" t="str">
        <f>MAY!AU19</f>
        <v> </v>
      </c>
      <c r="AP61" s="86">
        <f>MAY!AU20</f>
        <v>26</v>
      </c>
      <c r="AQ61" s="100">
        <f t="shared" si="21"/>
        <v>26</v>
      </c>
      <c r="AR61" s="10"/>
      <c r="AS61" s="10"/>
      <c r="AT61" s="10"/>
    </row>
    <row r="62" ht="13.35" customHeight="1" spans="2:46">
      <c r="B62" s="472"/>
      <c r="C62" s="458" t="s">
        <v>45</v>
      </c>
      <c r="D62" s="116" t="str">
        <f t="shared" si="6"/>
        <v> </v>
      </c>
      <c r="E62" s="479" t="str">
        <f t="shared" si="7"/>
        <v>0 </v>
      </c>
      <c r="F62" s="479" t="str">
        <f t="shared" si="7"/>
        <v>0 </v>
      </c>
      <c r="G62" s="178" t="str">
        <f t="shared" si="8"/>
        <v> </v>
      </c>
      <c r="H62" s="450" t="str">
        <f t="shared" si="8"/>
        <v> </v>
      </c>
      <c r="I62" s="116" t="str">
        <f t="shared" si="8"/>
        <v> </v>
      </c>
      <c r="J62" s="479" t="str">
        <f t="shared" si="9"/>
        <v>0 </v>
      </c>
      <c r="K62" s="479" t="str">
        <f t="shared" si="9"/>
        <v>0 </v>
      </c>
      <c r="L62" s="178" t="str">
        <f t="shared" si="10"/>
        <v> </v>
      </c>
      <c r="M62" s="450" t="str">
        <f t="shared" si="10"/>
        <v> </v>
      </c>
      <c r="N62" s="116" t="str">
        <f t="shared" si="10"/>
        <v> </v>
      </c>
      <c r="O62" s="479" t="str">
        <f t="shared" si="11"/>
        <v>0 </v>
      </c>
      <c r="P62" s="479" t="str">
        <f t="shared" si="11"/>
        <v>0 </v>
      </c>
      <c r="Q62" s="178" t="str">
        <f t="shared" si="12"/>
        <v> </v>
      </c>
      <c r="R62" s="450" t="str">
        <f t="shared" si="12"/>
        <v> </v>
      </c>
      <c r="S62" s="116">
        <f t="shared" si="12"/>
        <v>16</v>
      </c>
      <c r="T62" s="479">
        <f t="shared" si="13"/>
        <v>7</v>
      </c>
      <c r="U62" s="479">
        <f t="shared" si="13"/>
        <v>12</v>
      </c>
      <c r="V62" s="178">
        <f t="shared" si="14"/>
        <v>35</v>
      </c>
      <c r="W62" s="450">
        <f t="shared" si="14"/>
        <v>35</v>
      </c>
      <c r="X62" s="116">
        <f t="shared" si="14"/>
        <v>16</v>
      </c>
      <c r="Y62" s="479">
        <f t="shared" si="15"/>
        <v>7</v>
      </c>
      <c r="Z62" s="479">
        <f t="shared" si="15"/>
        <v>12</v>
      </c>
      <c r="AA62" s="178">
        <f t="shared" si="15"/>
        <v>35</v>
      </c>
      <c r="AB62" s="24"/>
      <c r="AC62" s="24"/>
      <c r="AD62" s="10"/>
      <c r="AF62" s="542" t="str">
        <f t="shared" si="16"/>
        <v> </v>
      </c>
      <c r="AG62" s="568" t="str">
        <f t="shared" si="17"/>
        <v> </v>
      </c>
      <c r="AH62" s="568" t="str">
        <f t="shared" si="18"/>
        <v> </v>
      </c>
      <c r="AI62" s="568">
        <f t="shared" si="19"/>
        <v>0.631578947368421</v>
      </c>
      <c r="AJ62" s="569">
        <f t="shared" si="20"/>
        <v>0.631578947368421</v>
      </c>
      <c r="AK62" s="571"/>
      <c r="AL62" s="571"/>
      <c r="AM62" s="573" t="str">
        <f>JUNE!AU17</f>
        <v> </v>
      </c>
      <c r="AN62" s="86" t="str">
        <f>JUNE!AU18</f>
        <v> </v>
      </c>
      <c r="AO62" s="86" t="str">
        <f>JUNE!AU19</f>
        <v> </v>
      </c>
      <c r="AP62" s="86">
        <f>JUNE!AU20</f>
        <v>29</v>
      </c>
      <c r="AQ62" s="100">
        <f t="shared" si="21"/>
        <v>29</v>
      </c>
      <c r="AR62" s="10"/>
      <c r="AS62" s="10"/>
      <c r="AT62" s="10"/>
    </row>
    <row r="63" ht="13.35" customHeight="1" spans="2:46">
      <c r="B63" s="472"/>
      <c r="C63" s="458" t="s">
        <v>46</v>
      </c>
      <c r="D63" s="116" t="str">
        <f t="shared" si="6"/>
        <v> </v>
      </c>
      <c r="E63" s="479" t="str">
        <f t="shared" si="7"/>
        <v>0 </v>
      </c>
      <c r="F63" s="479" t="str">
        <f t="shared" si="7"/>
        <v>0 </v>
      </c>
      <c r="G63" s="178" t="str">
        <f t="shared" si="8"/>
        <v> </v>
      </c>
      <c r="H63" s="450" t="str">
        <f t="shared" si="8"/>
        <v> </v>
      </c>
      <c r="I63" s="116" t="str">
        <f t="shared" si="8"/>
        <v> </v>
      </c>
      <c r="J63" s="479" t="str">
        <f t="shared" si="9"/>
        <v>0 </v>
      </c>
      <c r="K63" s="479" t="str">
        <f t="shared" si="9"/>
        <v>0 </v>
      </c>
      <c r="L63" s="178" t="str">
        <f t="shared" si="10"/>
        <v> </v>
      </c>
      <c r="M63" s="450" t="str">
        <f t="shared" si="10"/>
        <v> </v>
      </c>
      <c r="N63" s="116" t="str">
        <f t="shared" si="10"/>
        <v> </v>
      </c>
      <c r="O63" s="479" t="str">
        <f t="shared" si="11"/>
        <v>0 </v>
      </c>
      <c r="P63" s="479" t="str">
        <f t="shared" si="11"/>
        <v>0 </v>
      </c>
      <c r="Q63" s="178" t="str">
        <f t="shared" si="12"/>
        <v> </v>
      </c>
      <c r="R63" s="450" t="str">
        <f t="shared" si="12"/>
        <v> </v>
      </c>
      <c r="S63" s="116" t="str">
        <f t="shared" si="12"/>
        <v> </v>
      </c>
      <c r="T63" s="479" t="str">
        <f t="shared" si="13"/>
        <v>0 </v>
      </c>
      <c r="U63" s="479" t="str">
        <f t="shared" si="13"/>
        <v>0 </v>
      </c>
      <c r="V63" s="178" t="str">
        <f t="shared" si="14"/>
        <v> </v>
      </c>
      <c r="W63" s="450" t="str">
        <f t="shared" si="14"/>
        <v> </v>
      </c>
      <c r="X63" s="116" t="str">
        <f t="shared" si="14"/>
        <v> </v>
      </c>
      <c r="Y63" s="479" t="str">
        <f t="shared" si="15"/>
        <v>0 </v>
      </c>
      <c r="Z63" s="479" t="str">
        <f t="shared" si="15"/>
        <v>0 </v>
      </c>
      <c r="AA63" s="178" t="str">
        <f t="shared" si="15"/>
        <v>0 </v>
      </c>
      <c r="AB63" s="24"/>
      <c r="AC63" s="24"/>
      <c r="AD63" s="10"/>
      <c r="AF63" s="542" t="str">
        <f t="shared" si="16"/>
        <v> </v>
      </c>
      <c r="AG63" s="568" t="str">
        <f t="shared" si="17"/>
        <v> </v>
      </c>
      <c r="AH63" s="568" t="str">
        <f t="shared" si="18"/>
        <v> </v>
      </c>
      <c r="AI63" s="568" t="str">
        <f t="shared" si="19"/>
        <v> </v>
      </c>
      <c r="AJ63" s="569" t="str">
        <f t="shared" si="20"/>
        <v> </v>
      </c>
      <c r="AK63" s="571"/>
      <c r="AL63" s="571"/>
      <c r="AM63" s="573" t="str">
        <f>JULY!AU17</f>
        <v> </v>
      </c>
      <c r="AN63" s="86" t="str">
        <f>JULY!AU18</f>
        <v> </v>
      </c>
      <c r="AO63" s="86" t="str">
        <f>JULY!AU19</f>
        <v> </v>
      </c>
      <c r="AP63" s="86" t="str">
        <f>JULY!AU20</f>
        <v> </v>
      </c>
      <c r="AQ63" s="100">
        <f t="shared" si="21"/>
        <v>0</v>
      </c>
      <c r="AR63" s="10"/>
      <c r="AS63" s="10"/>
      <c r="AT63" s="10"/>
    </row>
    <row r="64" ht="13.35" customHeight="1" spans="2:46">
      <c r="B64" s="472"/>
      <c r="C64" s="458" t="s">
        <v>47</v>
      </c>
      <c r="D64" s="116" t="str">
        <f t="shared" si="6"/>
        <v> </v>
      </c>
      <c r="E64" s="479" t="str">
        <f t="shared" si="7"/>
        <v>0 </v>
      </c>
      <c r="F64" s="479" t="str">
        <f t="shared" si="7"/>
        <v>0 </v>
      </c>
      <c r="G64" s="178" t="str">
        <f t="shared" si="8"/>
        <v> </v>
      </c>
      <c r="H64" s="450" t="str">
        <f t="shared" si="8"/>
        <v> </v>
      </c>
      <c r="I64" s="116" t="str">
        <f t="shared" si="8"/>
        <v> </v>
      </c>
      <c r="J64" s="479" t="str">
        <f t="shared" si="9"/>
        <v>0 </v>
      </c>
      <c r="K64" s="479" t="str">
        <f t="shared" si="9"/>
        <v>0 </v>
      </c>
      <c r="L64" s="178" t="str">
        <f t="shared" si="10"/>
        <v> </v>
      </c>
      <c r="M64" s="450" t="str">
        <f t="shared" si="10"/>
        <v> </v>
      </c>
      <c r="N64" s="116" t="str">
        <f t="shared" si="10"/>
        <v> </v>
      </c>
      <c r="O64" s="479" t="str">
        <f t="shared" si="11"/>
        <v>0 </v>
      </c>
      <c r="P64" s="479" t="str">
        <f t="shared" si="11"/>
        <v>0 </v>
      </c>
      <c r="Q64" s="178" t="str">
        <f t="shared" si="12"/>
        <v> </v>
      </c>
      <c r="R64" s="450" t="str">
        <f t="shared" si="12"/>
        <v> </v>
      </c>
      <c r="S64" s="116" t="str">
        <f t="shared" si="12"/>
        <v> </v>
      </c>
      <c r="T64" s="479" t="str">
        <f t="shared" si="13"/>
        <v>0 </v>
      </c>
      <c r="U64" s="479" t="str">
        <f t="shared" si="13"/>
        <v>0 </v>
      </c>
      <c r="V64" s="178" t="str">
        <f t="shared" si="14"/>
        <v> </v>
      </c>
      <c r="W64" s="450" t="str">
        <f t="shared" si="14"/>
        <v> </v>
      </c>
      <c r="X64" s="116" t="str">
        <f t="shared" si="14"/>
        <v> </v>
      </c>
      <c r="Y64" s="479" t="str">
        <f t="shared" si="15"/>
        <v>0 </v>
      </c>
      <c r="Z64" s="479" t="str">
        <f t="shared" si="15"/>
        <v>0 </v>
      </c>
      <c r="AA64" s="178" t="str">
        <f t="shared" si="15"/>
        <v>0 </v>
      </c>
      <c r="AB64" s="24"/>
      <c r="AC64" s="24"/>
      <c r="AD64" s="10"/>
      <c r="AF64" s="542" t="str">
        <f t="shared" si="16"/>
        <v> </v>
      </c>
      <c r="AG64" s="568" t="str">
        <f t="shared" si="17"/>
        <v> </v>
      </c>
      <c r="AH64" s="568" t="str">
        <f t="shared" si="18"/>
        <v> </v>
      </c>
      <c r="AI64" s="568" t="str">
        <f t="shared" si="19"/>
        <v> </v>
      </c>
      <c r="AJ64" s="569" t="str">
        <f t="shared" si="20"/>
        <v> </v>
      </c>
      <c r="AK64" s="571"/>
      <c r="AL64" s="571"/>
      <c r="AM64" s="573" t="str">
        <f>AUGUST!AU17</f>
        <v> </v>
      </c>
      <c r="AN64" s="86" t="str">
        <f>AUGUST!AU18</f>
        <v> </v>
      </c>
      <c r="AO64" s="86" t="str">
        <f>AUGUST!AU19</f>
        <v> </v>
      </c>
      <c r="AP64" s="86" t="str">
        <f>AUGUST!AU20</f>
        <v> </v>
      </c>
      <c r="AQ64" s="100">
        <f t="shared" si="21"/>
        <v>0</v>
      </c>
      <c r="AR64" s="10"/>
      <c r="AS64" s="10"/>
      <c r="AT64" s="10"/>
    </row>
    <row r="65" ht="13.35" customHeight="1" spans="2:46">
      <c r="B65" s="472"/>
      <c r="C65" s="459" t="s">
        <v>48</v>
      </c>
      <c r="D65" s="116" t="str">
        <f t="shared" si="6"/>
        <v> </v>
      </c>
      <c r="E65" s="479" t="str">
        <f t="shared" si="7"/>
        <v>0 </v>
      </c>
      <c r="F65" s="479" t="str">
        <f t="shared" si="7"/>
        <v>0 </v>
      </c>
      <c r="G65" s="178" t="str">
        <f t="shared" si="8"/>
        <v> </v>
      </c>
      <c r="H65" s="450" t="str">
        <f t="shared" si="8"/>
        <v> </v>
      </c>
      <c r="I65" s="116" t="str">
        <f t="shared" si="8"/>
        <v> </v>
      </c>
      <c r="J65" s="479" t="str">
        <f t="shared" si="9"/>
        <v>0 </v>
      </c>
      <c r="K65" s="479" t="str">
        <f t="shared" si="9"/>
        <v>0 </v>
      </c>
      <c r="L65" s="178" t="str">
        <f t="shared" si="10"/>
        <v> </v>
      </c>
      <c r="M65" s="450" t="str">
        <f t="shared" si="10"/>
        <v> </v>
      </c>
      <c r="N65" s="116" t="str">
        <f t="shared" si="10"/>
        <v> </v>
      </c>
      <c r="O65" s="479" t="str">
        <f t="shared" si="11"/>
        <v>0 </v>
      </c>
      <c r="P65" s="479" t="str">
        <f t="shared" si="11"/>
        <v>0 </v>
      </c>
      <c r="Q65" s="178" t="str">
        <f t="shared" si="12"/>
        <v> </v>
      </c>
      <c r="R65" s="450" t="str">
        <f t="shared" si="12"/>
        <v> </v>
      </c>
      <c r="S65" s="116" t="str">
        <f t="shared" si="12"/>
        <v> </v>
      </c>
      <c r="T65" s="479" t="str">
        <f t="shared" si="13"/>
        <v>0 </v>
      </c>
      <c r="U65" s="479" t="str">
        <f t="shared" si="13"/>
        <v>0 </v>
      </c>
      <c r="V65" s="178" t="str">
        <f t="shared" si="14"/>
        <v> </v>
      </c>
      <c r="W65" s="450" t="str">
        <f t="shared" si="14"/>
        <v> </v>
      </c>
      <c r="X65" s="116" t="str">
        <f t="shared" si="14"/>
        <v> </v>
      </c>
      <c r="Y65" s="479" t="str">
        <f t="shared" si="15"/>
        <v>0 </v>
      </c>
      <c r="Z65" s="479" t="str">
        <f t="shared" si="15"/>
        <v>0 </v>
      </c>
      <c r="AA65" s="178" t="str">
        <f t="shared" si="15"/>
        <v>0 </v>
      </c>
      <c r="AB65" s="24"/>
      <c r="AC65" s="24"/>
      <c r="AD65" s="10"/>
      <c r="AF65" s="542" t="str">
        <f t="shared" si="16"/>
        <v> </v>
      </c>
      <c r="AG65" s="568" t="str">
        <f t="shared" si="17"/>
        <v> </v>
      </c>
      <c r="AH65" s="568" t="str">
        <f t="shared" si="18"/>
        <v> </v>
      </c>
      <c r="AI65" s="568" t="str">
        <f t="shared" si="19"/>
        <v> </v>
      </c>
      <c r="AJ65" s="569" t="str">
        <f t="shared" si="20"/>
        <v> </v>
      </c>
      <c r="AK65" s="571"/>
      <c r="AL65" s="571"/>
      <c r="AM65" s="573" t="str">
        <f>SEPTEMBER!AU17</f>
        <v> </v>
      </c>
      <c r="AN65" s="86" t="str">
        <f>SEPTEMBER!AU18</f>
        <v> </v>
      </c>
      <c r="AO65" s="86" t="str">
        <f>SEPTEMBER!AU19</f>
        <v> </v>
      </c>
      <c r="AP65" s="86" t="str">
        <f>SEPTEMBER!AU20</f>
        <v> </v>
      </c>
      <c r="AQ65" s="100">
        <f t="shared" si="21"/>
        <v>0</v>
      </c>
      <c r="AR65" s="10"/>
      <c r="AS65" s="10"/>
      <c r="AT65" s="10"/>
    </row>
    <row r="66" ht="13.35" customHeight="1" spans="2:46">
      <c r="B66" s="472"/>
      <c r="C66" s="459" t="s">
        <v>49</v>
      </c>
      <c r="D66" s="116" t="str">
        <f t="shared" si="6"/>
        <v> </v>
      </c>
      <c r="E66" s="479" t="str">
        <f t="shared" si="7"/>
        <v>0 </v>
      </c>
      <c r="F66" s="479" t="str">
        <f t="shared" si="7"/>
        <v>0 </v>
      </c>
      <c r="G66" s="178" t="str">
        <f t="shared" si="8"/>
        <v> </v>
      </c>
      <c r="H66" s="450" t="str">
        <f t="shared" si="8"/>
        <v> </v>
      </c>
      <c r="I66" s="116" t="str">
        <f t="shared" si="8"/>
        <v> </v>
      </c>
      <c r="J66" s="479" t="str">
        <f t="shared" si="9"/>
        <v>0 </v>
      </c>
      <c r="K66" s="479" t="str">
        <f t="shared" si="9"/>
        <v>0 </v>
      </c>
      <c r="L66" s="178" t="str">
        <f t="shared" si="10"/>
        <v> </v>
      </c>
      <c r="M66" s="450" t="str">
        <f t="shared" si="10"/>
        <v> </v>
      </c>
      <c r="N66" s="116" t="str">
        <f t="shared" si="10"/>
        <v> </v>
      </c>
      <c r="O66" s="479" t="str">
        <f t="shared" si="11"/>
        <v>0 </v>
      </c>
      <c r="P66" s="479" t="str">
        <f t="shared" si="11"/>
        <v>0 </v>
      </c>
      <c r="Q66" s="178" t="str">
        <f t="shared" si="12"/>
        <v> </v>
      </c>
      <c r="R66" s="450" t="str">
        <f t="shared" si="12"/>
        <v> </v>
      </c>
      <c r="S66" s="116" t="str">
        <f t="shared" si="12"/>
        <v> </v>
      </c>
      <c r="T66" s="479" t="str">
        <f t="shared" si="13"/>
        <v>0 </v>
      </c>
      <c r="U66" s="479" t="str">
        <f t="shared" si="13"/>
        <v>0 </v>
      </c>
      <c r="V66" s="178" t="str">
        <f t="shared" si="14"/>
        <v> </v>
      </c>
      <c r="W66" s="450" t="str">
        <f t="shared" si="14"/>
        <v> </v>
      </c>
      <c r="X66" s="116" t="str">
        <f t="shared" si="14"/>
        <v> </v>
      </c>
      <c r="Y66" s="479" t="str">
        <f t="shared" si="15"/>
        <v>0 </v>
      </c>
      <c r="Z66" s="479" t="str">
        <f t="shared" si="15"/>
        <v>0 </v>
      </c>
      <c r="AA66" s="178" t="str">
        <f t="shared" si="15"/>
        <v>0 </v>
      </c>
      <c r="AB66" s="24"/>
      <c r="AC66" s="24"/>
      <c r="AD66" s="10"/>
      <c r="AF66" s="542" t="str">
        <f t="shared" si="16"/>
        <v> </v>
      </c>
      <c r="AG66" s="568" t="str">
        <f t="shared" si="17"/>
        <v> </v>
      </c>
      <c r="AH66" s="568" t="str">
        <f t="shared" si="18"/>
        <v> </v>
      </c>
      <c r="AI66" s="568" t="str">
        <f t="shared" si="19"/>
        <v> </v>
      </c>
      <c r="AJ66" s="569" t="str">
        <f t="shared" si="20"/>
        <v> </v>
      </c>
      <c r="AK66" s="571"/>
      <c r="AL66" s="571"/>
      <c r="AM66" s="573" t="str">
        <f>OCTOBER!AU17</f>
        <v> </v>
      </c>
      <c r="AN66" s="86" t="str">
        <f>OCTOBER!AU18</f>
        <v> </v>
      </c>
      <c r="AO66" s="86" t="str">
        <f>OCTOBER!AU19</f>
        <v> </v>
      </c>
      <c r="AP66" s="86" t="str">
        <f>OCTOBER!AU20</f>
        <v> </v>
      </c>
      <c r="AQ66" s="100">
        <f t="shared" si="21"/>
        <v>0</v>
      </c>
      <c r="AR66" s="10"/>
      <c r="AS66" s="10"/>
      <c r="AT66" s="10"/>
    </row>
    <row r="67" ht="13.35" customHeight="1" spans="2:46">
      <c r="B67" s="472"/>
      <c r="C67" s="458" t="s">
        <v>50</v>
      </c>
      <c r="D67" s="116" t="str">
        <f t="shared" si="6"/>
        <v> </v>
      </c>
      <c r="E67" s="479" t="str">
        <f t="shared" si="7"/>
        <v>0 </v>
      </c>
      <c r="F67" s="479" t="str">
        <f t="shared" si="7"/>
        <v>0 </v>
      </c>
      <c r="G67" s="178" t="str">
        <f t="shared" si="8"/>
        <v> </v>
      </c>
      <c r="H67" s="450" t="str">
        <f t="shared" si="8"/>
        <v> </v>
      </c>
      <c r="I67" s="116" t="str">
        <f t="shared" si="8"/>
        <v> </v>
      </c>
      <c r="J67" s="479" t="str">
        <f t="shared" si="9"/>
        <v>0 </v>
      </c>
      <c r="K67" s="479" t="str">
        <f t="shared" si="9"/>
        <v>0 </v>
      </c>
      <c r="L67" s="178" t="str">
        <f t="shared" si="10"/>
        <v> </v>
      </c>
      <c r="M67" s="450" t="str">
        <f t="shared" si="10"/>
        <v> </v>
      </c>
      <c r="N67" s="116" t="str">
        <f t="shared" si="10"/>
        <v> </v>
      </c>
      <c r="O67" s="479" t="str">
        <f t="shared" si="11"/>
        <v>0 </v>
      </c>
      <c r="P67" s="479" t="str">
        <f t="shared" si="11"/>
        <v>0 </v>
      </c>
      <c r="Q67" s="178" t="str">
        <f t="shared" si="12"/>
        <v> </v>
      </c>
      <c r="R67" s="450" t="str">
        <f t="shared" si="12"/>
        <v> </v>
      </c>
      <c r="S67" s="116" t="str">
        <f t="shared" si="12"/>
        <v> </v>
      </c>
      <c r="T67" s="479" t="str">
        <f t="shared" si="13"/>
        <v>0 </v>
      </c>
      <c r="U67" s="479" t="str">
        <f t="shared" si="13"/>
        <v>0 </v>
      </c>
      <c r="V67" s="178" t="str">
        <f t="shared" si="14"/>
        <v> </v>
      </c>
      <c r="W67" s="450" t="str">
        <f t="shared" si="14"/>
        <v> </v>
      </c>
      <c r="X67" s="116" t="str">
        <f t="shared" si="14"/>
        <v> </v>
      </c>
      <c r="Y67" s="479" t="str">
        <f t="shared" si="15"/>
        <v>0 </v>
      </c>
      <c r="Z67" s="479" t="str">
        <f t="shared" si="15"/>
        <v>0 </v>
      </c>
      <c r="AA67" s="178" t="str">
        <f t="shared" si="15"/>
        <v>0 </v>
      </c>
      <c r="AB67" s="24"/>
      <c r="AC67" s="24"/>
      <c r="AD67" s="10"/>
      <c r="AF67" s="542" t="str">
        <f t="shared" si="16"/>
        <v> </v>
      </c>
      <c r="AG67" s="568" t="str">
        <f t="shared" si="17"/>
        <v> </v>
      </c>
      <c r="AH67" s="568" t="str">
        <f t="shared" si="18"/>
        <v> </v>
      </c>
      <c r="AI67" s="568" t="str">
        <f t="shared" si="19"/>
        <v> </v>
      </c>
      <c r="AJ67" s="569" t="str">
        <f t="shared" si="20"/>
        <v> </v>
      </c>
      <c r="AK67" s="571"/>
      <c r="AL67" s="571"/>
      <c r="AM67" s="573" t="str">
        <f>NOVEMBER!AU17</f>
        <v> </v>
      </c>
      <c r="AN67" s="86" t="str">
        <f>NOVEMBER!AU18</f>
        <v> </v>
      </c>
      <c r="AO67" s="86" t="str">
        <f>NOVEMBER!AU19</f>
        <v> </v>
      </c>
      <c r="AP67" s="86" t="str">
        <f>NOVEMBER!AU20</f>
        <v> </v>
      </c>
      <c r="AQ67" s="100">
        <f t="shared" si="21"/>
        <v>0</v>
      </c>
      <c r="AR67" s="10"/>
      <c r="AS67" s="10"/>
      <c r="AT67" s="10"/>
    </row>
    <row r="68" ht="13.35" customHeight="1" spans="2:46">
      <c r="B68" s="472"/>
      <c r="C68" s="459" t="s">
        <v>51</v>
      </c>
      <c r="D68" s="461" t="e">
        <f t="shared" si="6"/>
        <v>#REF!</v>
      </c>
      <c r="E68" s="480" t="e">
        <f t="shared" si="7"/>
        <v>#REF!</v>
      </c>
      <c r="F68" s="480" t="e">
        <f t="shared" si="7"/>
        <v>#REF!</v>
      </c>
      <c r="G68" s="481" t="e">
        <f t="shared" si="8"/>
        <v>#REF!</v>
      </c>
      <c r="H68" s="450" t="e">
        <f t="shared" si="8"/>
        <v>#REF!</v>
      </c>
      <c r="I68" s="461" t="e">
        <f t="shared" si="8"/>
        <v>#REF!</v>
      </c>
      <c r="J68" s="480" t="e">
        <f t="shared" si="9"/>
        <v>#REF!</v>
      </c>
      <c r="K68" s="480" t="e">
        <f t="shared" si="9"/>
        <v>#REF!</v>
      </c>
      <c r="L68" s="481" t="e">
        <f t="shared" si="10"/>
        <v>#REF!</v>
      </c>
      <c r="M68" s="450" t="e">
        <f t="shared" si="10"/>
        <v>#REF!</v>
      </c>
      <c r="N68" s="461" t="e">
        <f t="shared" si="10"/>
        <v>#REF!</v>
      </c>
      <c r="O68" s="480" t="e">
        <f t="shared" si="11"/>
        <v>#REF!</v>
      </c>
      <c r="P68" s="480" t="e">
        <f t="shared" si="11"/>
        <v>#REF!</v>
      </c>
      <c r="Q68" s="481" t="e">
        <f t="shared" si="12"/>
        <v>#REF!</v>
      </c>
      <c r="R68" s="450" t="e">
        <f t="shared" si="12"/>
        <v>#REF!</v>
      </c>
      <c r="S68" s="461" t="e">
        <f t="shared" si="12"/>
        <v>#REF!</v>
      </c>
      <c r="T68" s="480" t="e">
        <f t="shared" si="13"/>
        <v>#REF!</v>
      </c>
      <c r="U68" s="480" t="e">
        <f t="shared" si="13"/>
        <v>#REF!</v>
      </c>
      <c r="V68" s="481" t="e">
        <f t="shared" si="14"/>
        <v>#REF!</v>
      </c>
      <c r="W68" s="450" t="e">
        <f t="shared" si="14"/>
        <v>#REF!</v>
      </c>
      <c r="X68" s="461" t="e">
        <f t="shared" si="14"/>
        <v>#REF!</v>
      </c>
      <c r="Y68" s="480" t="e">
        <f t="shared" si="15"/>
        <v>#REF!</v>
      </c>
      <c r="Z68" s="480" t="e">
        <f t="shared" si="15"/>
        <v>#REF!</v>
      </c>
      <c r="AA68" s="481" t="e">
        <f t="shared" si="15"/>
        <v>#REF!</v>
      </c>
      <c r="AB68" s="24"/>
      <c r="AC68" s="24"/>
      <c r="AD68" s="10"/>
      <c r="AF68" s="655" t="e">
        <f t="shared" si="16"/>
        <v>#REF!</v>
      </c>
      <c r="AG68" s="656" t="e">
        <f t="shared" si="17"/>
        <v>#REF!</v>
      </c>
      <c r="AH68" s="656" t="e">
        <f t="shared" si="18"/>
        <v>#REF!</v>
      </c>
      <c r="AI68" s="656" t="e">
        <f t="shared" si="19"/>
        <v>#REF!</v>
      </c>
      <c r="AJ68" s="657" t="e">
        <f t="shared" si="20"/>
        <v>#REF!</v>
      </c>
      <c r="AK68" s="571"/>
      <c r="AL68" s="571"/>
      <c r="AM68" s="574" t="e">
        <f>DECEMBER!AC46</f>
        <v>#REF!</v>
      </c>
      <c r="AN68" s="658" t="e">
        <f>DECEMBER!AC47</f>
        <v>#REF!</v>
      </c>
      <c r="AO68" s="658" t="e">
        <f>DECEMBER!AC48</f>
        <v>#REF!</v>
      </c>
      <c r="AP68" s="658" t="e">
        <f>DECEMBER!AC49</f>
        <v>#REF!</v>
      </c>
      <c r="AQ68" s="664" t="e">
        <f t="shared" si="21"/>
        <v>#REF!</v>
      </c>
      <c r="AR68" s="10"/>
      <c r="AS68" s="10"/>
      <c r="AT68" s="10"/>
    </row>
    <row r="69" ht="13.35" customHeight="1" spans="2:46">
      <c r="B69" s="636"/>
      <c r="C69" s="637" t="s">
        <v>13</v>
      </c>
      <c r="D69" s="461" t="e">
        <f t="shared" ref="D69:V69" si="22">SUM(D57:D68)</f>
        <v>#REF!</v>
      </c>
      <c r="E69" s="461" t="e">
        <f t="shared" si="22"/>
        <v>#REF!</v>
      </c>
      <c r="F69" s="461" t="e">
        <f t="shared" si="22"/>
        <v>#REF!</v>
      </c>
      <c r="G69" s="461" t="e">
        <f t="shared" si="22"/>
        <v>#REF!</v>
      </c>
      <c r="H69" s="461" t="e">
        <f t="shared" si="22"/>
        <v>#REF!</v>
      </c>
      <c r="I69" s="461" t="e">
        <f t="shared" si="22"/>
        <v>#REF!</v>
      </c>
      <c r="J69" s="461" t="e">
        <f t="shared" si="22"/>
        <v>#REF!</v>
      </c>
      <c r="K69" s="461" t="e">
        <f t="shared" si="22"/>
        <v>#REF!</v>
      </c>
      <c r="L69" s="461" t="e">
        <f t="shared" si="22"/>
        <v>#REF!</v>
      </c>
      <c r="M69" s="461" t="e">
        <f t="shared" si="22"/>
        <v>#REF!</v>
      </c>
      <c r="N69" s="461" t="e">
        <f t="shared" si="22"/>
        <v>#REF!</v>
      </c>
      <c r="O69" s="461" t="e">
        <f t="shared" si="22"/>
        <v>#REF!</v>
      </c>
      <c r="P69" s="461" t="e">
        <f t="shared" si="22"/>
        <v>#REF!</v>
      </c>
      <c r="Q69" s="461" t="e">
        <f t="shared" si="22"/>
        <v>#REF!</v>
      </c>
      <c r="R69" s="461" t="e">
        <f t="shared" si="22"/>
        <v>#REF!</v>
      </c>
      <c r="S69" s="461" t="e">
        <f t="shared" si="22"/>
        <v>#REF!</v>
      </c>
      <c r="T69" s="461" t="e">
        <f t="shared" si="22"/>
        <v>#REF!</v>
      </c>
      <c r="U69" s="461" t="e">
        <f t="shared" si="22"/>
        <v>#REF!</v>
      </c>
      <c r="V69" s="503" t="e">
        <f t="shared" si="22"/>
        <v>#REF!</v>
      </c>
      <c r="X69" s="463" t="e">
        <f>SUM(X57:X68)</f>
        <v>#REF!</v>
      </c>
      <c r="Y69" s="463" t="e">
        <f>SUM(Y57:Y68)</f>
        <v>#REF!</v>
      </c>
      <c r="Z69" s="463" t="e">
        <f>SUM(Z57:Z68)</f>
        <v>#REF!</v>
      </c>
      <c r="AA69" s="482" t="e">
        <f>SUM(AA57:AA68)</f>
        <v>#REF!</v>
      </c>
      <c r="AB69" s="24"/>
      <c r="AC69" s="24"/>
      <c r="AF69" s="530" t="e">
        <f>IF(F69=0,"0",F69/(F69+E69))</f>
        <v>#REF!</v>
      </c>
      <c r="AG69" s="530" t="e">
        <f>IF(K69=0,"0",K69/(K69+J69))</f>
        <v>#REF!</v>
      </c>
      <c r="AH69" s="530" t="e">
        <f>IF(P69=0,"0",P69/(P69+O69))</f>
        <v>#REF!</v>
      </c>
      <c r="AI69" s="554" t="e">
        <f>IF(U69=0,"0",U69/(U69+T69))</f>
        <v>#REF!</v>
      </c>
      <c r="AJ69" s="554" t="e">
        <f>IF(Z69=0,"0",Z69/(Z69+Y69))</f>
        <v>#REF!</v>
      </c>
      <c r="AK69" s="659"/>
      <c r="AL69" s="659"/>
      <c r="AM69" s="660" t="e">
        <f>AM53+AM37+AM20</f>
        <v>#REF!</v>
      </c>
      <c r="AN69" s="661" t="e">
        <f>AN53+AN37+AN20</f>
        <v>#REF!</v>
      </c>
      <c r="AO69" s="661" t="e">
        <f>AO53+AO37+AO20</f>
        <v>#REF!</v>
      </c>
      <c r="AP69" s="661" t="e">
        <f>AP53+AP37+AP20</f>
        <v>#REF!</v>
      </c>
      <c r="AQ69" s="665" t="e">
        <f ca="1">AQ53+AQ37+AQ20</f>
        <v>#REF!</v>
      </c>
      <c r="AR69" s="10"/>
      <c r="AS69" s="10"/>
      <c r="AT69" s="10"/>
    </row>
    <row r="70" ht="11.25" customHeight="1" spans="2:46">
      <c r="B70" s="10"/>
      <c r="AE70" s="432"/>
      <c r="AF70" s="432"/>
      <c r="AG70" s="432"/>
      <c r="AH70" s="432"/>
      <c r="AI70" s="432"/>
      <c r="AP70" s="10"/>
      <c r="AQ70" s="10"/>
      <c r="AR70" s="10"/>
      <c r="AS70" s="10"/>
      <c r="AT70" s="10"/>
    </row>
    <row r="71" ht="11.25" customHeight="1" spans="2:46">
      <c r="B71" s="10"/>
      <c r="C71" s="10"/>
      <c r="D71" s="465" t="s">
        <v>3</v>
      </c>
      <c r="E71" s="483"/>
      <c r="F71" s="483"/>
      <c r="G71" s="484"/>
      <c r="I71" s="490" t="s">
        <v>4</v>
      </c>
      <c r="J71" s="491"/>
      <c r="K71" s="491"/>
      <c r="L71" s="492"/>
      <c r="N71" s="640" t="s">
        <v>25</v>
      </c>
      <c r="O71" s="641"/>
      <c r="P71" s="641"/>
      <c r="Q71" s="642"/>
      <c r="S71" s="643" t="s">
        <v>6</v>
      </c>
      <c r="T71" s="644"/>
      <c r="U71" s="644"/>
      <c r="V71" s="647"/>
      <c r="X71" s="648" t="s">
        <v>7</v>
      </c>
      <c r="Y71" s="649"/>
      <c r="Z71" s="649"/>
      <c r="AA71" s="650"/>
      <c r="AB71" s="514"/>
      <c r="AC71" s="514"/>
      <c r="AD71" s="10"/>
      <c r="AE71" s="520" t="s">
        <v>1</v>
      </c>
      <c r="AF71" s="521"/>
      <c r="AG71" s="521"/>
      <c r="AH71" s="521"/>
      <c r="AI71" s="521"/>
      <c r="AJ71" s="544"/>
      <c r="AK71" s="570"/>
      <c r="AL71" s="570"/>
      <c r="AM71" s="452" t="s">
        <v>2</v>
      </c>
      <c r="AN71" s="473"/>
      <c r="AO71" s="473"/>
      <c r="AP71" s="473"/>
      <c r="AQ71" s="511"/>
      <c r="AR71" s="10"/>
      <c r="AS71" s="10"/>
      <c r="AT71" s="10"/>
    </row>
    <row r="72" ht="11.25" customHeight="1" spans="2:46">
      <c r="B72" s="10"/>
      <c r="D72" s="493" t="s">
        <v>10</v>
      </c>
      <c r="E72" s="494" t="s">
        <v>11</v>
      </c>
      <c r="F72" s="494" t="s">
        <v>12</v>
      </c>
      <c r="G72" s="495" t="s">
        <v>13</v>
      </c>
      <c r="I72" s="493" t="s">
        <v>10</v>
      </c>
      <c r="J72" s="494" t="s">
        <v>11</v>
      </c>
      <c r="K72" s="494" t="s">
        <v>12</v>
      </c>
      <c r="L72" s="495" t="s">
        <v>13</v>
      </c>
      <c r="N72" s="493" t="s">
        <v>10</v>
      </c>
      <c r="O72" s="494" t="s">
        <v>11</v>
      </c>
      <c r="P72" s="494" t="s">
        <v>12</v>
      </c>
      <c r="Q72" s="495" t="s">
        <v>13</v>
      </c>
      <c r="S72" s="493" t="s">
        <v>10</v>
      </c>
      <c r="T72" s="494" t="s">
        <v>11</v>
      </c>
      <c r="U72" s="494" t="s">
        <v>12</v>
      </c>
      <c r="V72" s="495" t="s">
        <v>13</v>
      </c>
      <c r="X72" s="493" t="s">
        <v>10</v>
      </c>
      <c r="Y72" s="494" t="s">
        <v>11</v>
      </c>
      <c r="Z72" s="494" t="s">
        <v>12</v>
      </c>
      <c r="AA72" s="495" t="s">
        <v>13</v>
      </c>
      <c r="AB72" s="24"/>
      <c r="AC72" s="24"/>
      <c r="AD72" s="10"/>
      <c r="AF72" s="540" t="s">
        <v>3</v>
      </c>
      <c r="AG72" s="143" t="s">
        <v>4</v>
      </c>
      <c r="AH72" s="324" t="s">
        <v>25</v>
      </c>
      <c r="AI72" s="325" t="s">
        <v>6</v>
      </c>
      <c r="AJ72" s="565" t="s">
        <v>7</v>
      </c>
      <c r="AK72" s="543"/>
      <c r="AL72" s="543"/>
      <c r="AM72" s="540" t="s">
        <v>3</v>
      </c>
      <c r="AN72" s="143" t="s">
        <v>4</v>
      </c>
      <c r="AO72" s="324" t="s">
        <v>25</v>
      </c>
      <c r="AP72" s="325" t="s">
        <v>6</v>
      </c>
      <c r="AQ72" s="575" t="s">
        <v>7</v>
      </c>
      <c r="AR72" s="10"/>
      <c r="AS72" s="10"/>
      <c r="AT72" s="10"/>
    </row>
    <row r="73" ht="11.25" spans="2:46">
      <c r="B73" s="471" t="s">
        <v>55</v>
      </c>
      <c r="C73" s="456" t="s">
        <v>37</v>
      </c>
      <c r="D73" s="582">
        <f>JANUARY!F116+JANUARY!F144</f>
        <v>0</v>
      </c>
      <c r="E73" s="582">
        <f>JANUARY!G116+JANUARY!G144</f>
        <v>0</v>
      </c>
      <c r="F73" s="582">
        <f>JANUARY!H116+JANUARY!H144</f>
        <v>0</v>
      </c>
      <c r="G73" s="485">
        <f>JANUARY!I116+JANUARY!I144</f>
        <v>0</v>
      </c>
      <c r="H73" s="450" t="str">
        <f t="shared" ref="H73" si="23">IF(SUM(H57,H41,H24)=0," ",SUM(H57,H41,H24))</f>
        <v> </v>
      </c>
      <c r="I73" s="116">
        <f>JANUARY!K116+JANUARY!K144</f>
        <v>0</v>
      </c>
      <c r="J73" s="116">
        <f>JANUARY!L116+JANUARY!L144</f>
        <v>0</v>
      </c>
      <c r="K73" s="116">
        <f>JANUARY!M116+JANUARY!M144</f>
        <v>0</v>
      </c>
      <c r="L73" s="485">
        <f>JANUARY!N116+JANUARY!N144</f>
        <v>0</v>
      </c>
      <c r="M73" s="450" t="str">
        <f t="shared" ref="M73" si="24">IF(SUM(M57,M41,M24)=0," ",SUM(M57,M41,M24))</f>
        <v> </v>
      </c>
      <c r="N73" s="582">
        <f>JANUARY!P116+JANUARY!P144</f>
        <v>0</v>
      </c>
      <c r="O73" s="582">
        <f>JANUARY!Q116+JANUARY!Q144</f>
        <v>0</v>
      </c>
      <c r="P73" s="582">
        <f>JANUARY!R116+JANUARY!R144</f>
        <v>0</v>
      </c>
      <c r="Q73" s="485">
        <f>JANUARY!S116+JANUARY!S144</f>
        <v>0</v>
      </c>
      <c r="R73" s="450" t="str">
        <f t="shared" ref="R73" si="25">IF(SUM(R57,R41,R24)=0," ",SUM(R57,R41,R24))</f>
        <v> </v>
      </c>
      <c r="S73" s="582">
        <f>JANUARY!U116+JANUARY!U144</f>
        <v>0</v>
      </c>
      <c r="T73" s="582">
        <f>JANUARY!V116+JANUARY!V144</f>
        <v>0</v>
      </c>
      <c r="U73" s="582">
        <f>JANUARY!W116+JANUARY!W144</f>
        <v>0</v>
      </c>
      <c r="V73" s="485">
        <f>JANUARY!X116+JANUARY!X144</f>
        <v>0</v>
      </c>
      <c r="W73" s="450" t="str">
        <f t="shared" ref="W73" si="26">IF(SUM(W57,W41,W24)=0," ",SUM(W57,W41,W24))</f>
        <v> </v>
      </c>
      <c r="X73" s="582">
        <f t="shared" ref="X73:Z78" si="27">+D73+I73+N73+S73</f>
        <v>0</v>
      </c>
      <c r="Y73" s="651">
        <f t="shared" si="27"/>
        <v>0</v>
      </c>
      <c r="Z73" s="485">
        <f t="shared" si="27"/>
        <v>0</v>
      </c>
      <c r="AA73" s="485">
        <f t="shared" ref="AA73:AA78" si="28">+SUM(X73:Z73)</f>
        <v>0</v>
      </c>
      <c r="AB73" s="24"/>
      <c r="AC73" s="24"/>
      <c r="AD73" s="10"/>
      <c r="AF73" s="541" t="str">
        <f t="shared" ref="AF73:AF84" si="29">IF(F73+E73=0," ",F73/(F73+E73))</f>
        <v> </v>
      </c>
      <c r="AG73" s="566" t="str">
        <f t="shared" ref="AG73:AG84" si="30">IF(K73+J73=0," ",K73/(K73+J73))</f>
        <v> </v>
      </c>
      <c r="AH73" s="566" t="str">
        <f t="shared" ref="AH73:AH84" si="31">IF(P73+O73=0," ",P73/(P73+O73))</f>
        <v> </v>
      </c>
      <c r="AI73" s="566" t="str">
        <f t="shared" ref="AI73:AI84" si="32">IF(U73+T73=0," ",U73/(U73+T73))</f>
        <v> </v>
      </c>
      <c r="AJ73" s="567" t="str">
        <f t="shared" ref="AJ73:AJ84" si="33">IF(Z73+Y73=0," ",Z73/(Z73+Y73))</f>
        <v> </v>
      </c>
      <c r="AK73" s="571"/>
      <c r="AL73" s="571"/>
      <c r="AM73" s="86">
        <f t="shared" ref="AM73:AM78" si="34">+(3*F73)-E73</f>
        <v>0</v>
      </c>
      <c r="AN73" s="86">
        <f t="shared" ref="AN73:AN79" si="35">+(3*K73)-J73</f>
        <v>0</v>
      </c>
      <c r="AO73" s="86">
        <f t="shared" ref="AO73:AO79" si="36">+(3*P73)-O73</f>
        <v>0</v>
      </c>
      <c r="AP73" s="86">
        <f t="shared" ref="AP73:AP79" si="37">+(3*U73)-T73</f>
        <v>0</v>
      </c>
      <c r="AQ73" s="86">
        <f t="shared" ref="AQ73:AQ84" si="38">SUM(AM73:AP73)</f>
        <v>0</v>
      </c>
      <c r="AR73" s="10"/>
      <c r="AS73" s="10"/>
      <c r="AT73" s="10"/>
    </row>
    <row r="74" ht="11.25" customHeight="1" spans="2:46">
      <c r="B74" s="472"/>
      <c r="C74" s="458" t="s">
        <v>39</v>
      </c>
      <c r="D74" s="116">
        <f>FEBRUARY!F116+FEBRUARY!F144</f>
        <v>0</v>
      </c>
      <c r="E74" s="116">
        <f>FEBRUARY!G116+FEBRUARY!G144</f>
        <v>0</v>
      </c>
      <c r="F74" s="116">
        <f>FEBRUARY!H116+FEBRUARY!H144</f>
        <v>0</v>
      </c>
      <c r="G74" s="486">
        <f>FEBRUARY!I116+FEBRUARY!I144</f>
        <v>0</v>
      </c>
      <c r="H74" s="450" t="str">
        <f t="shared" ref="H74" si="39">IF(SUM(H58,H42,H25)=0," ",SUM(H58,H42,H25))</f>
        <v> </v>
      </c>
      <c r="I74" s="116">
        <f>FEBRUARY!K116+FEBRUARY!K144</f>
        <v>0</v>
      </c>
      <c r="J74" s="116">
        <f>FEBRUARY!L116+FEBRUARY!L144</f>
        <v>0</v>
      </c>
      <c r="K74" s="116">
        <f>FEBRUARY!M116+FEBRUARY!M144</f>
        <v>0</v>
      </c>
      <c r="L74" s="486">
        <f>FEBRUARY!N116+FEBRUARY!N144</f>
        <v>0</v>
      </c>
      <c r="M74" s="450" t="str">
        <f t="shared" ref="M74" si="40">IF(SUM(M58,M42,M25)=0," ",SUM(M58,M42,M25))</f>
        <v> </v>
      </c>
      <c r="N74" s="116">
        <f>FEBRUARY!P116+FEBRUARY!P144</f>
        <v>0</v>
      </c>
      <c r="O74" s="116">
        <f>FEBRUARY!Q116+FEBRUARY!Q144</f>
        <v>0</v>
      </c>
      <c r="P74" s="116">
        <f>FEBRUARY!R116+FEBRUARY!R144</f>
        <v>0</v>
      </c>
      <c r="Q74" s="486">
        <f>FEBRUARY!S116+FEBRUARY!S144</f>
        <v>0</v>
      </c>
      <c r="R74" s="450" t="str">
        <f t="shared" ref="R74" si="41">IF(SUM(R58,R42,R25)=0," ",SUM(R58,R42,R25))</f>
        <v> </v>
      </c>
      <c r="S74" s="116">
        <f>FEBRUARY!U116+FEBRUARY!U144</f>
        <v>0</v>
      </c>
      <c r="T74" s="116">
        <f>FEBRUARY!V116+FEBRUARY!V144</f>
        <v>0</v>
      </c>
      <c r="U74" s="116">
        <f>FEBRUARY!W116+FEBRUARY!W144</f>
        <v>0</v>
      </c>
      <c r="V74" s="486">
        <f>FEBRUARY!X116+FEBRUARY!X144</f>
        <v>0</v>
      </c>
      <c r="W74" s="450" t="str">
        <f t="shared" ref="W74" si="42">IF(SUM(W58,W42,W25)=0," ",SUM(W58,W42,W25))</f>
        <v> </v>
      </c>
      <c r="X74" s="116">
        <f t="shared" si="27"/>
        <v>0</v>
      </c>
      <c r="Y74" s="645">
        <f t="shared" si="27"/>
        <v>0</v>
      </c>
      <c r="Z74" s="486">
        <f t="shared" si="27"/>
        <v>0</v>
      </c>
      <c r="AA74" s="486">
        <f t="shared" si="28"/>
        <v>0</v>
      </c>
      <c r="AB74" s="24"/>
      <c r="AC74" s="24"/>
      <c r="AD74" s="10"/>
      <c r="AF74" s="542" t="str">
        <f t="shared" si="29"/>
        <v> </v>
      </c>
      <c r="AG74" s="568" t="str">
        <f t="shared" si="30"/>
        <v> </v>
      </c>
      <c r="AH74" s="568" t="str">
        <f t="shared" si="31"/>
        <v> </v>
      </c>
      <c r="AI74" s="568" t="str">
        <f t="shared" si="32"/>
        <v> </v>
      </c>
      <c r="AJ74" s="569" t="str">
        <f t="shared" si="33"/>
        <v> </v>
      </c>
      <c r="AK74" s="571"/>
      <c r="AL74" s="571"/>
      <c r="AM74" s="86">
        <f t="shared" si="34"/>
        <v>0</v>
      </c>
      <c r="AN74" s="86">
        <f t="shared" si="35"/>
        <v>0</v>
      </c>
      <c r="AO74" s="86">
        <f t="shared" si="36"/>
        <v>0</v>
      </c>
      <c r="AP74" s="86">
        <f t="shared" si="37"/>
        <v>0</v>
      </c>
      <c r="AQ74" s="86">
        <f t="shared" si="38"/>
        <v>0</v>
      </c>
      <c r="AR74" s="10"/>
      <c r="AS74" s="10"/>
      <c r="AT74" s="10"/>
    </row>
    <row r="75" ht="11.25" customHeight="1" spans="2:46">
      <c r="B75" s="472"/>
      <c r="C75" s="458" t="s">
        <v>41</v>
      </c>
      <c r="D75" s="116">
        <f>MARCH!F116+MARCH!F144</f>
        <v>0</v>
      </c>
      <c r="E75" s="116">
        <f>MARCH!G116+MARCH!G144</f>
        <v>0</v>
      </c>
      <c r="F75" s="116">
        <f>MARCH!H116+MARCH!H144</f>
        <v>0</v>
      </c>
      <c r="G75" s="486">
        <f>MARCH!I116+MARCH!I144</f>
        <v>0</v>
      </c>
      <c r="H75" s="450" t="str">
        <f t="shared" ref="H75" si="43">IF(SUM(H59,H43,H26)=0," ",SUM(H59,H43,H26))</f>
        <v> </v>
      </c>
      <c r="I75" s="116">
        <f>MARCH!K116+MARCH!K144</f>
        <v>0</v>
      </c>
      <c r="J75" s="116">
        <f>MARCH!L116+MARCH!L144</f>
        <v>0</v>
      </c>
      <c r="K75" s="116">
        <f>MARCH!M116+MARCH!M144</f>
        <v>0</v>
      </c>
      <c r="L75" s="486">
        <f>MARCH!N116+MARCH!N144</f>
        <v>0</v>
      </c>
      <c r="M75" s="450" t="str">
        <f t="shared" ref="M75" si="44">IF(SUM(M59,M43,M26)=0," ",SUM(M59,M43,M26))</f>
        <v> </v>
      </c>
      <c r="N75" s="116">
        <f>MARCH!P116+MARCH!P144</f>
        <v>0</v>
      </c>
      <c r="O75" s="116">
        <f>MARCH!Q116+MARCH!Q144</f>
        <v>0</v>
      </c>
      <c r="P75" s="116">
        <f>MARCH!R116+MARCH!R144</f>
        <v>0</v>
      </c>
      <c r="Q75" s="486">
        <f>MARCH!S116+MARCH!S144</f>
        <v>0</v>
      </c>
      <c r="R75" s="450" t="str">
        <f t="shared" ref="R75" si="45">IF(SUM(R59,R43,R26)=0," ",SUM(R59,R43,R26))</f>
        <v> </v>
      </c>
      <c r="S75" s="116">
        <f>MARCH!U116+MARCH!U144</f>
        <v>0</v>
      </c>
      <c r="T75" s="116">
        <f>MARCH!V116+MARCH!V144</f>
        <v>0</v>
      </c>
      <c r="U75" s="116">
        <f>MARCH!W116+MARCH!W144</f>
        <v>0</v>
      </c>
      <c r="V75" s="486">
        <f>MARCH!X116+MARCH!X144</f>
        <v>0</v>
      </c>
      <c r="W75" s="450">
        <f t="shared" ref="W75" si="46">IF(SUM(W59,W43,W26)=0," ",SUM(W59,W43,W26))</f>
        <v>49</v>
      </c>
      <c r="X75" s="116">
        <f t="shared" si="27"/>
        <v>0</v>
      </c>
      <c r="Y75" s="645">
        <f t="shared" si="27"/>
        <v>0</v>
      </c>
      <c r="Z75" s="486">
        <f t="shared" si="27"/>
        <v>0</v>
      </c>
      <c r="AA75" s="486">
        <f t="shared" si="28"/>
        <v>0</v>
      </c>
      <c r="AB75" s="24"/>
      <c r="AC75" s="24"/>
      <c r="AD75" s="10"/>
      <c r="AF75" s="542" t="str">
        <f t="shared" si="29"/>
        <v> </v>
      </c>
      <c r="AG75" s="568" t="str">
        <f t="shared" si="30"/>
        <v> </v>
      </c>
      <c r="AH75" s="568" t="str">
        <f t="shared" si="31"/>
        <v> </v>
      </c>
      <c r="AI75" s="568" t="str">
        <f t="shared" si="32"/>
        <v> </v>
      </c>
      <c r="AJ75" s="569" t="str">
        <f t="shared" si="33"/>
        <v> </v>
      </c>
      <c r="AK75" s="571"/>
      <c r="AL75" s="571"/>
      <c r="AM75" s="86">
        <f t="shared" si="34"/>
        <v>0</v>
      </c>
      <c r="AN75" s="86">
        <f t="shared" si="35"/>
        <v>0</v>
      </c>
      <c r="AO75" s="86">
        <f t="shared" si="36"/>
        <v>0</v>
      </c>
      <c r="AP75" s="86">
        <f t="shared" si="37"/>
        <v>0</v>
      </c>
      <c r="AQ75" s="86">
        <f t="shared" si="38"/>
        <v>0</v>
      </c>
      <c r="AR75" s="10"/>
      <c r="AS75" s="10"/>
      <c r="AT75" s="10"/>
    </row>
    <row r="76" ht="11.25" customHeight="1" spans="2:46">
      <c r="B76" s="472"/>
      <c r="C76" s="458" t="s">
        <v>42</v>
      </c>
      <c r="D76" s="116">
        <f>APRIL!F116+APRIL!F144</f>
        <v>0</v>
      </c>
      <c r="E76" s="116">
        <f>APRIL!G116+APRIL!G144</f>
        <v>0</v>
      </c>
      <c r="F76" s="116">
        <f>APRIL!H116+APRIL!H144</f>
        <v>0</v>
      </c>
      <c r="G76" s="486">
        <f>APRIL!I116+APRIL!I144</f>
        <v>0</v>
      </c>
      <c r="H76" s="450" t="str">
        <f t="shared" ref="H76" si="47">IF(SUM(H60,H44,H27)=0," ",SUM(H60,H44,H27))</f>
        <v> </v>
      </c>
      <c r="I76" s="116">
        <f>APRIL!K116+APRIL!K144</f>
        <v>0</v>
      </c>
      <c r="J76" s="116">
        <f>APRIL!L116+APRIL!L144</f>
        <v>0</v>
      </c>
      <c r="K76" s="116">
        <f>APRIL!M116+APRIL!M144</f>
        <v>0</v>
      </c>
      <c r="L76" s="486">
        <f>APRIL!N116+APRIL!N144</f>
        <v>0</v>
      </c>
      <c r="M76" s="450" t="str">
        <f t="shared" ref="M76" si="48">IF(SUM(M60,M44,M27)=0," ",SUM(M60,M44,M27))</f>
        <v> </v>
      </c>
      <c r="N76" s="116">
        <f>APRIL!P116+APRIL!P144</f>
        <v>0</v>
      </c>
      <c r="O76" s="116">
        <f>APRIL!Q116+APRIL!Q144</f>
        <v>0</v>
      </c>
      <c r="P76" s="116">
        <f>APRIL!R116+APRIL!R144</f>
        <v>0</v>
      </c>
      <c r="Q76" s="486">
        <f>APRIL!S116+APRIL!S144</f>
        <v>0</v>
      </c>
      <c r="R76" s="450" t="str">
        <f t="shared" ref="R76" si="49">IF(SUM(R60,R44,R27)=0," ",SUM(R60,R44,R27))</f>
        <v> </v>
      </c>
      <c r="S76" s="116">
        <f>APRIL!U116+APRIL!U144</f>
        <v>0</v>
      </c>
      <c r="T76" s="116">
        <f>APRIL!V116+APRIL!V144</f>
        <v>0</v>
      </c>
      <c r="U76" s="116">
        <f>APRIL!W116+APRIL!W144</f>
        <v>0</v>
      </c>
      <c r="V76" s="486">
        <f>APRIL!X116+APRIL!X144</f>
        <v>0</v>
      </c>
      <c r="W76" s="450">
        <f t="shared" ref="W76" si="50">IF(SUM(W60,W44,W27)=0," ",SUM(W60,W44,W27))</f>
        <v>35</v>
      </c>
      <c r="X76" s="116">
        <f t="shared" si="27"/>
        <v>0</v>
      </c>
      <c r="Y76" s="645">
        <f t="shared" si="27"/>
        <v>0</v>
      </c>
      <c r="Z76" s="486">
        <f t="shared" si="27"/>
        <v>0</v>
      </c>
      <c r="AA76" s="486">
        <f t="shared" si="28"/>
        <v>0</v>
      </c>
      <c r="AB76" s="24"/>
      <c r="AC76" s="24"/>
      <c r="AD76" s="10"/>
      <c r="AF76" s="542" t="str">
        <f t="shared" si="29"/>
        <v> </v>
      </c>
      <c r="AG76" s="568" t="str">
        <f t="shared" si="30"/>
        <v> </v>
      </c>
      <c r="AH76" s="568" t="str">
        <f t="shared" si="31"/>
        <v> </v>
      </c>
      <c r="AI76" s="568" t="str">
        <f t="shared" si="32"/>
        <v> </v>
      </c>
      <c r="AJ76" s="569" t="str">
        <f t="shared" si="33"/>
        <v> </v>
      </c>
      <c r="AK76" s="571"/>
      <c r="AL76" s="571"/>
      <c r="AM76" s="86">
        <f t="shared" si="34"/>
        <v>0</v>
      </c>
      <c r="AN76" s="86">
        <f t="shared" si="35"/>
        <v>0</v>
      </c>
      <c r="AO76" s="86">
        <f t="shared" si="36"/>
        <v>0</v>
      </c>
      <c r="AP76" s="86">
        <f t="shared" si="37"/>
        <v>0</v>
      </c>
      <c r="AQ76" s="86">
        <f t="shared" si="38"/>
        <v>0</v>
      </c>
      <c r="AR76" s="10"/>
      <c r="AS76" s="10"/>
      <c r="AT76" s="10"/>
    </row>
    <row r="77" ht="11.25" customHeight="1" spans="2:46">
      <c r="B77" s="472"/>
      <c r="C77" s="458" t="s">
        <v>44</v>
      </c>
      <c r="D77" s="116">
        <f>MAY!F116+MAY!F144</f>
        <v>0</v>
      </c>
      <c r="E77" s="116">
        <f>MAY!G116+MAY!G144</f>
        <v>0</v>
      </c>
      <c r="F77" s="116">
        <f>MAY!H116+MAY!H144</f>
        <v>0</v>
      </c>
      <c r="G77" s="486">
        <f>MAY!I116+MAY!I144</f>
        <v>0</v>
      </c>
      <c r="H77" s="450" t="str">
        <f t="shared" ref="H77" si="51">IF(SUM(H61,H45,H28)=0," ",SUM(H61,H45,H28))</f>
        <v> </v>
      </c>
      <c r="I77" s="116">
        <f>MAY!K116+MAY!K144</f>
        <v>0</v>
      </c>
      <c r="J77" s="116">
        <f>MAY!L116+MAY!L144</f>
        <v>0</v>
      </c>
      <c r="K77" s="116">
        <f>MAY!M116+MAY!M144</f>
        <v>0</v>
      </c>
      <c r="L77" s="486">
        <f>MAY!N116+MAY!N144</f>
        <v>0</v>
      </c>
      <c r="M77" s="450" t="str">
        <f t="shared" ref="M77" si="52">IF(SUM(M61,M45,M28)=0," ",SUM(M61,M45,M28))</f>
        <v> </v>
      </c>
      <c r="N77" s="116">
        <f>MAY!P116+MAY!P144</f>
        <v>0</v>
      </c>
      <c r="O77" s="116">
        <f>MAY!Q116+MAY!Q144</f>
        <v>0</v>
      </c>
      <c r="P77" s="116">
        <f>MAY!R116+MAY!R144</f>
        <v>0</v>
      </c>
      <c r="Q77" s="486">
        <f>MAY!S116+MAY!S144</f>
        <v>0</v>
      </c>
      <c r="R77" s="450" t="str">
        <f t="shared" ref="R77" si="53">IF(SUM(R61,R45,R28)=0," ",SUM(R61,R45,R28))</f>
        <v> </v>
      </c>
      <c r="S77" s="116">
        <f>MAY!U116+MAY!U144</f>
        <v>0</v>
      </c>
      <c r="T77" s="116">
        <f>MAY!V116+MAY!V144</f>
        <v>0</v>
      </c>
      <c r="U77" s="116">
        <f>MAY!W116+MAY!W144</f>
        <v>0</v>
      </c>
      <c r="V77" s="486">
        <f>MAY!X116+MAY!X144</f>
        <v>0</v>
      </c>
      <c r="W77" s="450">
        <f t="shared" ref="W77" si="54">IF(SUM(W61,W45,W28)=0," ",SUM(W61,W45,W28))</f>
        <v>37</v>
      </c>
      <c r="X77" s="116">
        <f t="shared" si="27"/>
        <v>0</v>
      </c>
      <c r="Y77" s="645">
        <f t="shared" si="27"/>
        <v>0</v>
      </c>
      <c r="Z77" s="486">
        <f t="shared" si="27"/>
        <v>0</v>
      </c>
      <c r="AA77" s="486">
        <f t="shared" si="28"/>
        <v>0</v>
      </c>
      <c r="AB77" s="24"/>
      <c r="AC77" s="24"/>
      <c r="AD77" s="10"/>
      <c r="AF77" s="542" t="str">
        <f t="shared" si="29"/>
        <v> </v>
      </c>
      <c r="AG77" s="568" t="str">
        <f t="shared" si="30"/>
        <v> </v>
      </c>
      <c r="AH77" s="568" t="str">
        <f t="shared" si="31"/>
        <v> </v>
      </c>
      <c r="AI77" s="568" t="str">
        <f t="shared" si="32"/>
        <v> </v>
      </c>
      <c r="AJ77" s="569" t="str">
        <f t="shared" si="33"/>
        <v> </v>
      </c>
      <c r="AK77" s="571"/>
      <c r="AL77" s="571"/>
      <c r="AM77" s="86">
        <f t="shared" si="34"/>
        <v>0</v>
      </c>
      <c r="AN77" s="86">
        <f t="shared" si="35"/>
        <v>0</v>
      </c>
      <c r="AO77" s="86">
        <f t="shared" si="36"/>
        <v>0</v>
      </c>
      <c r="AP77" s="86">
        <f t="shared" si="37"/>
        <v>0</v>
      </c>
      <c r="AQ77" s="86">
        <f t="shared" si="38"/>
        <v>0</v>
      </c>
      <c r="AR77" s="10"/>
      <c r="AS77" s="10"/>
      <c r="AT77" s="10"/>
    </row>
    <row r="78" ht="11.25" customHeight="1" spans="2:46">
      <c r="B78" s="472"/>
      <c r="C78" s="458" t="s">
        <v>45</v>
      </c>
      <c r="D78" s="116">
        <f>JUNE!F116+JUNE!F144</f>
        <v>0</v>
      </c>
      <c r="E78" s="116">
        <f>JUNE!G116+JUNE!G144</f>
        <v>0</v>
      </c>
      <c r="F78" s="116">
        <f>JUNE!H116+JUNE!H144</f>
        <v>0</v>
      </c>
      <c r="G78" s="486">
        <f>JUNE!I116+JUNE!I144</f>
        <v>0</v>
      </c>
      <c r="H78" s="450" t="str">
        <f t="shared" ref="H78" si="55">IF(SUM(H62,H46,H29)=0," ",SUM(H62,H46,H29))</f>
        <v> </v>
      </c>
      <c r="I78" s="116">
        <f>JUNE!K116+JUNE!K144</f>
        <v>0</v>
      </c>
      <c r="J78" s="116">
        <f>JUNE!L116+JUNE!L144</f>
        <v>0</v>
      </c>
      <c r="K78" s="116">
        <f>JUNE!M116+JUNE!M144</f>
        <v>0</v>
      </c>
      <c r="L78" s="486">
        <f>JUNE!N116+JUNE!N144</f>
        <v>0</v>
      </c>
      <c r="M78" s="450" t="str">
        <f t="shared" ref="M78" si="56">IF(SUM(M62,M46,M29)=0," ",SUM(M62,M46,M29))</f>
        <v> </v>
      </c>
      <c r="N78" s="116">
        <f>JUNE!P116+JUNE!P144</f>
        <v>0</v>
      </c>
      <c r="O78" s="116">
        <f>JUNE!Q116+JUNE!Q144</f>
        <v>0</v>
      </c>
      <c r="P78" s="116">
        <f>JUNE!R116+JUNE!R144</f>
        <v>0</v>
      </c>
      <c r="Q78" s="486">
        <f>JUNE!S116+JUNE!S144</f>
        <v>0</v>
      </c>
      <c r="R78" s="450" t="str">
        <f t="shared" ref="R78" si="57">IF(SUM(R62,R46,R29)=0," ",SUM(R62,R46,R29))</f>
        <v> </v>
      </c>
      <c r="S78" s="116">
        <f>JUNE!U116+JUNE!U144</f>
        <v>0</v>
      </c>
      <c r="T78" s="116">
        <f>JUNE!V116+JUNE!V144</f>
        <v>0</v>
      </c>
      <c r="U78" s="116">
        <f>JUNE!W116+JUNE!W144</f>
        <v>0</v>
      </c>
      <c r="V78" s="486">
        <f>JUNE!X116+JUNE!X144</f>
        <v>0</v>
      </c>
      <c r="W78" s="450">
        <f t="shared" ref="W78" si="58">IF(SUM(W62,W46,W29)=0," ",SUM(W62,W46,W29))</f>
        <v>35</v>
      </c>
      <c r="X78" s="116">
        <f t="shared" si="27"/>
        <v>0</v>
      </c>
      <c r="Y78" s="645">
        <f t="shared" si="27"/>
        <v>0</v>
      </c>
      <c r="Z78" s="486">
        <f t="shared" si="27"/>
        <v>0</v>
      </c>
      <c r="AA78" s="486">
        <f t="shared" si="28"/>
        <v>0</v>
      </c>
      <c r="AB78" s="24"/>
      <c r="AC78" s="24"/>
      <c r="AD78" s="10"/>
      <c r="AF78" s="542" t="str">
        <f t="shared" si="29"/>
        <v> </v>
      </c>
      <c r="AG78" s="568" t="str">
        <f t="shared" si="30"/>
        <v> </v>
      </c>
      <c r="AH78" s="568" t="str">
        <f t="shared" si="31"/>
        <v> </v>
      </c>
      <c r="AI78" s="568" t="str">
        <f t="shared" si="32"/>
        <v> </v>
      </c>
      <c r="AJ78" s="569" t="str">
        <f t="shared" si="33"/>
        <v> </v>
      </c>
      <c r="AK78" s="571"/>
      <c r="AL78" s="571"/>
      <c r="AM78" s="86">
        <f t="shared" si="34"/>
        <v>0</v>
      </c>
      <c r="AN78" s="86">
        <f t="shared" si="35"/>
        <v>0</v>
      </c>
      <c r="AO78" s="86">
        <f t="shared" si="36"/>
        <v>0</v>
      </c>
      <c r="AP78" s="86">
        <f t="shared" si="37"/>
        <v>0</v>
      </c>
      <c r="AQ78" s="86">
        <f t="shared" si="38"/>
        <v>0</v>
      </c>
      <c r="AR78" s="10"/>
      <c r="AS78" s="10"/>
      <c r="AT78" s="10"/>
    </row>
    <row r="79" ht="11.25" customHeight="1" spans="2:46">
      <c r="B79" s="472"/>
      <c r="C79" s="458" t="s">
        <v>46</v>
      </c>
      <c r="D79" s="116">
        <f>+JULY!F116+JULY!F144</f>
        <v>0</v>
      </c>
      <c r="E79" s="116">
        <f>+JULY!G116+JULY!G144</f>
        <v>0</v>
      </c>
      <c r="F79" s="486">
        <f>+JULY!H116+JULY!H144</f>
        <v>0</v>
      </c>
      <c r="G79" s="486">
        <f t="shared" ref="G79:G81" si="59">+D79+E79+F79</f>
        <v>0</v>
      </c>
      <c r="H79" s="450" t="str">
        <f t="shared" ref="H79" si="60">IF(SUM(H63,H47,H30)=0," ",SUM(H63,H47,H30))</f>
        <v> </v>
      </c>
      <c r="I79" s="116">
        <f>+JULY!K116+JULY!K144</f>
        <v>0</v>
      </c>
      <c r="J79" s="116">
        <f>+JULY!L116+JULY!L144</f>
        <v>0</v>
      </c>
      <c r="K79" s="486">
        <f>+JULY!M116+JULY!M144</f>
        <v>0</v>
      </c>
      <c r="L79" s="486">
        <f t="shared" ref="L79:L81" si="61">+I79+J79+K79</f>
        <v>0</v>
      </c>
      <c r="M79" s="450" t="str">
        <f t="shared" ref="M79" si="62">IF(SUM(M63,M47,M30)=0," ",SUM(M63,M47,M30))</f>
        <v> </v>
      </c>
      <c r="N79" s="116">
        <f>+JULY!P116+JULY!P144</f>
        <v>0</v>
      </c>
      <c r="O79" s="116">
        <f>+JULY!Q116+JULY!Q144</f>
        <v>0</v>
      </c>
      <c r="P79" s="486">
        <f>+JULY!R116+JULY!R144</f>
        <v>0</v>
      </c>
      <c r="Q79" s="486">
        <f t="shared" ref="Q79:Q81" si="63">+N79+O79+P79</f>
        <v>0</v>
      </c>
      <c r="R79" s="450" t="str">
        <f t="shared" ref="R79" si="64">IF(SUM(R63,R47,R30)=0," ",SUM(R63,R47,R30))</f>
        <v> </v>
      </c>
      <c r="S79" s="116">
        <f>+JULY!U116+JULY!U144</f>
        <v>0</v>
      </c>
      <c r="T79" s="645">
        <f>+JULY!V116+JULY!V144</f>
        <v>0</v>
      </c>
      <c r="U79" s="486">
        <f>+JULY!W116+JULY!W144</f>
        <v>0</v>
      </c>
      <c r="V79" s="486">
        <f t="shared" ref="V79:V81" si="65">+S79+T79+U79</f>
        <v>0</v>
      </c>
      <c r="W79" s="450" t="str">
        <f t="shared" ref="W79" si="66">IF(SUM(W63,W47,W30)=0," ",SUM(W63,W47,W30))</f>
        <v> </v>
      </c>
      <c r="X79" s="116">
        <f t="shared" ref="X79:X81" si="67">+D79+I79+N79+S79</f>
        <v>0</v>
      </c>
      <c r="Y79" s="645">
        <f t="shared" ref="Y79:Y80" si="68">+E79+J79+O79+T79</f>
        <v>0</v>
      </c>
      <c r="Z79" s="486">
        <f t="shared" ref="Z79:Z80" si="69">+F79+K79+P79+U79</f>
        <v>0</v>
      </c>
      <c r="AA79" s="486">
        <f t="shared" ref="AA79:AA81" si="70">+SUM(X79:Z79)</f>
        <v>0</v>
      </c>
      <c r="AB79" s="24"/>
      <c r="AC79" s="24"/>
      <c r="AD79" s="10"/>
      <c r="AF79" s="542" t="str">
        <f t="shared" ref="AF79:AF80" si="71">IF(F79+E79=0," ",F79/(F79+E79))</f>
        <v> </v>
      </c>
      <c r="AG79" s="568" t="str">
        <f t="shared" ref="AG79:AG80" si="72">IF(K79+J79=0," ",K79/(K79+J79))</f>
        <v> </v>
      </c>
      <c r="AH79" s="568" t="str">
        <f t="shared" ref="AH79:AH80" si="73">IF(P79+O79=0," ",P79/(P79+O79))</f>
        <v> </v>
      </c>
      <c r="AI79" s="568" t="str">
        <f t="shared" ref="AI79:AI80" si="74">IF(U79+T79=0," ",U79/(U79+T79))</f>
        <v> </v>
      </c>
      <c r="AJ79" s="569" t="str">
        <f t="shared" ref="AJ79:AJ80" si="75">IF(Z79+Y79=0," ",Z79/(Z79+Y79))</f>
        <v> </v>
      </c>
      <c r="AK79" s="571"/>
      <c r="AL79" s="571"/>
      <c r="AM79" s="86">
        <f t="shared" ref="AM79:AM84" si="76">+(3*F79)-E79</f>
        <v>0</v>
      </c>
      <c r="AN79" s="86">
        <f t="shared" si="35"/>
        <v>0</v>
      </c>
      <c r="AO79" s="86">
        <f t="shared" si="36"/>
        <v>0</v>
      </c>
      <c r="AP79" s="86">
        <f t="shared" si="37"/>
        <v>0</v>
      </c>
      <c r="AQ79" s="86">
        <f t="shared" si="38"/>
        <v>0</v>
      </c>
      <c r="AR79" s="10"/>
      <c r="AS79" s="10"/>
      <c r="AT79" s="10"/>
    </row>
    <row r="80" ht="11.25" customHeight="1" spans="2:46">
      <c r="B80" s="472"/>
      <c r="C80" s="458" t="s">
        <v>47</v>
      </c>
      <c r="D80" s="116">
        <f>+AUGUST!F116+AUGUST!F144</f>
        <v>0</v>
      </c>
      <c r="E80" s="116">
        <f>+AUGUST!G116+AUGUST!G144</f>
        <v>0</v>
      </c>
      <c r="F80" s="486">
        <f>+AUGUST!H116+AUGUST!H144</f>
        <v>0</v>
      </c>
      <c r="G80" s="486">
        <f t="shared" si="59"/>
        <v>0</v>
      </c>
      <c r="H80" s="450" t="str">
        <f t="shared" ref="H80" si="77">IF(SUM(H64,H48,H31)=0," ",SUM(H64,H48,H31))</f>
        <v> </v>
      </c>
      <c r="I80" s="116">
        <f>+AUGUST!K116+AUGUST!K144</f>
        <v>0</v>
      </c>
      <c r="J80" s="116">
        <f>+AUGUST!L116+AUGUST!L144</f>
        <v>0</v>
      </c>
      <c r="K80" s="486">
        <f>+AUGUST!M116+AUGUST!M144</f>
        <v>0</v>
      </c>
      <c r="L80" s="486">
        <f t="shared" si="61"/>
        <v>0</v>
      </c>
      <c r="M80" s="450" t="str">
        <f t="shared" ref="M80" si="78">IF(SUM(M64,M48,M31)=0," ",SUM(M64,M48,M31))</f>
        <v> </v>
      </c>
      <c r="N80" s="116">
        <f>+AUGUST!P116+AUGUST!P144</f>
        <v>0</v>
      </c>
      <c r="O80" s="116">
        <f>+AUGUST!Q116+AUGUST!Q144</f>
        <v>0</v>
      </c>
      <c r="P80" s="486">
        <f>+AUGUST!R116+AUGUST!R144</f>
        <v>0</v>
      </c>
      <c r="Q80" s="486">
        <f t="shared" si="63"/>
        <v>0</v>
      </c>
      <c r="R80" s="450" t="str">
        <f t="shared" ref="R80" si="79">IF(SUM(R64,R48,R31)=0," ",SUM(R64,R48,R31))</f>
        <v> </v>
      </c>
      <c r="S80" s="116">
        <f>+AUGUST!U116+AUGUST!U144</f>
        <v>0</v>
      </c>
      <c r="T80" s="645">
        <f>+AUGUST!V116+AUGUST!V144</f>
        <v>0</v>
      </c>
      <c r="U80" s="486">
        <f>+AUGUST!W116+AUGUST!W144</f>
        <v>0</v>
      </c>
      <c r="V80" s="486">
        <f t="shared" si="65"/>
        <v>0</v>
      </c>
      <c r="W80" s="450" t="str">
        <f t="shared" ref="W80" si="80">IF(SUM(W64,W48,W31)=0," ",SUM(W64,W48,W31))</f>
        <v> </v>
      </c>
      <c r="X80" s="116">
        <f t="shared" si="67"/>
        <v>0</v>
      </c>
      <c r="Y80" s="645">
        <f t="shared" si="68"/>
        <v>0</v>
      </c>
      <c r="Z80" s="486">
        <f t="shared" si="69"/>
        <v>0</v>
      </c>
      <c r="AA80" s="486">
        <f t="shared" si="70"/>
        <v>0</v>
      </c>
      <c r="AB80" s="24"/>
      <c r="AC80" s="24"/>
      <c r="AD80" s="10"/>
      <c r="AF80" s="542" t="str">
        <f t="shared" si="71"/>
        <v> </v>
      </c>
      <c r="AG80" s="568" t="str">
        <f t="shared" si="72"/>
        <v> </v>
      </c>
      <c r="AH80" s="568" t="str">
        <f t="shared" si="73"/>
        <v> </v>
      </c>
      <c r="AI80" s="568" t="str">
        <f t="shared" si="74"/>
        <v> </v>
      </c>
      <c r="AJ80" s="569" t="str">
        <f t="shared" si="75"/>
        <v> </v>
      </c>
      <c r="AK80" s="571"/>
      <c r="AL80" s="571"/>
      <c r="AM80" s="86">
        <f t="shared" si="76"/>
        <v>0</v>
      </c>
      <c r="AN80" s="86">
        <f t="shared" ref="AN80:AN84" si="81">+(3*K80)-J80</f>
        <v>0</v>
      </c>
      <c r="AO80" s="86">
        <f t="shared" ref="AO80:AO84" si="82">+(3*P80)-O80</f>
        <v>0</v>
      </c>
      <c r="AP80" s="86">
        <f t="shared" ref="AP80:AP84" si="83">+(3*U80)-T80</f>
        <v>0</v>
      </c>
      <c r="AQ80" s="86">
        <f t="shared" si="38"/>
        <v>0</v>
      </c>
      <c r="AR80" s="10"/>
      <c r="AS80" s="10"/>
      <c r="AT80" s="10"/>
    </row>
    <row r="81" ht="11.25" customHeight="1" spans="2:46">
      <c r="B81" s="472"/>
      <c r="C81" s="459" t="s">
        <v>48</v>
      </c>
      <c r="D81" s="116">
        <f>+SEPTEMBER!F116+SEPTEMBER!F144</f>
        <v>0</v>
      </c>
      <c r="E81" s="116">
        <f>+SEPTEMBER!G116+SEPTEMBER!G144</f>
        <v>0</v>
      </c>
      <c r="F81" s="486">
        <f>+SEPTEMBER!H116+SEPTEMBER!H144</f>
        <v>0</v>
      </c>
      <c r="G81" s="486">
        <f t="shared" si="59"/>
        <v>0</v>
      </c>
      <c r="H81" s="450" t="str">
        <f t="shared" ref="H81" si="84">IF(SUM(H65,H49,H32)=0," ",SUM(H65,H49,H32))</f>
        <v> </v>
      </c>
      <c r="I81" s="116">
        <f>+SEPTEMBER!K116+SEPTEMBER!K144</f>
        <v>0</v>
      </c>
      <c r="J81" s="116">
        <f>+SEPTEMBER!L116+SEPTEMBER!L144</f>
        <v>0</v>
      </c>
      <c r="K81" s="486">
        <f>+SEPTEMBER!M116+SEPTEMBER!M144</f>
        <v>0</v>
      </c>
      <c r="L81" s="486">
        <f t="shared" si="61"/>
        <v>0</v>
      </c>
      <c r="M81" s="450" t="str">
        <f t="shared" ref="M81" si="85">IF(SUM(M65,M49,M32)=0," ",SUM(M65,M49,M32))</f>
        <v> </v>
      </c>
      <c r="N81" s="116">
        <f>+SEPTEMBER!P116+SEPTEMBER!P144</f>
        <v>0</v>
      </c>
      <c r="O81" s="116">
        <f>+SEPTEMBER!Q116+SEPTEMBER!Q144</f>
        <v>0</v>
      </c>
      <c r="P81" s="486">
        <f>+SEPTEMBER!R116+SEPTEMBER!R144</f>
        <v>0</v>
      </c>
      <c r="Q81" s="486">
        <f t="shared" si="63"/>
        <v>0</v>
      </c>
      <c r="R81" s="450" t="str">
        <f t="shared" ref="R81" si="86">IF(SUM(R65,R49,R32)=0," ",SUM(R65,R49,R32))</f>
        <v> </v>
      </c>
      <c r="S81" s="116">
        <f>+SEPTEMBER!U116+SEPTEMBER!U144</f>
        <v>0</v>
      </c>
      <c r="T81" s="645">
        <f>+SEPTEMBER!V116+SEPTEMBER!V144</f>
        <v>0</v>
      </c>
      <c r="U81" s="486">
        <f>+SEPTEMBER!W116+SEPTEMBER!W144</f>
        <v>0</v>
      </c>
      <c r="V81" s="486">
        <f t="shared" si="65"/>
        <v>0</v>
      </c>
      <c r="W81" s="450" t="str">
        <f t="shared" ref="W81" si="87">IF(SUM(W65,W49,W32)=0," ",SUM(W65,W49,W32))</f>
        <v> </v>
      </c>
      <c r="X81" s="116">
        <f t="shared" si="67"/>
        <v>0</v>
      </c>
      <c r="Y81" s="645">
        <f t="shared" ref="Y81:Z81" si="88">+E81+J81+O81+T81</f>
        <v>0</v>
      </c>
      <c r="Z81" s="486">
        <f t="shared" si="88"/>
        <v>0</v>
      </c>
      <c r="AA81" s="486">
        <f t="shared" si="70"/>
        <v>0</v>
      </c>
      <c r="AB81" s="24"/>
      <c r="AC81" s="24"/>
      <c r="AD81" s="10"/>
      <c r="AF81" s="542" t="str">
        <f t="shared" si="29"/>
        <v> </v>
      </c>
      <c r="AG81" s="568" t="str">
        <f t="shared" si="30"/>
        <v> </v>
      </c>
      <c r="AH81" s="568" t="str">
        <f t="shared" si="31"/>
        <v> </v>
      </c>
      <c r="AI81" s="568" t="str">
        <f t="shared" si="32"/>
        <v> </v>
      </c>
      <c r="AJ81" s="569" t="str">
        <f t="shared" si="33"/>
        <v> </v>
      </c>
      <c r="AK81" s="571"/>
      <c r="AL81" s="571"/>
      <c r="AM81" s="86">
        <f t="shared" si="76"/>
        <v>0</v>
      </c>
      <c r="AN81" s="86">
        <f t="shared" si="81"/>
        <v>0</v>
      </c>
      <c r="AO81" s="86">
        <f t="shared" si="82"/>
        <v>0</v>
      </c>
      <c r="AP81" s="86">
        <f t="shared" si="83"/>
        <v>0</v>
      </c>
      <c r="AQ81" s="86">
        <f t="shared" si="38"/>
        <v>0</v>
      </c>
      <c r="AR81" s="10"/>
      <c r="AS81" s="10"/>
      <c r="AT81" s="10"/>
    </row>
    <row r="82" ht="11.25" customHeight="1" spans="2:46">
      <c r="B82" s="472"/>
      <c r="C82" s="459" t="s">
        <v>49</v>
      </c>
      <c r="D82" s="116">
        <f>+OCTOBER!F116+OCTOBER!F144</f>
        <v>0</v>
      </c>
      <c r="E82" s="116">
        <f>+OCTOBER!G116+OCTOBER!G144</f>
        <v>0</v>
      </c>
      <c r="F82" s="486">
        <f>+OCTOBER!H116+OCTOBER!H144</f>
        <v>0</v>
      </c>
      <c r="G82" s="486">
        <f t="shared" ref="G82:G84" si="89">+D82+E82+F82</f>
        <v>0</v>
      </c>
      <c r="H82" s="450" t="str">
        <f t="shared" ref="H82" si="90">IF(SUM(H66,H50,H33)=0," ",SUM(H66,H50,H33))</f>
        <v> </v>
      </c>
      <c r="I82" s="116">
        <f>+OCTOBER!K116+OCTOBER!K144</f>
        <v>0</v>
      </c>
      <c r="J82" s="116">
        <f>+OCTOBER!L116+OCTOBER!L144</f>
        <v>0</v>
      </c>
      <c r="K82" s="486">
        <f>+OCTOBER!M116+OCTOBER!M144</f>
        <v>0</v>
      </c>
      <c r="L82" s="486">
        <f t="shared" ref="L82:L84" si="91">+I82+J82+K82</f>
        <v>0</v>
      </c>
      <c r="M82" s="450" t="str">
        <f t="shared" ref="M82" si="92">IF(SUM(M66,M50,M33)=0," ",SUM(M66,M50,M33))</f>
        <v> </v>
      </c>
      <c r="N82" s="116">
        <f>+OCTOBER!P116+OCTOBER!P144</f>
        <v>0</v>
      </c>
      <c r="O82" s="116">
        <f>+OCTOBER!Q116+OCTOBER!Q144</f>
        <v>0</v>
      </c>
      <c r="P82" s="486">
        <f>+OCTOBER!R116+OCTOBER!R144</f>
        <v>0</v>
      </c>
      <c r="Q82" s="486">
        <f t="shared" ref="Q82:Q84" si="93">+N82+O82+P82</f>
        <v>0</v>
      </c>
      <c r="R82" s="450" t="str">
        <f t="shared" ref="R82" si="94">IF(SUM(R66,R50,R33)=0," ",SUM(R66,R50,R33))</f>
        <v> </v>
      </c>
      <c r="S82" s="116">
        <f>+OCTOBER!U116+OCTOBER!U144</f>
        <v>0</v>
      </c>
      <c r="T82" s="645">
        <f>+OCTOBER!V116+OCTOBER!V144</f>
        <v>0</v>
      </c>
      <c r="U82" s="486">
        <f>+OCTOBER!W116+OCTOBER!W144</f>
        <v>0</v>
      </c>
      <c r="V82" s="486">
        <f t="shared" ref="V82:V84" si="95">+S82+T82+U82</f>
        <v>0</v>
      </c>
      <c r="W82" s="450" t="str">
        <f t="shared" ref="W82" si="96">IF(SUM(W66,W50,W33)=0," ",SUM(W66,W50,W33))</f>
        <v> </v>
      </c>
      <c r="X82" s="116">
        <f t="shared" ref="X82:X84" si="97">+D82+I82+N82+S82</f>
        <v>0</v>
      </c>
      <c r="Y82" s="645">
        <f t="shared" ref="Y82:Y84" si="98">+E82+J82+O82+T82</f>
        <v>0</v>
      </c>
      <c r="Z82" s="486">
        <f t="shared" ref="Z82:Z84" si="99">+F82+K82+P82+U82</f>
        <v>0</v>
      </c>
      <c r="AA82" s="486">
        <f t="shared" ref="AA82:AA84" si="100">+SUM(X82:Z82)</f>
        <v>0</v>
      </c>
      <c r="AB82" s="24"/>
      <c r="AC82" s="24"/>
      <c r="AD82" s="10"/>
      <c r="AF82" s="542" t="str">
        <f t="shared" si="29"/>
        <v> </v>
      </c>
      <c r="AG82" s="568" t="str">
        <f t="shared" si="30"/>
        <v> </v>
      </c>
      <c r="AH82" s="568" t="str">
        <f t="shared" si="31"/>
        <v> </v>
      </c>
      <c r="AI82" s="568" t="str">
        <f t="shared" si="32"/>
        <v> </v>
      </c>
      <c r="AJ82" s="569" t="str">
        <f t="shared" si="33"/>
        <v> </v>
      </c>
      <c r="AK82" s="571"/>
      <c r="AL82" s="571"/>
      <c r="AM82" s="86">
        <f t="shared" si="76"/>
        <v>0</v>
      </c>
      <c r="AN82" s="86">
        <f t="shared" si="81"/>
        <v>0</v>
      </c>
      <c r="AO82" s="86">
        <f t="shared" si="82"/>
        <v>0</v>
      </c>
      <c r="AP82" s="86">
        <f t="shared" si="83"/>
        <v>0</v>
      </c>
      <c r="AQ82" s="86">
        <f t="shared" si="38"/>
        <v>0</v>
      </c>
      <c r="AR82" s="10"/>
      <c r="AS82" s="10"/>
      <c r="AT82" s="10"/>
    </row>
    <row r="83" ht="11.25" customHeight="1" spans="2:46">
      <c r="B83" s="472"/>
      <c r="C83" s="458" t="s">
        <v>50</v>
      </c>
      <c r="D83" s="116">
        <f>+NOVEMBER!F116+NOVEMBER!F144</f>
        <v>0</v>
      </c>
      <c r="E83" s="116">
        <f>+NOVEMBER!G116+NOVEMBER!G144</f>
        <v>0</v>
      </c>
      <c r="F83" s="486">
        <f>+NOVEMBER!H116+NOVEMBER!H144</f>
        <v>0</v>
      </c>
      <c r="G83" s="486">
        <f t="shared" si="89"/>
        <v>0</v>
      </c>
      <c r="H83" s="450" t="str">
        <f t="shared" ref="H83" si="101">IF(SUM(H67,H51,H34)=0," ",SUM(H67,H51,H34))</f>
        <v> </v>
      </c>
      <c r="I83" s="116">
        <f>+NOVEMBER!K116+NOVEMBER!K144</f>
        <v>0</v>
      </c>
      <c r="J83" s="116">
        <f>+NOVEMBER!L116+NOVEMBER!L144</f>
        <v>0</v>
      </c>
      <c r="K83" s="486">
        <f>+NOVEMBER!M116+NOVEMBER!M144</f>
        <v>0</v>
      </c>
      <c r="L83" s="486">
        <f t="shared" si="91"/>
        <v>0</v>
      </c>
      <c r="M83" s="450" t="str">
        <f t="shared" ref="M83" si="102">IF(SUM(M67,M51,M34)=0," ",SUM(M67,M51,M34))</f>
        <v> </v>
      </c>
      <c r="N83" s="116">
        <f>+NOVEMBER!P116+NOVEMBER!P144</f>
        <v>0</v>
      </c>
      <c r="O83" s="116">
        <f>+NOVEMBER!Q116+NOVEMBER!Q144</f>
        <v>0</v>
      </c>
      <c r="P83" s="486">
        <f>+NOVEMBER!R116+NOVEMBER!R144</f>
        <v>0</v>
      </c>
      <c r="Q83" s="486">
        <f t="shared" si="93"/>
        <v>0</v>
      </c>
      <c r="R83" s="450" t="str">
        <f t="shared" ref="R83" si="103">IF(SUM(R67,R51,R34)=0," ",SUM(R67,R51,R34))</f>
        <v> </v>
      </c>
      <c r="S83" s="116">
        <f>+NOVEMBER!U116+NOVEMBER!U144</f>
        <v>0</v>
      </c>
      <c r="T83" s="645">
        <f>+NOVEMBER!V116+NOVEMBER!V144</f>
        <v>0</v>
      </c>
      <c r="U83" s="486">
        <f>+NOVEMBER!W116+NOVEMBER!W144</f>
        <v>0</v>
      </c>
      <c r="V83" s="486">
        <f t="shared" si="95"/>
        <v>0</v>
      </c>
      <c r="W83" s="450" t="str">
        <f t="shared" ref="W83" si="104">IF(SUM(W67,W51,W34)=0," ",SUM(W67,W51,W34))</f>
        <v> </v>
      </c>
      <c r="X83" s="116">
        <f t="shared" si="97"/>
        <v>0</v>
      </c>
      <c r="Y83" s="645">
        <f t="shared" si="98"/>
        <v>0</v>
      </c>
      <c r="Z83" s="486">
        <f t="shared" si="99"/>
        <v>0</v>
      </c>
      <c r="AA83" s="486">
        <f t="shared" si="100"/>
        <v>0</v>
      </c>
      <c r="AB83" s="24"/>
      <c r="AC83" s="24"/>
      <c r="AD83" s="10"/>
      <c r="AF83" s="542" t="str">
        <f t="shared" si="29"/>
        <v> </v>
      </c>
      <c r="AG83" s="568" t="str">
        <f t="shared" si="30"/>
        <v> </v>
      </c>
      <c r="AH83" s="568" t="str">
        <f t="shared" si="31"/>
        <v> </v>
      </c>
      <c r="AI83" s="568" t="str">
        <f t="shared" si="32"/>
        <v> </v>
      </c>
      <c r="AJ83" s="569" t="str">
        <f t="shared" si="33"/>
        <v> </v>
      </c>
      <c r="AK83" s="571"/>
      <c r="AL83" s="571"/>
      <c r="AM83" s="86">
        <f t="shared" si="76"/>
        <v>0</v>
      </c>
      <c r="AN83" s="86">
        <f t="shared" si="81"/>
        <v>0</v>
      </c>
      <c r="AO83" s="86">
        <f t="shared" si="82"/>
        <v>0</v>
      </c>
      <c r="AP83" s="86">
        <f t="shared" si="83"/>
        <v>0</v>
      </c>
      <c r="AQ83" s="86">
        <f t="shared" si="38"/>
        <v>0</v>
      </c>
      <c r="AR83" s="10"/>
      <c r="AS83" s="10"/>
      <c r="AT83" s="10"/>
    </row>
    <row r="84" ht="11.25" customHeight="1" spans="2:46">
      <c r="B84" s="472"/>
      <c r="C84" s="459" t="s">
        <v>51</v>
      </c>
      <c r="D84" s="638" t="e">
        <f>+DECEMBER!F110+DECEMBER!#REF!</f>
        <v>#REF!</v>
      </c>
      <c r="E84" s="638" t="e">
        <f>+DECEMBER!G110+DECEMBER!#REF!</f>
        <v>#REF!</v>
      </c>
      <c r="F84" s="639" t="e">
        <f>+DECEMBER!H110+DECEMBER!#REF!</f>
        <v>#REF!</v>
      </c>
      <c r="G84" s="503" t="e">
        <f t="shared" si="89"/>
        <v>#REF!</v>
      </c>
      <c r="H84" s="450" t="e">
        <f t="shared" ref="H84" si="105">IF(SUM(H68,H52,H35)=0," ",SUM(H68,H52,H35))</f>
        <v>#REF!</v>
      </c>
      <c r="I84" s="461" t="e">
        <f>+DECEMBER!K110+DECEMBER!#REF!</f>
        <v>#REF!</v>
      </c>
      <c r="J84" s="461" t="e">
        <f>+DECEMBER!L110+DECEMBER!#REF!</f>
        <v>#REF!</v>
      </c>
      <c r="K84" s="503" t="e">
        <f>+DECEMBER!M110+DECEMBER!#REF!</f>
        <v>#REF!</v>
      </c>
      <c r="L84" s="503" t="e">
        <f t="shared" si="91"/>
        <v>#REF!</v>
      </c>
      <c r="M84" s="450" t="e">
        <f t="shared" ref="M84" si="106">IF(SUM(M68,M52,M35)=0," ",SUM(M68,M52,M35))</f>
        <v>#REF!</v>
      </c>
      <c r="N84" s="461" t="e">
        <f>+DECEMBER!#REF!+DECEMBER!#REF!</f>
        <v>#REF!</v>
      </c>
      <c r="O84" s="461" t="e">
        <f>+DECEMBER!#REF!+DECEMBER!#REF!</f>
        <v>#REF!</v>
      </c>
      <c r="P84" s="503" t="e">
        <f>+DECEMBER!#REF!+DECEMBER!#REF!</f>
        <v>#REF!</v>
      </c>
      <c r="Q84" s="503" t="e">
        <f t="shared" si="93"/>
        <v>#REF!</v>
      </c>
      <c r="R84" s="450" t="e">
        <f t="shared" ref="R84" si="107">IF(SUM(R68,R52,R35)=0," ",SUM(R68,R52,R35))</f>
        <v>#REF!</v>
      </c>
      <c r="S84" s="461" t="e">
        <f>+DECEMBER!#REF!+DECEMBER!#REF!</f>
        <v>#REF!</v>
      </c>
      <c r="T84" s="646" t="e">
        <f>+DECEMBER!#REF!+DECEMBER!#REF!</f>
        <v>#REF!</v>
      </c>
      <c r="U84" s="503" t="e">
        <f>+DECEMBER!#REF!+DECEMBER!#REF!</f>
        <v>#REF!</v>
      </c>
      <c r="V84" s="503" t="e">
        <f t="shared" si="95"/>
        <v>#REF!</v>
      </c>
      <c r="W84" s="450" t="e">
        <f t="shared" ref="W84" si="108">IF(SUM(W68,W52,W35)=0," ",SUM(W68,W52,W35))</f>
        <v>#REF!</v>
      </c>
      <c r="X84" s="638" t="e">
        <f t="shared" si="97"/>
        <v>#REF!</v>
      </c>
      <c r="Y84" s="652" t="e">
        <f t="shared" si="98"/>
        <v>#REF!</v>
      </c>
      <c r="Z84" s="639" t="e">
        <f t="shared" si="99"/>
        <v>#REF!</v>
      </c>
      <c r="AA84" s="639" t="e">
        <f t="shared" si="100"/>
        <v>#REF!</v>
      </c>
      <c r="AB84" s="24"/>
      <c r="AC84" s="24"/>
      <c r="AD84" s="10"/>
      <c r="AF84" s="655" t="e">
        <f t="shared" si="29"/>
        <v>#REF!</v>
      </c>
      <c r="AG84" s="656" t="e">
        <f t="shared" si="30"/>
        <v>#REF!</v>
      </c>
      <c r="AH84" s="656" t="e">
        <f t="shared" si="31"/>
        <v>#REF!</v>
      </c>
      <c r="AI84" s="656" t="e">
        <f t="shared" si="32"/>
        <v>#REF!</v>
      </c>
      <c r="AJ84" s="657" t="e">
        <f t="shared" si="33"/>
        <v>#REF!</v>
      </c>
      <c r="AK84" s="571"/>
      <c r="AL84" s="571"/>
      <c r="AM84" s="662" t="e">
        <f t="shared" si="76"/>
        <v>#REF!</v>
      </c>
      <c r="AN84" s="662" t="e">
        <f t="shared" si="81"/>
        <v>#REF!</v>
      </c>
      <c r="AO84" s="662" t="e">
        <f t="shared" si="82"/>
        <v>#REF!</v>
      </c>
      <c r="AP84" s="662" t="e">
        <f t="shared" si="83"/>
        <v>#REF!</v>
      </c>
      <c r="AQ84" s="662" t="e">
        <f t="shared" si="38"/>
        <v>#REF!</v>
      </c>
      <c r="AR84" s="10"/>
      <c r="AS84" s="10"/>
      <c r="AT84" s="10"/>
    </row>
    <row r="85" ht="11.25" customHeight="1" spans="2:46">
      <c r="B85" s="636"/>
      <c r="C85" s="637" t="s">
        <v>13</v>
      </c>
      <c r="D85" s="122" t="e">
        <f t="shared" ref="D85:V85" si="109">SUM(D73:D84)</f>
        <v>#REF!</v>
      </c>
      <c r="E85" s="122" t="e">
        <f t="shared" si="109"/>
        <v>#REF!</v>
      </c>
      <c r="F85" s="122" t="e">
        <f t="shared" si="109"/>
        <v>#REF!</v>
      </c>
      <c r="G85" s="482" t="e">
        <f t="shared" si="109"/>
        <v>#REF!</v>
      </c>
      <c r="H85" s="461" t="e">
        <f t="shared" si="109"/>
        <v>#REF!</v>
      </c>
      <c r="I85" s="461" t="e">
        <f t="shared" si="109"/>
        <v>#REF!</v>
      </c>
      <c r="J85" s="461" t="e">
        <f t="shared" si="109"/>
        <v>#REF!</v>
      </c>
      <c r="K85" s="461" t="e">
        <f t="shared" si="109"/>
        <v>#REF!</v>
      </c>
      <c r="L85" s="463" t="e">
        <f t="shared" si="109"/>
        <v>#REF!</v>
      </c>
      <c r="M85" s="461" t="e">
        <f t="shared" si="109"/>
        <v>#REF!</v>
      </c>
      <c r="N85" s="461" t="e">
        <f t="shared" si="109"/>
        <v>#REF!</v>
      </c>
      <c r="O85" s="461" t="e">
        <f t="shared" si="109"/>
        <v>#REF!</v>
      </c>
      <c r="P85" s="461" t="e">
        <f t="shared" si="109"/>
        <v>#REF!</v>
      </c>
      <c r="Q85" s="463" t="e">
        <f t="shared" si="109"/>
        <v>#REF!</v>
      </c>
      <c r="R85" s="461" t="e">
        <f t="shared" si="109"/>
        <v>#REF!</v>
      </c>
      <c r="S85" s="461" t="e">
        <f t="shared" si="109"/>
        <v>#REF!</v>
      </c>
      <c r="T85" s="461" t="e">
        <f t="shared" si="109"/>
        <v>#REF!</v>
      </c>
      <c r="U85" s="463" t="e">
        <f t="shared" si="109"/>
        <v>#REF!</v>
      </c>
      <c r="V85" s="482" t="e">
        <f t="shared" si="109"/>
        <v>#REF!</v>
      </c>
      <c r="X85" s="122" t="e">
        <f>SUM(X73:X84)</f>
        <v>#REF!</v>
      </c>
      <c r="Y85" s="122" t="e">
        <f>SUM(Y73:Y84)</f>
        <v>#REF!</v>
      </c>
      <c r="Z85" s="122" t="e">
        <f>SUM(Z73:Z84)</f>
        <v>#REF!</v>
      </c>
      <c r="AA85" s="653" t="e">
        <f>SUM(AA73:AA84)</f>
        <v>#REF!</v>
      </c>
      <c r="AB85" s="24"/>
      <c r="AC85" s="24"/>
      <c r="AF85" s="530" t="e">
        <f>IF(F85=0,"0",F85/(F85+E85))</f>
        <v>#REF!</v>
      </c>
      <c r="AG85" s="530" t="e">
        <f>IF(K85=0,"0",K85/(K85+J85))</f>
        <v>#REF!</v>
      </c>
      <c r="AH85" s="530" t="e">
        <f>IF(P85=0,"0",P85/(P85+O85))</f>
        <v>#REF!</v>
      </c>
      <c r="AI85" s="554" t="e">
        <f>IF(U85=0,"0",U85/(U85+T85))</f>
        <v>#REF!</v>
      </c>
      <c r="AJ85" s="554" t="e">
        <f>IF(Z85=0,"0",Z85/(Z85+Y85))</f>
        <v>#REF!</v>
      </c>
      <c r="AK85" s="659"/>
      <c r="AL85" s="659"/>
      <c r="AM85" s="663" t="e">
        <f>+SUM(AM73:AM84)</f>
        <v>#REF!</v>
      </c>
      <c r="AN85" s="663" t="e">
        <f>+SUM(AN73:AN84)</f>
        <v>#REF!</v>
      </c>
      <c r="AO85" s="663" t="e">
        <f>+SUM(AO73:AO84)</f>
        <v>#REF!</v>
      </c>
      <c r="AP85" s="663" t="e">
        <f>+SUM(AP73:AP84)</f>
        <v>#REF!</v>
      </c>
      <c r="AQ85" s="666" t="e">
        <f>+SUM(AQ73:AQ84)</f>
        <v>#REF!</v>
      </c>
      <c r="AR85" s="10"/>
      <c r="AS85" s="10"/>
      <c r="AT85" s="10"/>
    </row>
    <row r="86" ht="11.25" customHeight="1" spans="2:46">
      <c r="B86" s="10"/>
      <c r="C86" s="10"/>
      <c r="D86" s="10"/>
      <c r="E86" s="10"/>
      <c r="F86" s="10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10"/>
      <c r="AE86" s="539"/>
      <c r="AF86" s="539"/>
      <c r="AG86" s="539"/>
      <c r="AH86" s="539"/>
      <c r="AI86" s="539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ht="11.25" customHeight="1" spans="2:46">
      <c r="B87" s="10"/>
      <c r="C87" s="10"/>
      <c r="D87" s="10"/>
      <c r="E87" s="10"/>
      <c r="F87" s="10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10"/>
      <c r="AE87" s="539"/>
      <c r="AF87" s="539"/>
      <c r="AG87" s="539"/>
      <c r="AH87" s="539"/>
      <c r="AI87" s="539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ht="11.25" customHeight="1" spans="2:46">
      <c r="B88" s="10"/>
      <c r="C88" s="10"/>
      <c r="D88" s="10"/>
      <c r="E88" s="10"/>
      <c r="F88" s="10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10"/>
      <c r="AE88" s="539"/>
      <c r="AF88" s="539"/>
      <c r="AG88" s="539"/>
      <c r="AH88" s="539"/>
      <c r="AI88" s="539"/>
      <c r="AJ88" s="10"/>
      <c r="AK88" s="10"/>
      <c r="AL88" s="10"/>
      <c r="AM88" s="10"/>
      <c r="AN88" s="10"/>
      <c r="AO88" s="10"/>
      <c r="AP88" s="10"/>
      <c r="AQ88" s="556"/>
      <c r="AR88" s="10"/>
      <c r="AS88" s="10"/>
      <c r="AT88" s="10"/>
    </row>
    <row r="89" ht="11.25" customHeight="1" spans="2:46">
      <c r="B89" s="10"/>
      <c r="C89" s="10"/>
      <c r="D89" s="10"/>
      <c r="E89" s="10"/>
      <c r="F89" s="10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10"/>
      <c r="AE89" s="539"/>
      <c r="AF89" s="539"/>
      <c r="AG89" s="539"/>
      <c r="AH89" s="539"/>
      <c r="AI89" s="539"/>
      <c r="AJ89" s="10"/>
      <c r="AK89" s="10"/>
      <c r="AL89" s="10"/>
      <c r="AM89" s="10"/>
      <c r="AN89" s="10"/>
      <c r="AO89" s="10"/>
      <c r="AP89" s="10"/>
      <c r="AQ89" s="556"/>
      <c r="AR89" s="10"/>
      <c r="AS89" s="10"/>
      <c r="AT89" s="10"/>
    </row>
    <row r="90" ht="11.25" customHeight="1" spans="2:46">
      <c r="B90" s="10"/>
      <c r="C90" s="10"/>
      <c r="D90" s="10"/>
      <c r="E90" s="10"/>
      <c r="F90" s="10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10"/>
      <c r="AE90" s="539"/>
      <c r="AF90" s="539"/>
      <c r="AG90" s="539"/>
      <c r="AH90" s="539"/>
      <c r="AI90" s="539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ht="11.25" customHeight="1" spans="2:46">
      <c r="B91" s="10"/>
      <c r="C91" s="10"/>
      <c r="D91" s="10"/>
      <c r="E91" s="10"/>
      <c r="F91" s="10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654"/>
      <c r="AA91" s="24"/>
      <c r="AB91" s="24"/>
      <c r="AC91" s="24"/>
      <c r="AD91" s="10"/>
      <c r="AE91" s="539"/>
      <c r="AF91" s="539"/>
      <c r="AG91" s="539"/>
      <c r="AH91" s="539"/>
      <c r="AI91" s="539"/>
      <c r="AJ91" s="559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ht="11.25" customHeight="1" spans="2:46">
      <c r="B92" s="10"/>
      <c r="C92" s="10"/>
      <c r="D92" s="10"/>
      <c r="E92" s="10"/>
      <c r="F92" s="10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10"/>
      <c r="AE92" s="539"/>
      <c r="AF92" s="539"/>
      <c r="AG92" s="539"/>
      <c r="AH92" s="539"/>
      <c r="AI92" s="539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ht="11.25" customHeight="1" spans="2:46">
      <c r="B93" s="10"/>
      <c r="C93" s="10"/>
      <c r="D93" s="10"/>
      <c r="E93" s="10"/>
      <c r="F93" s="10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10"/>
      <c r="AE93" s="539"/>
      <c r="AF93" s="539"/>
      <c r="AG93" s="539"/>
      <c r="AH93" s="539"/>
      <c r="AI93" s="539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ht="11.25" customHeight="1" spans="2:46">
      <c r="B94" s="10"/>
      <c r="C94" s="10"/>
      <c r="D94" s="10"/>
      <c r="E94" s="10"/>
      <c r="F94" s="10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10"/>
      <c r="AE94" s="539"/>
      <c r="AF94" s="539"/>
      <c r="AG94" s="539"/>
      <c r="AH94" s="539"/>
      <c r="AI94" s="539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ht="11.25" customHeight="1" spans="2:46">
      <c r="B95" s="10"/>
      <c r="C95" s="10"/>
      <c r="D95" s="10"/>
      <c r="E95" s="10"/>
      <c r="F95" s="10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10"/>
      <c r="AE95" s="539"/>
      <c r="AF95" s="539"/>
      <c r="AG95" s="539"/>
      <c r="AH95" s="539"/>
      <c r="AI95" s="539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ht="11.25" customHeight="1" spans="2:46">
      <c r="B96" s="10"/>
      <c r="C96" s="10"/>
      <c r="D96" s="10"/>
      <c r="E96" s="10"/>
      <c r="F96" s="10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10"/>
      <c r="AE96" s="539"/>
      <c r="AF96" s="539"/>
      <c r="AG96" s="539"/>
      <c r="AH96" s="539"/>
      <c r="AI96" s="539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ht="11.25" customHeight="1" spans="2:46">
      <c r="B97" s="10"/>
      <c r="C97" s="10"/>
      <c r="D97" s="10"/>
      <c r="E97" s="10"/>
      <c r="F97" s="10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10"/>
      <c r="AE97" s="539"/>
      <c r="AF97" s="539"/>
      <c r="AG97" s="539"/>
      <c r="AH97" s="539"/>
      <c r="AI97" s="539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ht="11.25" customHeight="1" spans="2:46">
      <c r="B98" s="10"/>
      <c r="C98" s="10"/>
      <c r="D98" s="10"/>
      <c r="E98" s="10"/>
      <c r="F98" s="10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10"/>
      <c r="AE98" s="539"/>
      <c r="AF98" s="539"/>
      <c r="AG98" s="539"/>
      <c r="AH98" s="539"/>
      <c r="AI98" s="539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ht="11.25" customHeight="1" spans="2:46">
      <c r="B99" s="10"/>
      <c r="C99" s="10"/>
      <c r="D99" s="10"/>
      <c r="E99" s="10"/>
      <c r="F99" s="10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10"/>
      <c r="AE99" s="539"/>
      <c r="AF99" s="539"/>
      <c r="AG99" s="539"/>
      <c r="AH99" s="539"/>
      <c r="AI99" s="539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ht="11.25" customHeight="1" spans="2:46">
      <c r="B100" s="10"/>
      <c r="C100" s="10"/>
      <c r="D100" s="10"/>
      <c r="E100" s="10"/>
      <c r="F100" s="10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10"/>
      <c r="AE100" s="539"/>
      <c r="AF100" s="539"/>
      <c r="AG100" s="539"/>
      <c r="AH100" s="539"/>
      <c r="AI100" s="539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ht="11.25" customHeight="1" spans="2:46">
      <c r="B101" s="10"/>
      <c r="C101" s="10"/>
      <c r="D101" s="10"/>
      <c r="E101" s="10"/>
      <c r="F101" s="10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10"/>
      <c r="AE101" s="539"/>
      <c r="AF101" s="539"/>
      <c r="AG101" s="539"/>
      <c r="AH101" s="539"/>
      <c r="AI101" s="539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ht="11.25" customHeight="1" spans="2:46">
      <c r="B102" s="10"/>
      <c r="C102" s="10"/>
      <c r="D102" s="10"/>
      <c r="E102" s="10"/>
      <c r="F102" s="10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10"/>
      <c r="AE102" s="539"/>
      <c r="AF102" s="539"/>
      <c r="AG102" s="539"/>
      <c r="AH102" s="539"/>
      <c r="AI102" s="539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ht="11.25" customHeight="1" spans="2:46">
      <c r="B103" s="10"/>
      <c r="C103" s="10"/>
      <c r="D103" s="10"/>
      <c r="E103" s="10"/>
      <c r="F103" s="10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10"/>
      <c r="AE103" s="539"/>
      <c r="AF103" s="539"/>
      <c r="AG103" s="539"/>
      <c r="AH103" s="539"/>
      <c r="AI103" s="539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ht="11.25" customHeight="1" spans="2:46">
      <c r="B104" s="10"/>
      <c r="C104" s="10"/>
      <c r="D104" s="10"/>
      <c r="E104" s="10"/>
      <c r="F104" s="10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10"/>
      <c r="AE104" s="539"/>
      <c r="AF104" s="539"/>
      <c r="AG104" s="539"/>
      <c r="AH104" s="539"/>
      <c r="AI104" s="539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ht="11.25" customHeight="1" spans="2:46">
      <c r="B105" s="10"/>
      <c r="C105" s="10"/>
      <c r="D105" s="10"/>
      <c r="E105" s="10"/>
      <c r="F105" s="10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10"/>
      <c r="AE105" s="539"/>
      <c r="AF105" s="539"/>
      <c r="AG105" s="539"/>
      <c r="AH105" s="539"/>
      <c r="AI105" s="539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ht="11.25" customHeight="1" spans="2:46">
      <c r="B106" s="10"/>
      <c r="C106" s="10"/>
      <c r="D106" s="10"/>
      <c r="E106" s="10"/>
      <c r="F106" s="10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10"/>
      <c r="AE106" s="539"/>
      <c r="AF106" s="539"/>
      <c r="AG106" s="539"/>
      <c r="AH106" s="539"/>
      <c r="AI106" s="539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ht="11.25" customHeight="1" spans="2:46">
      <c r="B107" s="10"/>
      <c r="C107" s="10"/>
      <c r="D107" s="10"/>
      <c r="E107" s="10"/>
      <c r="F107" s="10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10"/>
      <c r="AE107" s="539"/>
      <c r="AF107" s="539"/>
      <c r="AG107" s="539"/>
      <c r="AH107" s="539"/>
      <c r="AI107" s="539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ht="11.25" customHeight="1" spans="2:46">
      <c r="B108" s="10"/>
      <c r="C108" s="10"/>
      <c r="D108" s="10"/>
      <c r="E108" s="10"/>
      <c r="F108" s="10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10"/>
      <c r="AE108" s="539"/>
      <c r="AF108" s="539"/>
      <c r="AG108" s="539"/>
      <c r="AH108" s="539"/>
      <c r="AI108" s="539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ht="11.25" customHeight="1" spans="2:46">
      <c r="B109" s="10"/>
      <c r="C109" s="10"/>
      <c r="D109" s="10"/>
      <c r="E109" s="10"/>
      <c r="F109" s="10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10"/>
      <c r="AE109" s="539"/>
      <c r="AF109" s="539"/>
      <c r="AG109" s="539"/>
      <c r="AH109" s="539"/>
      <c r="AI109" s="539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ht="11.25" customHeight="1" spans="2:46">
      <c r="B110" s="10"/>
      <c r="C110" s="10"/>
      <c r="D110" s="10"/>
      <c r="E110" s="10"/>
      <c r="F110" s="10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10"/>
      <c r="AE110" s="539"/>
      <c r="AF110" s="539"/>
      <c r="AG110" s="539"/>
      <c r="AH110" s="539"/>
      <c r="AI110" s="539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ht="11.25" customHeight="1" spans="2:46">
      <c r="B111" s="10"/>
      <c r="C111" s="10"/>
      <c r="D111" s="10"/>
      <c r="E111" s="10"/>
      <c r="F111" s="10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10"/>
      <c r="AE111" s="539"/>
      <c r="AF111" s="539"/>
      <c r="AG111" s="539"/>
      <c r="AH111" s="539"/>
      <c r="AI111" s="539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ht="11.25" customHeight="1" spans="2:46">
      <c r="B112" s="10"/>
      <c r="C112" s="10"/>
      <c r="D112" s="10"/>
      <c r="E112" s="10"/>
      <c r="F112" s="10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10"/>
      <c r="AE112" s="539"/>
      <c r="AF112" s="539"/>
      <c r="AG112" s="539"/>
      <c r="AH112" s="539"/>
      <c r="AI112" s="539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ht="11.25" customHeight="1" spans="2:46">
      <c r="B113" s="10"/>
      <c r="C113" s="10"/>
      <c r="D113" s="10"/>
      <c r="E113" s="10"/>
      <c r="F113" s="10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10"/>
      <c r="AE113" s="539"/>
      <c r="AF113" s="539"/>
      <c r="AG113" s="539"/>
      <c r="AH113" s="539"/>
      <c r="AI113" s="539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ht="11.25" customHeight="1" spans="2:46">
      <c r="B114" s="10"/>
      <c r="C114" s="10"/>
      <c r="D114" s="10"/>
      <c r="E114" s="10"/>
      <c r="F114" s="10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10"/>
      <c r="AE114" s="539"/>
      <c r="AF114" s="539"/>
      <c r="AG114" s="539"/>
      <c r="AH114" s="539"/>
      <c r="AI114" s="539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ht="11.25" customHeight="1" spans="2:46">
      <c r="B115" s="10"/>
      <c r="C115" s="10"/>
      <c r="D115" s="10"/>
      <c r="E115" s="10"/>
      <c r="F115" s="10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10"/>
      <c r="AE115" s="539"/>
      <c r="AF115" s="539"/>
      <c r="AG115" s="539"/>
      <c r="AH115" s="539"/>
      <c r="AI115" s="539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ht="11.25" customHeight="1" spans="2:46">
      <c r="B116" s="10"/>
      <c r="C116" s="10"/>
      <c r="D116" s="10"/>
      <c r="E116" s="10"/>
      <c r="F116" s="10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10"/>
      <c r="AE116" s="539"/>
      <c r="AF116" s="539"/>
      <c r="AG116" s="539"/>
      <c r="AH116" s="539"/>
      <c r="AI116" s="539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ht="11.25" customHeight="1" spans="2:46">
      <c r="B117" s="10"/>
      <c r="C117" s="10"/>
      <c r="D117" s="10"/>
      <c r="E117" s="10"/>
      <c r="F117" s="10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10"/>
      <c r="AE117" s="539"/>
      <c r="AF117" s="539"/>
      <c r="AG117" s="539"/>
      <c r="AH117" s="539"/>
      <c r="AI117" s="539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ht="11.25" customHeight="1" spans="2:46">
      <c r="B118" s="10"/>
      <c r="C118" s="10"/>
      <c r="D118" s="10"/>
      <c r="E118" s="10"/>
      <c r="F118" s="10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10"/>
      <c r="AE118" s="539"/>
      <c r="AF118" s="539"/>
      <c r="AG118" s="539"/>
      <c r="AH118" s="539"/>
      <c r="AI118" s="539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ht="11.25" customHeight="1" spans="2:46">
      <c r="B119" s="10"/>
      <c r="C119" s="10"/>
      <c r="D119" s="10"/>
      <c r="E119" s="10"/>
      <c r="F119" s="10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10"/>
      <c r="AE119" s="539"/>
      <c r="AF119" s="539"/>
      <c r="AG119" s="539"/>
      <c r="AH119" s="539"/>
      <c r="AI119" s="539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ht="11.25" customHeight="1" spans="2:46">
      <c r="B120" s="10"/>
      <c r="C120" s="10"/>
      <c r="D120" s="10"/>
      <c r="E120" s="10"/>
      <c r="F120" s="10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10"/>
      <c r="AE120" s="539"/>
      <c r="AF120" s="539"/>
      <c r="AG120" s="539"/>
      <c r="AH120" s="539"/>
      <c r="AI120" s="539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ht="11.25" customHeight="1" spans="2:45">
      <c r="B121" s="10"/>
      <c r="C121" s="10"/>
      <c r="D121" s="10"/>
      <c r="E121" s="10"/>
      <c r="F121" s="10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10"/>
      <c r="AE121" s="539"/>
      <c r="AF121" s="539"/>
      <c r="AG121" s="539"/>
      <c r="AH121" s="539"/>
      <c r="AI121" s="539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ht="11.25" customHeight="1" spans="2:45">
      <c r="B122" s="10"/>
      <c r="C122" s="10"/>
      <c r="D122" s="10"/>
      <c r="E122" s="10"/>
      <c r="F122" s="10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10"/>
      <c r="AE122" s="539"/>
      <c r="AF122" s="539"/>
      <c r="AG122" s="539"/>
      <c r="AH122" s="539"/>
      <c r="AI122" s="539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ht="11.25" customHeight="1" spans="2:45">
      <c r="B123" s="10"/>
      <c r="C123" s="10"/>
      <c r="D123" s="10"/>
      <c r="E123" s="10"/>
      <c r="F123" s="10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10"/>
      <c r="AE123" s="539"/>
      <c r="AF123" s="539"/>
      <c r="AG123" s="539"/>
      <c r="AH123" s="539"/>
      <c r="AI123" s="539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ht="11.25" customHeight="1" spans="2:45">
      <c r="B124" s="10"/>
      <c r="C124" s="10"/>
      <c r="D124" s="10"/>
      <c r="E124" s="10"/>
      <c r="F124" s="10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10"/>
      <c r="AE124" s="539"/>
      <c r="AF124" s="539"/>
      <c r="AG124" s="539"/>
      <c r="AH124" s="539"/>
      <c r="AI124" s="539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ht="11.25" customHeight="1" spans="2:45">
      <c r="B125" s="10"/>
      <c r="C125" s="10"/>
      <c r="D125" s="10"/>
      <c r="E125" s="10"/>
      <c r="F125" s="10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10"/>
      <c r="AE125" s="539"/>
      <c r="AF125" s="539"/>
      <c r="AG125" s="539"/>
      <c r="AH125" s="539"/>
      <c r="AI125" s="539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ht="11.25" customHeight="1" spans="2:45">
      <c r="B126" s="10"/>
      <c r="C126" s="10"/>
      <c r="D126" s="10"/>
      <c r="E126" s="10"/>
      <c r="F126" s="10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10"/>
      <c r="AE126" s="539"/>
      <c r="AF126" s="539"/>
      <c r="AG126" s="539"/>
      <c r="AH126" s="539"/>
      <c r="AI126" s="539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ht="11.25" customHeight="1" spans="2:45">
      <c r="B127" s="10"/>
      <c r="C127" s="10"/>
      <c r="D127" s="10"/>
      <c r="E127" s="10"/>
      <c r="F127" s="10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10"/>
      <c r="AE127" s="539"/>
      <c r="AF127" s="539"/>
      <c r="AG127" s="539"/>
      <c r="AH127" s="539"/>
      <c r="AI127" s="539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ht="11.25" customHeight="1" spans="2:45">
      <c r="B128" s="10"/>
      <c r="C128" s="10"/>
      <c r="D128" s="10"/>
      <c r="E128" s="10"/>
      <c r="F128" s="10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10"/>
      <c r="AE128" s="539"/>
      <c r="AF128" s="539"/>
      <c r="AG128" s="539"/>
      <c r="AH128" s="539"/>
      <c r="AI128" s="539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ht="11.25" customHeight="1" spans="2:45">
      <c r="B129" s="10"/>
      <c r="C129" s="10"/>
      <c r="D129" s="10"/>
      <c r="E129" s="10"/>
      <c r="F129" s="10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10"/>
      <c r="AE129" s="539"/>
      <c r="AF129" s="539"/>
      <c r="AG129" s="539"/>
      <c r="AH129" s="539"/>
      <c r="AI129" s="539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ht="11.25" customHeight="1" spans="2:45">
      <c r="B130" s="10"/>
      <c r="C130" s="10"/>
      <c r="D130" s="10"/>
      <c r="E130" s="10"/>
      <c r="F130" s="10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10"/>
      <c r="AE130" s="539"/>
      <c r="AF130" s="539"/>
      <c r="AG130" s="539"/>
      <c r="AH130" s="539"/>
      <c r="AI130" s="539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ht="11.25" customHeight="1" spans="2:45">
      <c r="B131" s="10"/>
      <c r="C131" s="10"/>
      <c r="D131" s="10"/>
      <c r="E131" s="10"/>
      <c r="F131" s="10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10"/>
      <c r="AE131" s="539"/>
      <c r="AF131" s="539"/>
      <c r="AG131" s="539"/>
      <c r="AH131" s="539"/>
      <c r="AI131" s="539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ht="11.25" customHeight="1" spans="2:45">
      <c r="B132" s="10"/>
      <c r="C132" s="10"/>
      <c r="D132" s="10"/>
      <c r="E132" s="10"/>
      <c r="F132" s="10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10"/>
      <c r="AE132" s="539"/>
      <c r="AF132" s="539"/>
      <c r="AG132" s="539"/>
      <c r="AH132" s="539"/>
      <c r="AI132" s="539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ht="11.25" customHeight="1" spans="2:46">
      <c r="B133" s="10"/>
      <c r="C133" s="10"/>
      <c r="D133" s="10"/>
      <c r="E133" s="10"/>
      <c r="F133" s="10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10"/>
      <c r="AE133" s="539"/>
      <c r="AF133" s="539"/>
      <c r="AG133" s="539"/>
      <c r="AH133" s="539"/>
      <c r="AI133" s="539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ht="11.25" customHeight="1" spans="2:46">
      <c r="B134" s="10"/>
      <c r="C134" s="10"/>
      <c r="D134" s="10"/>
      <c r="E134" s="10"/>
      <c r="F134" s="10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10"/>
      <c r="AE134" s="539"/>
      <c r="AF134" s="539"/>
      <c r="AG134" s="539"/>
      <c r="AH134" s="539"/>
      <c r="AI134" s="539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ht="11.25" customHeight="1" spans="2:46">
      <c r="B135" s="10"/>
      <c r="C135" s="10"/>
      <c r="D135" s="10"/>
      <c r="E135" s="10"/>
      <c r="F135" s="10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10"/>
      <c r="AE135" s="539"/>
      <c r="AF135" s="539"/>
      <c r="AG135" s="539"/>
      <c r="AH135" s="539"/>
      <c r="AI135" s="539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ht="11.25" customHeight="1" spans="2:46">
      <c r="B136" s="10"/>
      <c r="C136" s="10"/>
      <c r="D136" s="10"/>
      <c r="E136" s="10"/>
      <c r="F136" s="10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10"/>
      <c r="AE136" s="539"/>
      <c r="AF136" s="539"/>
      <c r="AG136" s="539"/>
      <c r="AH136" s="539"/>
      <c r="AI136" s="539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ht="11.25" customHeight="1" spans="2:46">
      <c r="B137" s="10"/>
      <c r="C137" s="10"/>
      <c r="D137" s="10"/>
      <c r="E137" s="10"/>
      <c r="F137" s="10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10"/>
      <c r="AE137" s="539"/>
      <c r="AF137" s="539"/>
      <c r="AG137" s="539"/>
      <c r="AH137" s="539"/>
      <c r="AI137" s="539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ht="11.25" customHeight="1" spans="2:46">
      <c r="B138" s="10"/>
      <c r="C138" s="10"/>
      <c r="D138" s="10"/>
      <c r="E138" s="10"/>
      <c r="F138" s="10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10"/>
      <c r="AE138" s="539"/>
      <c r="AF138" s="539"/>
      <c r="AG138" s="539"/>
      <c r="AH138" s="539"/>
      <c r="AI138" s="539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ht="11.25" customHeight="1" spans="2:46">
      <c r="B139" s="10"/>
      <c r="C139" s="10"/>
      <c r="D139" s="10"/>
      <c r="E139" s="10"/>
      <c r="F139" s="10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10"/>
      <c r="AE139" s="539"/>
      <c r="AF139" s="539"/>
      <c r="AG139" s="539"/>
      <c r="AH139" s="539"/>
      <c r="AI139" s="539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ht="11.25" customHeight="1" spans="2:46">
      <c r="B140" s="10"/>
      <c r="C140" s="10"/>
      <c r="D140" s="10"/>
      <c r="E140" s="10"/>
      <c r="F140" s="10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10"/>
      <c r="AE140" s="539"/>
      <c r="AF140" s="539"/>
      <c r="AG140" s="539"/>
      <c r="AH140" s="539"/>
      <c r="AI140" s="539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ht="11.25" customHeight="1" spans="2:46">
      <c r="B141" s="10"/>
      <c r="C141" s="10"/>
      <c r="D141" s="10"/>
      <c r="E141" s="10"/>
      <c r="F141" s="10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10"/>
      <c r="AE141" s="539"/>
      <c r="AF141" s="539"/>
      <c r="AG141" s="539"/>
      <c r="AH141" s="539"/>
      <c r="AI141" s="539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ht="11.25" customHeight="1" spans="2:46">
      <c r="B142" s="10"/>
      <c r="C142" s="10"/>
      <c r="D142" s="10"/>
      <c r="E142" s="10"/>
      <c r="F142" s="10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10"/>
      <c r="AE142" s="539"/>
      <c r="AF142" s="539"/>
      <c r="AG142" s="539"/>
      <c r="AH142" s="539"/>
      <c r="AI142" s="539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ht="11.25" customHeight="1" spans="2:46">
      <c r="B143" s="10"/>
      <c r="C143" s="10"/>
      <c r="D143" s="10"/>
      <c r="E143" s="10"/>
      <c r="F143" s="10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10"/>
      <c r="AE143" s="539"/>
      <c r="AF143" s="539"/>
      <c r="AG143" s="539"/>
      <c r="AH143" s="539"/>
      <c r="AI143" s="539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ht="11.25" customHeight="1" spans="2:46">
      <c r="B144" s="10"/>
      <c r="C144" s="10"/>
      <c r="D144" s="10"/>
      <c r="E144" s="10"/>
      <c r="F144" s="10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10"/>
      <c r="AE144" s="539"/>
      <c r="AF144" s="539"/>
      <c r="AG144" s="539"/>
      <c r="AH144" s="539"/>
      <c r="AI144" s="539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ht="11.25" customHeight="1" spans="2:46">
      <c r="B145" s="10"/>
      <c r="C145" s="10"/>
      <c r="D145" s="10"/>
      <c r="E145" s="10"/>
      <c r="F145" s="10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10"/>
      <c r="AE145" s="539"/>
      <c r="AF145" s="539"/>
      <c r="AG145" s="539"/>
      <c r="AH145" s="539"/>
      <c r="AI145" s="539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ht="11.25" customHeight="1" spans="2:46">
      <c r="B146" s="10"/>
      <c r="C146" s="10"/>
      <c r="D146" s="10"/>
      <c r="E146" s="10"/>
      <c r="F146" s="10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10"/>
      <c r="AE146" s="539"/>
      <c r="AF146" s="539"/>
      <c r="AG146" s="539"/>
      <c r="AH146" s="539"/>
      <c r="AI146" s="539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ht="11.25" customHeight="1" spans="2:46">
      <c r="B147" s="10"/>
      <c r="C147" s="10"/>
      <c r="D147" s="10"/>
      <c r="E147" s="10"/>
      <c r="F147" s="10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10"/>
      <c r="AE147" s="539"/>
      <c r="AF147" s="539"/>
      <c r="AG147" s="539"/>
      <c r="AH147" s="539"/>
      <c r="AI147" s="539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ht="11.25" customHeight="1" spans="2:46">
      <c r="B148" s="10"/>
      <c r="C148" s="10"/>
      <c r="D148" s="10"/>
      <c r="E148" s="10"/>
      <c r="F148" s="10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10"/>
      <c r="AE148" s="539"/>
      <c r="AF148" s="539"/>
      <c r="AG148" s="539"/>
      <c r="AH148" s="539"/>
      <c r="AI148" s="539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ht="11.25" customHeight="1" spans="2:46">
      <c r="B149" s="10"/>
      <c r="C149" s="10"/>
      <c r="D149" s="10"/>
      <c r="E149" s="10"/>
      <c r="F149" s="10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10"/>
      <c r="AE149" s="539"/>
      <c r="AF149" s="539"/>
      <c r="AG149" s="539"/>
      <c r="AH149" s="539"/>
      <c r="AI149" s="539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ht="11.25" customHeight="1" spans="2:46">
      <c r="B150" s="10"/>
      <c r="C150" s="10"/>
      <c r="D150" s="10"/>
      <c r="E150" s="10"/>
      <c r="F150" s="10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10"/>
      <c r="AE150" s="539"/>
      <c r="AF150" s="539"/>
      <c r="AG150" s="539"/>
      <c r="AH150" s="539"/>
      <c r="AI150" s="539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ht="11.25" customHeight="1" spans="2:46">
      <c r="B151" s="10"/>
      <c r="C151" s="10"/>
      <c r="D151" s="10"/>
      <c r="E151" s="10"/>
      <c r="F151" s="10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10"/>
      <c r="AE151" s="539"/>
      <c r="AF151" s="539"/>
      <c r="AG151" s="539"/>
      <c r="AH151" s="539"/>
      <c r="AI151" s="539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ht="11.25" customHeight="1" spans="2:46">
      <c r="B152" s="10"/>
      <c r="C152" s="10"/>
      <c r="D152" s="10"/>
      <c r="E152" s="10"/>
      <c r="F152" s="10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10"/>
      <c r="AE152" s="539"/>
      <c r="AF152" s="539"/>
      <c r="AG152" s="539"/>
      <c r="AH152" s="539"/>
      <c r="AI152" s="539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ht="11.25" customHeight="1" spans="2:46">
      <c r="B153" s="10"/>
      <c r="C153" s="10"/>
      <c r="D153" s="10"/>
      <c r="E153" s="10"/>
      <c r="F153" s="10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10"/>
      <c r="AE153" s="539"/>
      <c r="AF153" s="539"/>
      <c r="AG153" s="539"/>
      <c r="AH153" s="539"/>
      <c r="AI153" s="539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ht="11.25" customHeight="1" spans="2:46">
      <c r="B154" s="10"/>
      <c r="C154" s="10"/>
      <c r="D154" s="10"/>
      <c r="E154" s="10"/>
      <c r="F154" s="10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10"/>
      <c r="AE154" s="539"/>
      <c r="AF154" s="539"/>
      <c r="AG154" s="539"/>
      <c r="AH154" s="539"/>
      <c r="AI154" s="539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ht="11.25" customHeight="1" spans="2:46">
      <c r="B155" s="10"/>
      <c r="C155" s="10"/>
      <c r="D155" s="10"/>
      <c r="E155" s="10"/>
      <c r="F155" s="10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10"/>
      <c r="AE155" s="539"/>
      <c r="AF155" s="539"/>
      <c r="AG155" s="539"/>
      <c r="AH155" s="539"/>
      <c r="AI155" s="539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ht="11.25" customHeight="1" spans="2:46">
      <c r="B156" s="10"/>
      <c r="C156" s="10"/>
      <c r="D156" s="10"/>
      <c r="E156" s="10"/>
      <c r="F156" s="10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10"/>
      <c r="AE156" s="539"/>
      <c r="AF156" s="539"/>
      <c r="AG156" s="539"/>
      <c r="AH156" s="539"/>
      <c r="AI156" s="539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ht="11.25" customHeight="1" spans="2:46">
      <c r="B157" s="10"/>
      <c r="C157" s="10"/>
      <c r="D157" s="10"/>
      <c r="E157" s="10"/>
      <c r="F157" s="10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10"/>
      <c r="AE157" s="539"/>
      <c r="AF157" s="539"/>
      <c r="AG157" s="539"/>
      <c r="AH157" s="539"/>
      <c r="AI157" s="539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ht="11.25" customHeight="1" spans="2:46">
      <c r="B158" s="10"/>
      <c r="C158" s="10"/>
      <c r="D158" s="10"/>
      <c r="E158" s="10"/>
      <c r="F158" s="10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10"/>
      <c r="AE158" s="539"/>
      <c r="AF158" s="539"/>
      <c r="AG158" s="539"/>
      <c r="AH158" s="539"/>
      <c r="AI158" s="539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ht="11.25" customHeight="1" spans="2:46">
      <c r="B159" s="10"/>
      <c r="C159" s="10"/>
      <c r="D159" s="10"/>
      <c r="E159" s="10"/>
      <c r="F159" s="10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10"/>
      <c r="AE159" s="539"/>
      <c r="AF159" s="539"/>
      <c r="AG159" s="539"/>
      <c r="AH159" s="539"/>
      <c r="AI159" s="539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ht="11.25" customHeight="1" spans="2:46">
      <c r="B160" s="10"/>
      <c r="C160" s="10"/>
      <c r="D160" s="10"/>
      <c r="E160" s="10"/>
      <c r="F160" s="10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10"/>
      <c r="AE160" s="539"/>
      <c r="AF160" s="539"/>
      <c r="AG160" s="539"/>
      <c r="AH160" s="539"/>
      <c r="AI160" s="539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ht="11.25" customHeight="1" spans="2:46">
      <c r="B161" s="10"/>
      <c r="C161" s="10"/>
      <c r="D161" s="10"/>
      <c r="E161" s="10"/>
      <c r="F161" s="10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10"/>
      <c r="AE161" s="539"/>
      <c r="AF161" s="539"/>
      <c r="AG161" s="539"/>
      <c r="AH161" s="539"/>
      <c r="AI161" s="539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ht="11.25" customHeight="1" spans="2:46">
      <c r="B162" s="10"/>
      <c r="C162" s="10"/>
      <c r="D162" s="10"/>
      <c r="E162" s="10"/>
      <c r="F162" s="10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10"/>
      <c r="AE162" s="539"/>
      <c r="AF162" s="539"/>
      <c r="AG162" s="539"/>
      <c r="AH162" s="539"/>
      <c r="AI162" s="539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ht="11.25" customHeight="1" spans="2:46">
      <c r="B163" s="10"/>
      <c r="C163" s="10"/>
      <c r="D163" s="10"/>
      <c r="E163" s="10"/>
      <c r="F163" s="10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10"/>
      <c r="AE163" s="539"/>
      <c r="AF163" s="539"/>
      <c r="AG163" s="539"/>
      <c r="AH163" s="539"/>
      <c r="AI163" s="539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ht="11.25" customHeight="1" spans="2:46">
      <c r="B164" s="10"/>
      <c r="C164" s="10"/>
      <c r="D164" s="10"/>
      <c r="E164" s="10"/>
      <c r="F164" s="10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10"/>
      <c r="AE164" s="539"/>
      <c r="AF164" s="539"/>
      <c r="AG164" s="539"/>
      <c r="AH164" s="539"/>
      <c r="AI164" s="539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ht="11.25" customHeight="1" spans="2:46">
      <c r="B165" s="10"/>
      <c r="C165" s="10"/>
      <c r="D165" s="10"/>
      <c r="E165" s="10"/>
      <c r="F165" s="10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10"/>
      <c r="AE165" s="539"/>
      <c r="AF165" s="539"/>
      <c r="AG165" s="539"/>
      <c r="AH165" s="539"/>
      <c r="AI165" s="539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ht="11.25" customHeight="1" spans="2:46">
      <c r="B166" s="10"/>
      <c r="C166" s="10"/>
      <c r="D166" s="10"/>
      <c r="E166" s="10"/>
      <c r="F166" s="10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10"/>
      <c r="AE166" s="539"/>
      <c r="AF166" s="539"/>
      <c r="AG166" s="539"/>
      <c r="AH166" s="539"/>
      <c r="AI166" s="539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ht="11.25" customHeight="1" spans="2:46">
      <c r="B167" s="10"/>
      <c r="C167" s="10"/>
      <c r="D167" s="10"/>
      <c r="E167" s="10"/>
      <c r="F167" s="10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10"/>
      <c r="AE167" s="539"/>
      <c r="AF167" s="539"/>
      <c r="AG167" s="539"/>
      <c r="AH167" s="539"/>
      <c r="AI167" s="539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ht="11.25" customHeight="1" spans="2:46">
      <c r="B168" s="10"/>
      <c r="C168" s="10"/>
      <c r="D168" s="10"/>
      <c r="E168" s="10"/>
      <c r="F168" s="10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10"/>
      <c r="AE168" s="539"/>
      <c r="AF168" s="539"/>
      <c r="AG168" s="539"/>
      <c r="AH168" s="539"/>
      <c r="AI168" s="539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ht="11.25" customHeight="1" spans="2:46">
      <c r="B169" s="10"/>
      <c r="C169" s="10"/>
      <c r="D169" s="10"/>
      <c r="E169" s="10"/>
      <c r="F169" s="10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10"/>
      <c r="AE169" s="539"/>
      <c r="AF169" s="539"/>
      <c r="AG169" s="539"/>
      <c r="AH169" s="539"/>
      <c r="AI169" s="539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ht="11.25" customHeight="1" spans="2:46">
      <c r="B170" s="10"/>
      <c r="C170" s="10"/>
      <c r="D170" s="10"/>
      <c r="E170" s="10"/>
      <c r="F170" s="10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10"/>
      <c r="AE170" s="539"/>
      <c r="AF170" s="539"/>
      <c r="AG170" s="539"/>
      <c r="AH170" s="539"/>
      <c r="AI170" s="539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ht="11.25" customHeight="1" spans="2:46">
      <c r="B171" s="10"/>
      <c r="C171" s="10"/>
      <c r="D171" s="10"/>
      <c r="E171" s="10"/>
      <c r="F171" s="10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10"/>
      <c r="AE171" s="539"/>
      <c r="AF171" s="539"/>
      <c r="AG171" s="539"/>
      <c r="AH171" s="539"/>
      <c r="AI171" s="539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ht="11.25" customHeight="1" spans="2:46">
      <c r="B172" s="10"/>
      <c r="C172" s="10"/>
      <c r="D172" s="10"/>
      <c r="E172" s="10"/>
      <c r="F172" s="10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10"/>
      <c r="AE172" s="539"/>
      <c r="AF172" s="539"/>
      <c r="AG172" s="539"/>
      <c r="AH172" s="539"/>
      <c r="AI172" s="539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ht="11.25" customHeight="1" spans="2:46">
      <c r="B173" s="10"/>
      <c r="C173" s="10"/>
      <c r="D173" s="10"/>
      <c r="E173" s="10"/>
      <c r="F173" s="10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10"/>
      <c r="AE173" s="539"/>
      <c r="AF173" s="539"/>
      <c r="AG173" s="539"/>
      <c r="AH173" s="539"/>
      <c r="AI173" s="539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ht="11.25" customHeight="1" spans="2:46">
      <c r="B174" s="10"/>
      <c r="C174" s="10"/>
      <c r="D174" s="10"/>
      <c r="E174" s="10"/>
      <c r="F174" s="10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10"/>
      <c r="AE174" s="539"/>
      <c r="AF174" s="539"/>
      <c r="AG174" s="539"/>
      <c r="AH174" s="539"/>
      <c r="AI174" s="539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ht="11.25" customHeight="1" spans="2:46">
      <c r="B175" s="10"/>
      <c r="C175" s="10"/>
      <c r="D175" s="10"/>
      <c r="E175" s="10"/>
      <c r="F175" s="10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10"/>
      <c r="AE175" s="539"/>
      <c r="AF175" s="539"/>
      <c r="AG175" s="539"/>
      <c r="AH175" s="539"/>
      <c r="AI175" s="539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ht="11.25" customHeight="1" spans="2:46">
      <c r="B176" s="10"/>
      <c r="C176" s="10"/>
      <c r="D176" s="10"/>
      <c r="E176" s="10"/>
      <c r="F176" s="10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10"/>
      <c r="AE176" s="539"/>
      <c r="AF176" s="539"/>
      <c r="AG176" s="539"/>
      <c r="AH176" s="539"/>
      <c r="AI176" s="539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ht="11.25" customHeight="1" spans="2:46">
      <c r="B177" s="10"/>
      <c r="C177" s="10"/>
      <c r="D177" s="10"/>
      <c r="E177" s="10"/>
      <c r="F177" s="10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10"/>
      <c r="AE177" s="539"/>
      <c r="AF177" s="539"/>
      <c r="AG177" s="539"/>
      <c r="AH177" s="539"/>
      <c r="AI177" s="539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ht="11.25" customHeight="1" spans="2:46">
      <c r="B178" s="10"/>
      <c r="C178" s="10"/>
      <c r="D178" s="10"/>
      <c r="E178" s="10"/>
      <c r="F178" s="10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10"/>
      <c r="AE178" s="539"/>
      <c r="AF178" s="539"/>
      <c r="AG178" s="539"/>
      <c r="AH178" s="539"/>
      <c r="AI178" s="539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ht="11.25" customHeight="1" spans="2:46">
      <c r="B179" s="10"/>
      <c r="C179" s="10"/>
      <c r="D179" s="10"/>
      <c r="E179" s="10"/>
      <c r="F179" s="10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10"/>
      <c r="AE179" s="539"/>
      <c r="AF179" s="539"/>
      <c r="AG179" s="539"/>
      <c r="AH179" s="539"/>
      <c r="AI179" s="539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ht="11.25" customHeight="1" spans="2:46">
      <c r="B180" s="10"/>
      <c r="C180" s="10"/>
      <c r="D180" s="10"/>
      <c r="E180" s="10"/>
      <c r="F180" s="10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10"/>
      <c r="AE180" s="539"/>
      <c r="AF180" s="539"/>
      <c r="AG180" s="539"/>
      <c r="AH180" s="539"/>
      <c r="AI180" s="539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ht="11.25" customHeight="1" spans="2:46">
      <c r="B181" s="10"/>
      <c r="C181" s="10"/>
      <c r="D181" s="10"/>
      <c r="E181" s="10"/>
      <c r="F181" s="10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10"/>
      <c r="AE181" s="539"/>
      <c r="AF181" s="539"/>
      <c r="AG181" s="539"/>
      <c r="AH181" s="539"/>
      <c r="AI181" s="539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ht="11.25" customHeight="1" spans="2:46">
      <c r="B182" s="10"/>
      <c r="C182" s="10"/>
      <c r="D182" s="10"/>
      <c r="E182" s="10"/>
      <c r="F182" s="10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10"/>
      <c r="AE182" s="539"/>
      <c r="AF182" s="539"/>
      <c r="AG182" s="539"/>
      <c r="AH182" s="539"/>
      <c r="AI182" s="539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ht="11.25" customHeight="1" spans="2:46">
      <c r="B183" s="10"/>
      <c r="C183" s="10"/>
      <c r="D183" s="10"/>
      <c r="E183" s="10"/>
      <c r="F183" s="10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10"/>
      <c r="AE183" s="539"/>
      <c r="AF183" s="539"/>
      <c r="AG183" s="539"/>
      <c r="AH183" s="539"/>
      <c r="AI183" s="539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ht="11.25" customHeight="1" spans="2:46">
      <c r="B184" s="10"/>
      <c r="C184" s="10"/>
      <c r="D184" s="10"/>
      <c r="E184" s="10"/>
      <c r="F184" s="10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10"/>
      <c r="AE184" s="539"/>
      <c r="AF184" s="539"/>
      <c r="AG184" s="539"/>
      <c r="AH184" s="539"/>
      <c r="AI184" s="539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ht="11.25" customHeight="1" spans="2:46">
      <c r="B185" s="10"/>
      <c r="C185" s="10"/>
      <c r="D185" s="10"/>
      <c r="E185" s="10"/>
      <c r="F185" s="10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10"/>
      <c r="AE185" s="539"/>
      <c r="AF185" s="539"/>
      <c r="AG185" s="539"/>
      <c r="AH185" s="539"/>
      <c r="AI185" s="539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ht="11.25" customHeight="1" spans="2:46">
      <c r="B186" s="10"/>
      <c r="C186" s="10"/>
      <c r="D186" s="10"/>
      <c r="E186" s="10"/>
      <c r="F186" s="10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10"/>
      <c r="AE186" s="539"/>
      <c r="AF186" s="539"/>
      <c r="AG186" s="539"/>
      <c r="AH186" s="539"/>
      <c r="AI186" s="539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ht="11.25" customHeight="1" spans="2:46">
      <c r="B187" s="10"/>
      <c r="C187" s="10"/>
      <c r="D187" s="10"/>
      <c r="E187" s="10"/>
      <c r="F187" s="10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10"/>
      <c r="AE187" s="539"/>
      <c r="AF187" s="539"/>
      <c r="AG187" s="539"/>
      <c r="AH187" s="539"/>
      <c r="AI187" s="539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ht="11.25" customHeight="1" spans="2:46">
      <c r="B188" s="10"/>
      <c r="C188" s="10"/>
      <c r="D188" s="10"/>
      <c r="E188" s="10"/>
      <c r="F188" s="10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10"/>
      <c r="AE188" s="539"/>
      <c r="AF188" s="539"/>
      <c r="AG188" s="539"/>
      <c r="AH188" s="539"/>
      <c r="AI188" s="539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ht="11.25" customHeight="1" spans="2:46">
      <c r="B189" s="10"/>
      <c r="C189" s="10"/>
      <c r="D189" s="10"/>
      <c r="E189" s="10"/>
      <c r="F189" s="10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10"/>
      <c r="AE189" s="539"/>
      <c r="AF189" s="539"/>
      <c r="AG189" s="539"/>
      <c r="AH189" s="539"/>
      <c r="AI189" s="539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ht="11.25" customHeight="1" spans="2:46">
      <c r="B190" s="10"/>
      <c r="C190" s="10"/>
      <c r="D190" s="10"/>
      <c r="E190" s="10"/>
      <c r="F190" s="10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10"/>
      <c r="AE190" s="539"/>
      <c r="AF190" s="539"/>
      <c r="AG190" s="539"/>
      <c r="AH190" s="539"/>
      <c r="AI190" s="539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ht="11.25" customHeight="1" spans="2:46">
      <c r="B191" s="10"/>
      <c r="C191" s="10"/>
      <c r="D191" s="10"/>
      <c r="E191" s="10"/>
      <c r="F191" s="10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10"/>
      <c r="AE191" s="539"/>
      <c r="AF191" s="539"/>
      <c r="AG191" s="539"/>
      <c r="AH191" s="539"/>
      <c r="AI191" s="539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ht="11.25" customHeight="1" spans="2:46">
      <c r="B192" s="10"/>
      <c r="C192" s="10"/>
      <c r="D192" s="10"/>
      <c r="E192" s="10"/>
      <c r="F192" s="10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10"/>
      <c r="AE192" s="539"/>
      <c r="AF192" s="539"/>
      <c r="AG192" s="539"/>
      <c r="AH192" s="539"/>
      <c r="AI192" s="539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ht="11.25" customHeight="1" spans="2:46">
      <c r="B193" s="10"/>
      <c r="C193" s="10"/>
      <c r="D193" s="10"/>
      <c r="E193" s="10"/>
      <c r="F193" s="10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10"/>
      <c r="AE193" s="539"/>
      <c r="AF193" s="539"/>
      <c r="AG193" s="539"/>
      <c r="AH193" s="539"/>
      <c r="AI193" s="539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ht="11.25" customHeight="1" spans="2:46">
      <c r="B194" s="10"/>
      <c r="C194" s="10"/>
      <c r="D194" s="10"/>
      <c r="E194" s="10"/>
      <c r="F194" s="10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10"/>
      <c r="AE194" s="539"/>
      <c r="AF194" s="539"/>
      <c r="AG194" s="539"/>
      <c r="AH194" s="539"/>
      <c r="AI194" s="539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ht="11.25" customHeight="1" spans="2:46">
      <c r="B195" s="10"/>
      <c r="C195" s="10"/>
      <c r="D195" s="10"/>
      <c r="E195" s="10"/>
      <c r="F195" s="10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10"/>
      <c r="AE195" s="539"/>
      <c r="AF195" s="539"/>
      <c r="AG195" s="539"/>
      <c r="AH195" s="539"/>
      <c r="AI195" s="539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ht="11.25" customHeight="1" spans="2:46">
      <c r="B196" s="10"/>
      <c r="C196" s="10"/>
      <c r="D196" s="10"/>
      <c r="E196" s="10"/>
      <c r="F196" s="10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10"/>
      <c r="AE196" s="539"/>
      <c r="AF196" s="539"/>
      <c r="AG196" s="539"/>
      <c r="AH196" s="539"/>
      <c r="AI196" s="539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ht="11.25" customHeight="1" spans="2:46">
      <c r="B197" s="10"/>
      <c r="C197" s="10"/>
      <c r="D197" s="10"/>
      <c r="E197" s="10"/>
      <c r="F197" s="10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10"/>
      <c r="AE197" s="539"/>
      <c r="AF197" s="539"/>
      <c r="AG197" s="539"/>
      <c r="AH197" s="539"/>
      <c r="AI197" s="539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ht="11.25" customHeight="1" spans="2:46">
      <c r="B198" s="10"/>
      <c r="C198" s="10"/>
      <c r="D198" s="10"/>
      <c r="E198" s="10"/>
      <c r="F198" s="10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10"/>
      <c r="AE198" s="539"/>
      <c r="AF198" s="539"/>
      <c r="AG198" s="539"/>
      <c r="AH198" s="539"/>
      <c r="AI198" s="539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ht="11.25" customHeight="1" spans="2:46">
      <c r="B199" s="10"/>
      <c r="C199" s="10"/>
      <c r="D199" s="10"/>
      <c r="E199" s="10"/>
      <c r="F199" s="10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10"/>
      <c r="AE199" s="539"/>
      <c r="AF199" s="539"/>
      <c r="AG199" s="539"/>
      <c r="AH199" s="539"/>
      <c r="AI199" s="539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ht="11.25" customHeight="1" spans="2:46">
      <c r="B200" s="10"/>
      <c r="C200" s="10"/>
      <c r="D200" s="10"/>
      <c r="E200" s="10"/>
      <c r="F200" s="10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10"/>
      <c r="AE200" s="539"/>
      <c r="AF200" s="539"/>
      <c r="AG200" s="539"/>
      <c r="AH200" s="539"/>
      <c r="AI200" s="539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ht="11.25" customHeight="1" spans="2:46">
      <c r="B201" s="10"/>
      <c r="C201" s="10"/>
      <c r="D201" s="10"/>
      <c r="E201" s="10"/>
      <c r="F201" s="10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10"/>
      <c r="AE201" s="539"/>
      <c r="AF201" s="539"/>
      <c r="AG201" s="539"/>
      <c r="AH201" s="539"/>
      <c r="AI201" s="539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ht="11.25" customHeight="1" spans="2:46">
      <c r="B202" s="10"/>
      <c r="C202" s="10"/>
      <c r="D202" s="10"/>
      <c r="E202" s="10"/>
      <c r="F202" s="10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10"/>
      <c r="AE202" s="539"/>
      <c r="AF202" s="539"/>
      <c r="AG202" s="539"/>
      <c r="AH202" s="539"/>
      <c r="AI202" s="539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ht="11.25" customHeight="1" spans="2:46">
      <c r="B203" s="10"/>
      <c r="C203" s="10"/>
      <c r="D203" s="10"/>
      <c r="E203" s="10"/>
      <c r="F203" s="10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10"/>
      <c r="AE203" s="539"/>
      <c r="AF203" s="539"/>
      <c r="AG203" s="539"/>
      <c r="AH203" s="539"/>
      <c r="AI203" s="539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ht="11.25" customHeight="1" spans="2:46">
      <c r="B204" s="10"/>
      <c r="C204" s="10"/>
      <c r="D204" s="10"/>
      <c r="E204" s="10"/>
      <c r="F204" s="10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10"/>
      <c r="AE204" s="539"/>
      <c r="AF204" s="539"/>
      <c r="AG204" s="539"/>
      <c r="AH204" s="539"/>
      <c r="AI204" s="539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ht="11.25" customHeight="1" spans="2:46">
      <c r="B205" s="10"/>
      <c r="C205" s="10"/>
      <c r="D205" s="10"/>
      <c r="E205" s="10"/>
      <c r="F205" s="10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10"/>
      <c r="AE205" s="539"/>
      <c r="AF205" s="539"/>
      <c r="AG205" s="539"/>
      <c r="AH205" s="539"/>
      <c r="AI205" s="539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ht="11.25" customHeight="1" spans="2:46">
      <c r="B206" s="10"/>
      <c r="C206" s="10"/>
      <c r="D206" s="10"/>
      <c r="E206" s="10"/>
      <c r="F206" s="10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10"/>
      <c r="AE206" s="539"/>
      <c r="AF206" s="539"/>
      <c r="AG206" s="539"/>
      <c r="AH206" s="539"/>
      <c r="AI206" s="539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ht="11.25" customHeight="1" spans="2:46">
      <c r="B207" s="10"/>
      <c r="C207" s="10"/>
      <c r="D207" s="10"/>
      <c r="E207" s="10"/>
      <c r="F207" s="10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10"/>
      <c r="AE207" s="539"/>
      <c r="AF207" s="539"/>
      <c r="AG207" s="539"/>
      <c r="AH207" s="539"/>
      <c r="AI207" s="539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ht="11.25" customHeight="1" spans="2:46">
      <c r="B208" s="10"/>
      <c r="C208" s="10"/>
      <c r="D208" s="10"/>
      <c r="E208" s="10"/>
      <c r="F208" s="10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10"/>
      <c r="AE208" s="539"/>
      <c r="AF208" s="539"/>
      <c r="AG208" s="539"/>
      <c r="AH208" s="539"/>
      <c r="AI208" s="539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ht="11.25" customHeight="1" spans="2:46">
      <c r="B209" s="10"/>
      <c r="C209" s="10"/>
      <c r="D209" s="10"/>
      <c r="E209" s="10"/>
      <c r="F209" s="10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10"/>
      <c r="AE209" s="539"/>
      <c r="AF209" s="539"/>
      <c r="AG209" s="539"/>
      <c r="AH209" s="539"/>
      <c r="AI209" s="539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ht="11.25" customHeight="1" spans="2:46">
      <c r="B210" s="10"/>
      <c r="C210" s="10"/>
      <c r="D210" s="10"/>
      <c r="E210" s="10"/>
      <c r="F210" s="10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10"/>
      <c r="AE210" s="539"/>
      <c r="AF210" s="539"/>
      <c r="AG210" s="539"/>
      <c r="AH210" s="539"/>
      <c r="AI210" s="539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ht="11.25" customHeight="1" spans="2:46">
      <c r="B211" s="10"/>
      <c r="C211" s="10"/>
      <c r="D211" s="10"/>
      <c r="E211" s="10"/>
      <c r="F211" s="10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10"/>
      <c r="AE211" s="539"/>
      <c r="AF211" s="539"/>
      <c r="AG211" s="539"/>
      <c r="AH211" s="539"/>
      <c r="AI211" s="539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ht="11.25" customHeight="1" spans="2:46">
      <c r="B212" s="10"/>
      <c r="C212" s="10"/>
      <c r="D212" s="10"/>
      <c r="E212" s="10"/>
      <c r="F212" s="10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10"/>
      <c r="AE212" s="539"/>
      <c r="AF212" s="539"/>
      <c r="AG212" s="539"/>
      <c r="AH212" s="539"/>
      <c r="AI212" s="539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ht="11.25" customHeight="1" spans="2:46">
      <c r="B213" s="10"/>
      <c r="C213" s="10"/>
      <c r="D213" s="10"/>
      <c r="E213" s="10"/>
      <c r="F213" s="10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10"/>
      <c r="AE213" s="539"/>
      <c r="AF213" s="539"/>
      <c r="AG213" s="539"/>
      <c r="AH213" s="539"/>
      <c r="AI213" s="539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ht="11.25" customHeight="1" spans="2:46">
      <c r="B214" s="10"/>
      <c r="C214" s="10"/>
      <c r="D214" s="10"/>
      <c r="E214" s="10"/>
      <c r="F214" s="10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10"/>
      <c r="AE214" s="539"/>
      <c r="AF214" s="539"/>
      <c r="AG214" s="539"/>
      <c r="AH214" s="539"/>
      <c r="AI214" s="539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ht="11.25" customHeight="1" spans="2:46">
      <c r="B215" s="10"/>
      <c r="C215" s="10"/>
      <c r="D215" s="10"/>
      <c r="E215" s="10"/>
      <c r="F215" s="10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10"/>
      <c r="AE215" s="539"/>
      <c r="AF215" s="539"/>
      <c r="AG215" s="539"/>
      <c r="AH215" s="539"/>
      <c r="AI215" s="539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ht="11.25" customHeight="1" spans="2:46">
      <c r="B216" s="10"/>
      <c r="C216" s="10"/>
      <c r="D216" s="10"/>
      <c r="E216" s="10"/>
      <c r="F216" s="10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10"/>
      <c r="AE216" s="539"/>
      <c r="AF216" s="539"/>
      <c r="AG216" s="539"/>
      <c r="AH216" s="539"/>
      <c r="AI216" s="539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ht="11.25" customHeight="1" spans="2:46">
      <c r="B217" s="10"/>
      <c r="C217" s="10"/>
      <c r="D217" s="10"/>
      <c r="E217" s="10"/>
      <c r="F217" s="10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10"/>
      <c r="AE217" s="539"/>
      <c r="AF217" s="539"/>
      <c r="AG217" s="539"/>
      <c r="AH217" s="539"/>
      <c r="AI217" s="539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ht="11.25" customHeight="1" spans="2:46">
      <c r="B218" s="10"/>
      <c r="C218" s="10"/>
      <c r="D218" s="10"/>
      <c r="E218" s="10"/>
      <c r="F218" s="10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10"/>
      <c r="AE218" s="539"/>
      <c r="AF218" s="539"/>
      <c r="AG218" s="539"/>
      <c r="AH218" s="539"/>
      <c r="AI218" s="539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ht="11.25" customHeight="1" spans="2:46">
      <c r="B219" s="10"/>
      <c r="C219" s="10"/>
      <c r="D219" s="10"/>
      <c r="E219" s="10"/>
      <c r="F219" s="10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10"/>
      <c r="AE219" s="539"/>
      <c r="AF219" s="539"/>
      <c r="AG219" s="539"/>
      <c r="AH219" s="539"/>
      <c r="AI219" s="539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ht="11.25" customHeight="1" spans="2:46">
      <c r="B220" s="10"/>
      <c r="C220" s="10"/>
      <c r="D220" s="10"/>
      <c r="E220" s="10"/>
      <c r="F220" s="10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10"/>
      <c r="AE220" s="539"/>
      <c r="AF220" s="539"/>
      <c r="AG220" s="539"/>
      <c r="AH220" s="539"/>
      <c r="AI220" s="539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ht="11.25" customHeight="1" spans="2:46">
      <c r="B221" s="10"/>
      <c r="C221" s="10"/>
      <c r="D221" s="10"/>
      <c r="E221" s="10"/>
      <c r="F221" s="10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10"/>
      <c r="AE221" s="539"/>
      <c r="AF221" s="539"/>
      <c r="AG221" s="539"/>
      <c r="AH221" s="539"/>
      <c r="AI221" s="539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ht="11.25" customHeight="1" spans="2:46">
      <c r="B222" s="10"/>
      <c r="C222" s="10"/>
      <c r="D222" s="10"/>
      <c r="E222" s="10"/>
      <c r="F222" s="10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10"/>
      <c r="AE222" s="539"/>
      <c r="AF222" s="539"/>
      <c r="AG222" s="539"/>
      <c r="AH222" s="539"/>
      <c r="AI222" s="539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ht="11.25" customHeight="1" spans="2:46">
      <c r="B223" s="10"/>
      <c r="C223" s="10"/>
      <c r="D223" s="10"/>
      <c r="E223" s="10"/>
      <c r="F223" s="10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10"/>
      <c r="AE223" s="539"/>
      <c r="AF223" s="539"/>
      <c r="AG223" s="539"/>
      <c r="AH223" s="539"/>
      <c r="AI223" s="539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ht="11.25" customHeight="1" spans="2:46">
      <c r="B224" s="10"/>
      <c r="C224" s="10"/>
      <c r="D224" s="10"/>
      <c r="E224" s="10"/>
      <c r="F224" s="10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10"/>
      <c r="AE224" s="539"/>
      <c r="AF224" s="539"/>
      <c r="AG224" s="539"/>
      <c r="AH224" s="539"/>
      <c r="AI224" s="539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ht="11.25" customHeight="1" spans="2:46">
      <c r="B225" s="10"/>
      <c r="C225" s="10"/>
      <c r="D225" s="10"/>
      <c r="E225" s="10"/>
      <c r="F225" s="10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10"/>
      <c r="AE225" s="539"/>
      <c r="AF225" s="539"/>
      <c r="AG225" s="539"/>
      <c r="AH225" s="539"/>
      <c r="AI225" s="539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ht="11.25" customHeight="1" spans="2:46">
      <c r="B226" s="10"/>
      <c r="C226" s="10"/>
      <c r="D226" s="10"/>
      <c r="E226" s="10"/>
      <c r="F226" s="10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10"/>
      <c r="AE226" s="539"/>
      <c r="AF226" s="539"/>
      <c r="AG226" s="539"/>
      <c r="AH226" s="539"/>
      <c r="AI226" s="539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ht="11.25" customHeight="1" spans="2:46">
      <c r="B227" s="10"/>
      <c r="C227" s="10"/>
      <c r="D227" s="10"/>
      <c r="E227" s="10"/>
      <c r="F227" s="10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10"/>
      <c r="AE227" s="539"/>
      <c r="AF227" s="539"/>
      <c r="AG227" s="539"/>
      <c r="AH227" s="539"/>
      <c r="AI227" s="539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ht="11.25" customHeight="1" spans="2:46">
      <c r="B228" s="10"/>
      <c r="C228" s="10"/>
      <c r="D228" s="10"/>
      <c r="E228" s="10"/>
      <c r="F228" s="10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10"/>
      <c r="AE228" s="539"/>
      <c r="AF228" s="539"/>
      <c r="AG228" s="539"/>
      <c r="AH228" s="539"/>
      <c r="AI228" s="539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ht="11.25" customHeight="1" spans="2:46">
      <c r="B229" s="10"/>
      <c r="C229" s="10"/>
      <c r="D229" s="10"/>
      <c r="E229" s="10"/>
      <c r="F229" s="10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10"/>
      <c r="AE229" s="539"/>
      <c r="AF229" s="539"/>
      <c r="AG229" s="539"/>
      <c r="AH229" s="539"/>
      <c r="AI229" s="539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ht="11.25" customHeight="1" spans="2:46">
      <c r="B230" s="10"/>
      <c r="C230" s="10"/>
      <c r="D230" s="10"/>
      <c r="E230" s="10"/>
      <c r="F230" s="10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10"/>
      <c r="AE230" s="539"/>
      <c r="AF230" s="539"/>
      <c r="AG230" s="539"/>
      <c r="AH230" s="539"/>
      <c r="AI230" s="539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ht="11.25" customHeight="1" spans="2:46">
      <c r="B231" s="10"/>
      <c r="C231" s="10"/>
      <c r="D231" s="10"/>
      <c r="E231" s="10"/>
      <c r="F231" s="10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10"/>
      <c r="AE231" s="539"/>
      <c r="AF231" s="539"/>
      <c r="AG231" s="539"/>
      <c r="AH231" s="539"/>
      <c r="AI231" s="539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ht="11.25" customHeight="1" spans="2:46">
      <c r="B232" s="10"/>
      <c r="C232" s="10"/>
      <c r="D232" s="10"/>
      <c r="E232" s="10"/>
      <c r="F232" s="10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10"/>
      <c r="AE232" s="539"/>
      <c r="AF232" s="539"/>
      <c r="AG232" s="539"/>
      <c r="AH232" s="539"/>
      <c r="AI232" s="539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ht="11.25" customHeight="1" spans="2:46">
      <c r="B233" s="10"/>
      <c r="C233" s="10"/>
      <c r="D233" s="10"/>
      <c r="E233" s="10"/>
      <c r="F233" s="10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10"/>
      <c r="AE233" s="539"/>
      <c r="AF233" s="539"/>
      <c r="AG233" s="539"/>
      <c r="AH233" s="539"/>
      <c r="AI233" s="539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ht="11.25" customHeight="1" spans="2:46">
      <c r="B234" s="10"/>
      <c r="C234" s="10"/>
      <c r="D234" s="10"/>
      <c r="E234" s="10"/>
      <c r="F234" s="10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10"/>
      <c r="AE234" s="539"/>
      <c r="AF234" s="539"/>
      <c r="AG234" s="539"/>
      <c r="AH234" s="539"/>
      <c r="AI234" s="539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ht="11.25" customHeight="1" spans="2:46">
      <c r="B235" s="10"/>
      <c r="C235" s="10"/>
      <c r="D235" s="10"/>
      <c r="E235" s="10"/>
      <c r="F235" s="10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10"/>
      <c r="AE235" s="539"/>
      <c r="AF235" s="539"/>
      <c r="AG235" s="539"/>
      <c r="AH235" s="539"/>
      <c r="AI235" s="539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ht="11.25" customHeight="1" spans="2:46">
      <c r="B236" s="10"/>
      <c r="C236" s="10"/>
      <c r="D236" s="10"/>
      <c r="E236" s="10"/>
      <c r="F236" s="10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10"/>
      <c r="AE236" s="539"/>
      <c r="AF236" s="539"/>
      <c r="AG236" s="539"/>
      <c r="AH236" s="539"/>
      <c r="AI236" s="539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ht="11.25" customHeight="1" spans="2:46">
      <c r="B237" s="10"/>
      <c r="C237" s="10"/>
      <c r="D237" s="10"/>
      <c r="E237" s="10"/>
      <c r="F237" s="10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10"/>
      <c r="AE237" s="539"/>
      <c r="AF237" s="539"/>
      <c r="AG237" s="539"/>
      <c r="AH237" s="539"/>
      <c r="AI237" s="539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ht="11.25" customHeight="1" spans="2:46">
      <c r="B238" s="10"/>
      <c r="C238" s="10"/>
      <c r="D238" s="10"/>
      <c r="E238" s="10"/>
      <c r="F238" s="10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10"/>
      <c r="AE238" s="539"/>
      <c r="AF238" s="539"/>
      <c r="AG238" s="539"/>
      <c r="AH238" s="539"/>
      <c r="AI238" s="539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ht="11.25" customHeight="1" spans="2:46">
      <c r="B239" s="10"/>
      <c r="C239" s="10"/>
      <c r="D239" s="10"/>
      <c r="E239" s="10"/>
      <c r="F239" s="10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10"/>
      <c r="AE239" s="539"/>
      <c r="AF239" s="539"/>
      <c r="AG239" s="539"/>
      <c r="AH239" s="539"/>
      <c r="AI239" s="539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ht="11.25" customHeight="1" spans="2:46">
      <c r="B240" s="10"/>
      <c r="C240" s="10"/>
      <c r="D240" s="10"/>
      <c r="E240" s="10"/>
      <c r="F240" s="10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10"/>
      <c r="AE240" s="539"/>
      <c r="AF240" s="539"/>
      <c r="AG240" s="539"/>
      <c r="AH240" s="539"/>
      <c r="AI240" s="539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ht="15.75" customHeight="1" spans="2:43">
      <c r="B241" s="10"/>
      <c r="C241" s="10"/>
      <c r="D241" s="10"/>
      <c r="E241" s="10"/>
      <c r="F241" s="10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10"/>
      <c r="AE241" s="539"/>
      <c r="AF241" s="539"/>
      <c r="AG241" s="539"/>
      <c r="AH241" s="539"/>
      <c r="AI241" s="539"/>
      <c r="AJ241" s="10"/>
      <c r="AK241" s="10"/>
      <c r="AL241" s="10"/>
      <c r="AM241" s="10"/>
      <c r="AN241" s="10"/>
      <c r="AO241" s="10"/>
      <c r="AP241" s="10"/>
      <c r="AQ241" s="10"/>
    </row>
    <row r="242" ht="15.75" customHeight="1" spans="2:43">
      <c r="B242" s="10"/>
      <c r="C242" s="10"/>
      <c r="D242" s="10"/>
      <c r="E242" s="10"/>
      <c r="F242" s="10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10"/>
      <c r="AE242" s="539"/>
      <c r="AF242" s="539"/>
      <c r="AG242" s="539"/>
      <c r="AH242" s="539"/>
      <c r="AI242" s="539"/>
      <c r="AJ242" s="10"/>
      <c r="AK242" s="10"/>
      <c r="AL242" s="10"/>
      <c r="AM242" s="10"/>
      <c r="AN242" s="10"/>
      <c r="AO242" s="10"/>
      <c r="AP242" s="10"/>
      <c r="AQ242" s="10"/>
    </row>
    <row r="243" ht="15.75" customHeight="1" spans="2:43">
      <c r="B243" s="10"/>
      <c r="C243" s="10"/>
      <c r="D243" s="10"/>
      <c r="E243" s="10"/>
      <c r="F243" s="10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10"/>
      <c r="AE243" s="539"/>
      <c r="AF243" s="539"/>
      <c r="AG243" s="539"/>
      <c r="AH243" s="539"/>
      <c r="AI243" s="539"/>
      <c r="AJ243" s="10"/>
      <c r="AK243" s="10"/>
      <c r="AL243" s="10"/>
      <c r="AM243" s="10"/>
      <c r="AN243" s="10"/>
      <c r="AO243" s="10"/>
      <c r="AP243" s="10"/>
      <c r="AQ243" s="10"/>
    </row>
    <row r="244" ht="15.75" customHeight="1" spans="2:43">
      <c r="B244" s="10"/>
      <c r="C244" s="10"/>
      <c r="D244" s="10"/>
      <c r="E244" s="10"/>
      <c r="F244" s="10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10"/>
      <c r="AE244" s="539"/>
      <c r="AF244" s="539"/>
      <c r="AG244" s="539"/>
      <c r="AH244" s="539"/>
      <c r="AI244" s="539"/>
      <c r="AJ244" s="10"/>
      <c r="AK244" s="10"/>
      <c r="AL244" s="10"/>
      <c r="AM244" s="10"/>
      <c r="AN244" s="10"/>
      <c r="AO244" s="10"/>
      <c r="AP244" s="10"/>
      <c r="AQ244" s="10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 spans="50:51">
      <c r="AX356" s="432" t="s">
        <v>56</v>
      </c>
      <c r="AY356" s="432" t="s">
        <v>57</v>
      </c>
    </row>
    <row r="357" ht="15.75" customHeight="1" spans="47:54">
      <c r="AU357" s="432" t="s">
        <v>34</v>
      </c>
      <c r="AW357" s="432" t="s">
        <v>58</v>
      </c>
      <c r="AX357" s="432">
        <v>0</v>
      </c>
      <c r="AY357" s="432">
        <v>0</v>
      </c>
      <c r="BA357" s="432" t="s">
        <v>59</v>
      </c>
      <c r="BB357" s="432" t="s">
        <v>60</v>
      </c>
    </row>
    <row r="358" ht="15.75" customHeight="1" spans="46:57">
      <c r="AT358" s="667" t="str">
        <f t="shared" ref="AT358:AT369" si="110">C8</f>
        <v>JANUARY</v>
      </c>
      <c r="AU358" s="668">
        <f t="shared" ref="AU358:AU369" si="111">AQ8+AQ25+AQ41</f>
        <v>5</v>
      </c>
      <c r="AW358" s="432" t="e">
        <f t="shared" ref="AW358:AW369" si="112">AA8+AA25</f>
        <v>#VALUE!</v>
      </c>
      <c r="AX358" s="432" t="e">
        <f>IF(AW358=0,"0",AX357+AW358)</f>
        <v>#VALUE!</v>
      </c>
      <c r="AY358" s="432" t="e">
        <f>IF(AW358=0,"0",AY357+BB359)</f>
        <v>#VALUE!</v>
      </c>
      <c r="BA358" s="432">
        <v>0</v>
      </c>
      <c r="BC358" s="670">
        <v>0</v>
      </c>
      <c r="BE358" s="432">
        <v>0</v>
      </c>
    </row>
    <row r="359" ht="15.75" customHeight="1" spans="46:57">
      <c r="AT359" s="667" t="str">
        <f t="shared" si="110"/>
        <v>FEBRUARY</v>
      </c>
      <c r="AU359" s="668">
        <f t="shared" si="111"/>
        <v>2</v>
      </c>
      <c r="AW359" s="432" t="e">
        <f t="shared" si="112"/>
        <v>#VALUE!</v>
      </c>
      <c r="AX359" s="432" t="e">
        <f t="shared" ref="AX359:AX369" si="113">IF(AW359=0,"0",AX358+AW359)</f>
        <v>#VALUE!</v>
      </c>
      <c r="AY359" s="432" t="e">
        <f t="shared" ref="AY359:AY369" si="114">IF(AW359=0,"0",AY358+BB360)</f>
        <v>#VALUE!</v>
      </c>
      <c r="AZ359" s="669" t="s">
        <v>61</v>
      </c>
      <c r="BA359" s="432">
        <f>BA358+BB359</f>
        <v>5</v>
      </c>
      <c r="BB359" s="668">
        <f t="shared" ref="BB359:BB370" si="115">AQ8+AQ25</f>
        <v>5</v>
      </c>
      <c r="BC359" s="671">
        <f>IF(BB359=0,"0",BC358+BB359)</f>
        <v>5</v>
      </c>
      <c r="BD359" s="10" t="s">
        <v>62</v>
      </c>
      <c r="BE359" s="668">
        <f t="shared" ref="BE359:BE370" si="116">IF(BB359=0," ",BE358+BB359)</f>
        <v>5</v>
      </c>
    </row>
    <row r="360" ht="15.75" customHeight="1" spans="46:57">
      <c r="AT360" s="667" t="str">
        <f t="shared" si="110"/>
        <v>MARCH</v>
      </c>
      <c r="AU360" s="668">
        <f t="shared" si="111"/>
        <v>18</v>
      </c>
      <c r="AW360" s="432" t="e">
        <f t="shared" si="112"/>
        <v>#VALUE!</v>
      </c>
      <c r="AX360" s="432" t="e">
        <f t="shared" si="113"/>
        <v>#VALUE!</v>
      </c>
      <c r="AY360" s="432" t="e">
        <f t="shared" si="114"/>
        <v>#VALUE!</v>
      </c>
      <c r="AZ360" s="669" t="s">
        <v>63</v>
      </c>
      <c r="BA360" s="432">
        <f t="shared" ref="BA360:BA370" si="117">BA359+BB360</f>
        <v>7</v>
      </c>
      <c r="BB360" s="668">
        <f t="shared" si="115"/>
        <v>2</v>
      </c>
      <c r="BC360" s="671">
        <f t="shared" ref="BC360:BC370" si="118">IF(BB360=0,"0",BC359+BB360)</f>
        <v>7</v>
      </c>
      <c r="BD360" s="10" t="s">
        <v>64</v>
      </c>
      <c r="BE360" s="668">
        <f t="shared" si="116"/>
        <v>7</v>
      </c>
    </row>
    <row r="361" ht="15.75" customHeight="1" spans="46:57">
      <c r="AT361" s="667" t="str">
        <f t="shared" si="110"/>
        <v>APRIL</v>
      </c>
      <c r="AU361" s="668">
        <f t="shared" si="111"/>
        <v>13</v>
      </c>
      <c r="AW361" s="432" t="e">
        <f t="shared" si="112"/>
        <v>#VALUE!</v>
      </c>
      <c r="AX361" s="432" t="e">
        <f t="shared" si="113"/>
        <v>#VALUE!</v>
      </c>
      <c r="AY361" s="432" t="e">
        <f t="shared" si="114"/>
        <v>#VALUE!</v>
      </c>
      <c r="AZ361" s="669" t="s">
        <v>65</v>
      </c>
      <c r="BA361" s="432">
        <f t="shared" si="117"/>
        <v>25</v>
      </c>
      <c r="BB361" s="668">
        <f t="shared" si="115"/>
        <v>18</v>
      </c>
      <c r="BC361" s="671">
        <f t="shared" si="118"/>
        <v>25</v>
      </c>
      <c r="BD361" s="10" t="s">
        <v>66</v>
      </c>
      <c r="BE361" s="668">
        <f t="shared" si="116"/>
        <v>25</v>
      </c>
    </row>
    <row r="362" ht="15.75" customHeight="1" spans="46:57">
      <c r="AT362" s="667" t="str">
        <f t="shared" si="110"/>
        <v>MAY</v>
      </c>
      <c r="AU362" s="668">
        <f t="shared" si="111"/>
        <v>26</v>
      </c>
      <c r="AW362" s="432" t="e">
        <f t="shared" si="112"/>
        <v>#VALUE!</v>
      </c>
      <c r="AX362" s="432" t="e">
        <f t="shared" si="113"/>
        <v>#VALUE!</v>
      </c>
      <c r="AY362" s="432" t="e">
        <f t="shared" si="114"/>
        <v>#VALUE!</v>
      </c>
      <c r="AZ362" s="669" t="s">
        <v>67</v>
      </c>
      <c r="BA362" s="432">
        <f t="shared" si="117"/>
        <v>38</v>
      </c>
      <c r="BB362" s="668">
        <f t="shared" si="115"/>
        <v>13</v>
      </c>
      <c r="BC362" s="671">
        <f t="shared" si="118"/>
        <v>38</v>
      </c>
      <c r="BD362" s="10" t="s">
        <v>68</v>
      </c>
      <c r="BE362" s="668">
        <f t="shared" si="116"/>
        <v>38</v>
      </c>
    </row>
    <row r="363" ht="15.75" customHeight="1" spans="46:57">
      <c r="AT363" s="667" t="str">
        <f t="shared" si="110"/>
        <v>JUNE</v>
      </c>
      <c r="AU363" s="668">
        <f t="shared" si="111"/>
        <v>29</v>
      </c>
      <c r="AW363" s="432" t="e">
        <f t="shared" si="112"/>
        <v>#VALUE!</v>
      </c>
      <c r="AX363" s="432" t="e">
        <f t="shared" si="113"/>
        <v>#VALUE!</v>
      </c>
      <c r="AY363" s="432" t="e">
        <f t="shared" si="114"/>
        <v>#VALUE!</v>
      </c>
      <c r="AZ363" s="669" t="s">
        <v>69</v>
      </c>
      <c r="BA363" s="432">
        <f t="shared" si="117"/>
        <v>64</v>
      </c>
      <c r="BB363" s="668">
        <f t="shared" si="115"/>
        <v>26</v>
      </c>
      <c r="BC363" s="671">
        <f t="shared" si="118"/>
        <v>64</v>
      </c>
      <c r="BD363" s="10" t="s">
        <v>70</v>
      </c>
      <c r="BE363" s="668">
        <f t="shared" si="116"/>
        <v>64</v>
      </c>
    </row>
    <row r="364" ht="15.75" customHeight="1" spans="46:57">
      <c r="AT364" s="667" t="str">
        <f t="shared" si="110"/>
        <v>JULY</v>
      </c>
      <c r="AU364" s="668">
        <f t="shared" si="111"/>
        <v>0</v>
      </c>
      <c r="AW364" s="432" t="e">
        <f t="shared" si="112"/>
        <v>#VALUE!</v>
      </c>
      <c r="AX364" s="432" t="e">
        <f t="shared" si="113"/>
        <v>#VALUE!</v>
      </c>
      <c r="AY364" s="432" t="e">
        <f t="shared" si="114"/>
        <v>#VALUE!</v>
      </c>
      <c r="AZ364" s="669" t="s">
        <v>71</v>
      </c>
      <c r="BA364" s="432">
        <f t="shared" si="117"/>
        <v>93</v>
      </c>
      <c r="BB364" s="668">
        <f t="shared" si="115"/>
        <v>29</v>
      </c>
      <c r="BC364" s="671">
        <f t="shared" si="118"/>
        <v>93</v>
      </c>
      <c r="BD364" s="10" t="s">
        <v>72</v>
      </c>
      <c r="BE364" s="668">
        <f t="shared" si="116"/>
        <v>93</v>
      </c>
    </row>
    <row r="365" ht="15.75" customHeight="1" spans="46:57">
      <c r="AT365" s="667" t="str">
        <f t="shared" si="110"/>
        <v>AUGUST</v>
      </c>
      <c r="AU365" s="668">
        <f t="shared" si="111"/>
        <v>0</v>
      </c>
      <c r="AW365" s="432" t="e">
        <f t="shared" si="112"/>
        <v>#VALUE!</v>
      </c>
      <c r="AX365" s="432" t="e">
        <f t="shared" si="113"/>
        <v>#VALUE!</v>
      </c>
      <c r="AY365" s="432" t="e">
        <f t="shared" si="114"/>
        <v>#VALUE!</v>
      </c>
      <c r="AZ365" s="669" t="s">
        <v>73</v>
      </c>
      <c r="BA365" s="432">
        <f t="shared" si="117"/>
        <v>93</v>
      </c>
      <c r="BB365" s="668">
        <f t="shared" si="115"/>
        <v>0</v>
      </c>
      <c r="BC365" s="671" t="str">
        <f t="shared" si="118"/>
        <v>0</v>
      </c>
      <c r="BD365" s="10" t="s">
        <v>74</v>
      </c>
      <c r="BE365" s="668" t="str">
        <f t="shared" si="116"/>
        <v> </v>
      </c>
    </row>
    <row r="366" ht="15.75" customHeight="1" spans="46:57">
      <c r="AT366" s="667" t="str">
        <f t="shared" si="110"/>
        <v>SEPTEMBER</v>
      </c>
      <c r="AU366" s="668">
        <f t="shared" si="111"/>
        <v>0</v>
      </c>
      <c r="AW366" s="432" t="e">
        <f t="shared" si="112"/>
        <v>#VALUE!</v>
      </c>
      <c r="AX366" s="432" t="e">
        <f t="shared" si="113"/>
        <v>#VALUE!</v>
      </c>
      <c r="AY366" s="432" t="e">
        <f t="shared" si="114"/>
        <v>#VALUE!</v>
      </c>
      <c r="AZ366" s="669" t="s">
        <v>75</v>
      </c>
      <c r="BA366" s="432">
        <f t="shared" si="117"/>
        <v>93</v>
      </c>
      <c r="BB366" s="668">
        <f t="shared" si="115"/>
        <v>0</v>
      </c>
      <c r="BC366" s="671" t="str">
        <f t="shared" si="118"/>
        <v>0</v>
      </c>
      <c r="BD366" s="10" t="s">
        <v>76</v>
      </c>
      <c r="BE366" s="668" t="str">
        <f t="shared" si="116"/>
        <v> </v>
      </c>
    </row>
    <row r="367" ht="15.75" customHeight="1" spans="46:57">
      <c r="AT367" s="667" t="str">
        <f t="shared" si="110"/>
        <v>OCTOBER</v>
      </c>
      <c r="AU367" s="668">
        <f t="shared" si="111"/>
        <v>0</v>
      </c>
      <c r="AW367" s="432" t="e">
        <f t="shared" si="112"/>
        <v>#VALUE!</v>
      </c>
      <c r="AX367" s="432" t="e">
        <f t="shared" si="113"/>
        <v>#VALUE!</v>
      </c>
      <c r="AY367" s="432" t="e">
        <f t="shared" si="114"/>
        <v>#VALUE!</v>
      </c>
      <c r="AZ367" s="669" t="s">
        <v>77</v>
      </c>
      <c r="BA367" s="432">
        <f t="shared" si="117"/>
        <v>93</v>
      </c>
      <c r="BB367" s="668">
        <f t="shared" si="115"/>
        <v>0</v>
      </c>
      <c r="BC367" s="671" t="str">
        <f t="shared" si="118"/>
        <v>0</v>
      </c>
      <c r="BD367" s="10" t="s">
        <v>78</v>
      </c>
      <c r="BE367" s="668" t="str">
        <f t="shared" si="116"/>
        <v> </v>
      </c>
    </row>
    <row r="368" ht="15.75" customHeight="1" spans="46:57">
      <c r="AT368" s="667" t="str">
        <f t="shared" si="110"/>
        <v>NOVEMBER</v>
      </c>
      <c r="AU368" s="668">
        <f t="shared" si="111"/>
        <v>0</v>
      </c>
      <c r="AW368" s="432" t="e">
        <f t="shared" si="112"/>
        <v>#VALUE!</v>
      </c>
      <c r="AX368" s="432" t="e">
        <f t="shared" si="113"/>
        <v>#VALUE!</v>
      </c>
      <c r="AY368" s="432" t="e">
        <f t="shared" si="114"/>
        <v>#VALUE!</v>
      </c>
      <c r="AZ368" s="669" t="s">
        <v>79</v>
      </c>
      <c r="BA368" s="432">
        <f t="shared" si="117"/>
        <v>93</v>
      </c>
      <c r="BB368" s="668">
        <f t="shared" si="115"/>
        <v>0</v>
      </c>
      <c r="BC368" s="671" t="str">
        <f t="shared" si="118"/>
        <v>0</v>
      </c>
      <c r="BD368" s="10" t="s">
        <v>80</v>
      </c>
      <c r="BE368" s="668" t="str">
        <f t="shared" si="116"/>
        <v> </v>
      </c>
    </row>
    <row r="369" ht="15.75" customHeight="1" spans="46:57">
      <c r="AT369" s="667" t="str">
        <f t="shared" si="110"/>
        <v>DECEMBER</v>
      </c>
      <c r="AU369" s="668" t="e">
        <f ca="1" t="shared" si="111"/>
        <v>#REF!</v>
      </c>
      <c r="AW369" s="432" t="e">
        <f t="shared" si="112"/>
        <v>#REF!</v>
      </c>
      <c r="AX369" s="432" t="e">
        <f t="shared" si="113"/>
        <v>#REF!</v>
      </c>
      <c r="AY369" s="432" t="e">
        <f ca="1" t="shared" si="114"/>
        <v>#REF!</v>
      </c>
      <c r="AZ369" s="669" t="s">
        <v>81</v>
      </c>
      <c r="BA369" s="432">
        <f t="shared" si="117"/>
        <v>93</v>
      </c>
      <c r="BB369" s="668">
        <f t="shared" si="115"/>
        <v>0</v>
      </c>
      <c r="BC369" s="671" t="str">
        <f t="shared" si="118"/>
        <v>0</v>
      </c>
      <c r="BD369" s="10" t="s">
        <v>82</v>
      </c>
      <c r="BE369" s="668" t="str">
        <f t="shared" si="116"/>
        <v> </v>
      </c>
    </row>
    <row r="370" ht="15.75" customHeight="1" spans="52:57">
      <c r="AZ370" s="669" t="s">
        <v>83</v>
      </c>
      <c r="BA370" s="432" t="e">
        <f ca="1" t="shared" si="117"/>
        <v>#REF!</v>
      </c>
      <c r="BB370" s="668" t="e">
        <f ca="1" t="shared" si="115"/>
        <v>#REF!</v>
      </c>
      <c r="BC370" s="482" t="e">
        <f ca="1" t="shared" si="118"/>
        <v>#REF!</v>
      </c>
      <c r="BD370" s="10" t="s">
        <v>84</v>
      </c>
      <c r="BE370" s="668" t="e">
        <f ca="1" t="shared" si="116"/>
        <v>#REF!</v>
      </c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 spans="59:68">
      <c r="BG480" s="672"/>
      <c r="BH480" s="672"/>
      <c r="BI480" s="672"/>
      <c r="BJ480" s="672"/>
      <c r="BK480" s="672"/>
      <c r="BL480" s="672"/>
      <c r="BM480" s="672"/>
      <c r="BN480" s="672"/>
      <c r="BO480" s="672"/>
      <c r="BP480" s="672"/>
    </row>
    <row r="481" ht="15.75" customHeight="1" spans="59:68">
      <c r="BG481" s="672"/>
      <c r="BH481" s="672"/>
      <c r="BI481" s="672"/>
      <c r="BJ481" s="672"/>
      <c r="BK481" s="672"/>
      <c r="BL481" s="672"/>
      <c r="BM481" s="672"/>
      <c r="BN481" s="672"/>
      <c r="BO481" s="672"/>
      <c r="BP481" s="672"/>
    </row>
    <row r="482" ht="15.75" customHeight="1" spans="59:68">
      <c r="BG482" s="672"/>
      <c r="BH482" s="672"/>
      <c r="BI482" s="672"/>
      <c r="BJ482" s="672"/>
      <c r="BK482" s="672"/>
      <c r="BL482" s="672"/>
      <c r="BM482" s="672"/>
      <c r="BN482" s="672"/>
      <c r="BO482" s="672"/>
      <c r="BP482" s="672"/>
    </row>
    <row r="483" ht="15.75" customHeight="1" spans="59:68">
      <c r="BG483" s="672"/>
      <c r="BH483" s="672"/>
      <c r="BI483" s="672"/>
      <c r="BJ483" s="672"/>
      <c r="BK483" s="672"/>
      <c r="BL483" s="672"/>
      <c r="BM483" s="672"/>
      <c r="BN483" s="672"/>
      <c r="BO483" s="672"/>
      <c r="BP483" s="672"/>
    </row>
    <row r="484" ht="15.75" customHeight="1" spans="59:68">
      <c r="BG484" s="672"/>
      <c r="BH484" s="672"/>
      <c r="BI484" s="672"/>
      <c r="BJ484" s="672"/>
      <c r="BK484" s="672"/>
      <c r="BL484" s="672"/>
      <c r="BM484" s="672"/>
      <c r="BN484" s="672"/>
      <c r="BO484" s="672"/>
      <c r="BP484" s="672"/>
    </row>
    <row r="485" ht="15.75" customHeight="1" spans="59:68">
      <c r="BG485" s="672"/>
      <c r="BH485" s="673"/>
      <c r="BI485" s="673"/>
      <c r="BJ485" s="673"/>
      <c r="BK485" s="673"/>
      <c r="BL485" s="673"/>
      <c r="BM485" s="673"/>
      <c r="BN485" s="673"/>
      <c r="BO485" s="673"/>
      <c r="BP485" s="672"/>
    </row>
    <row r="486" ht="15.75" customHeight="1" spans="59:68">
      <c r="BG486" s="672"/>
      <c r="BH486" s="673"/>
      <c r="BI486" s="673"/>
      <c r="BJ486" s="673"/>
      <c r="BK486" s="673"/>
      <c r="BL486" s="673"/>
      <c r="BM486" s="673"/>
      <c r="BN486" s="673"/>
      <c r="BO486" s="673"/>
      <c r="BP486" s="672"/>
    </row>
    <row r="487" ht="15.75" customHeight="1" spans="59:68">
      <c r="BG487" s="672"/>
      <c r="BH487" s="673"/>
      <c r="BI487" s="673"/>
      <c r="BJ487" s="673"/>
      <c r="BK487" s="673"/>
      <c r="BL487" s="673"/>
      <c r="BM487" s="673"/>
      <c r="BN487" s="673"/>
      <c r="BO487" s="673"/>
      <c r="BP487" s="672"/>
    </row>
    <row r="488" ht="15.75" customHeight="1" spans="59:68">
      <c r="BG488" s="672"/>
      <c r="BH488" s="673"/>
      <c r="BI488" s="673"/>
      <c r="BJ488" s="673"/>
      <c r="BK488" s="673"/>
      <c r="BL488" s="673"/>
      <c r="BM488" s="673"/>
      <c r="BN488" s="673"/>
      <c r="BO488" s="673"/>
      <c r="BP488" s="672"/>
    </row>
    <row r="489" ht="15.75" customHeight="1" spans="59:68">
      <c r="BG489" s="672"/>
      <c r="BH489" s="673"/>
      <c r="BI489" s="673"/>
      <c r="BJ489" s="673"/>
      <c r="BK489" s="673"/>
      <c r="BL489" s="673"/>
      <c r="BM489" s="673"/>
      <c r="BN489" s="673"/>
      <c r="BO489" s="673"/>
      <c r="BP489" s="672"/>
    </row>
    <row r="490" ht="15.75" customHeight="1" spans="59:68">
      <c r="BG490" s="672"/>
      <c r="BH490" s="673"/>
      <c r="BI490" s="673"/>
      <c r="BJ490" s="673"/>
      <c r="BK490" s="673"/>
      <c r="BL490" s="673"/>
      <c r="BM490" s="673"/>
      <c r="BN490" s="673"/>
      <c r="BO490" s="673"/>
      <c r="BP490" s="672"/>
    </row>
    <row r="491" ht="15.75" customHeight="1" spans="59:68">
      <c r="BG491" s="672"/>
      <c r="BH491" s="672"/>
      <c r="BI491" s="672"/>
      <c r="BJ491" s="672"/>
      <c r="BK491" s="672"/>
      <c r="BL491" s="672"/>
      <c r="BM491" s="672"/>
      <c r="BN491" s="672"/>
      <c r="BO491" s="672"/>
      <c r="BP491" s="672"/>
    </row>
    <row r="492" ht="15.75" customHeight="1" spans="59:68">
      <c r="BG492" s="672"/>
      <c r="BH492" s="672"/>
      <c r="BI492" s="672"/>
      <c r="BJ492" s="672"/>
      <c r="BK492" s="672"/>
      <c r="BL492" s="672"/>
      <c r="BM492" s="672"/>
      <c r="BN492" s="672"/>
      <c r="BO492" s="672"/>
      <c r="BP492" s="672"/>
    </row>
    <row r="493" ht="15.75" customHeight="1" spans="59:68">
      <c r="BG493" s="672"/>
      <c r="BH493" s="672"/>
      <c r="BI493" s="672"/>
      <c r="BJ493" s="672"/>
      <c r="BK493" s="672"/>
      <c r="BL493" s="672"/>
      <c r="BM493" s="672"/>
      <c r="BN493" s="672"/>
      <c r="BO493" s="672"/>
      <c r="BP493" s="672"/>
    </row>
    <row r="494" ht="15.75" customHeight="1" spans="59:68">
      <c r="BG494" s="672"/>
      <c r="BH494" s="672"/>
      <c r="BI494" s="672"/>
      <c r="BJ494" s="672"/>
      <c r="BK494" s="672"/>
      <c r="BL494" s="672"/>
      <c r="BM494" s="672"/>
      <c r="BN494" s="672"/>
      <c r="BO494" s="672"/>
      <c r="BP494" s="672"/>
    </row>
    <row r="495" ht="15.75" customHeight="1" spans="59:68">
      <c r="BG495" s="672"/>
      <c r="BH495" s="672"/>
      <c r="BI495" s="672"/>
      <c r="BJ495" s="672"/>
      <c r="BK495" s="672"/>
      <c r="BL495" s="672"/>
      <c r="BM495" s="672"/>
      <c r="BN495" s="672"/>
      <c r="BO495" s="672"/>
      <c r="BP495" s="672"/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</sheetData>
  <mergeCells count="51">
    <mergeCell ref="D5:AA5"/>
    <mergeCell ref="BJ5:BN5"/>
    <mergeCell ref="D6:G6"/>
    <mergeCell ref="I6:L6"/>
    <mergeCell ref="N6:Q6"/>
    <mergeCell ref="S6:V6"/>
    <mergeCell ref="X6:AA6"/>
    <mergeCell ref="AE6:AJ6"/>
    <mergeCell ref="AM6:AQ6"/>
    <mergeCell ref="AT6:AY6"/>
    <mergeCell ref="BB6:BF6"/>
    <mergeCell ref="BB11:BE11"/>
    <mergeCell ref="D23:G23"/>
    <mergeCell ref="I23:L23"/>
    <mergeCell ref="N23:Q23"/>
    <mergeCell ref="S23:V23"/>
    <mergeCell ref="X23:AA23"/>
    <mergeCell ref="AE23:AJ23"/>
    <mergeCell ref="AM23:AQ23"/>
    <mergeCell ref="D39:G39"/>
    <mergeCell ref="I39:L39"/>
    <mergeCell ref="N39:Q39"/>
    <mergeCell ref="S39:V39"/>
    <mergeCell ref="X39:AA39"/>
    <mergeCell ref="AE39:AJ39"/>
    <mergeCell ref="AM39:AQ39"/>
    <mergeCell ref="D55:G55"/>
    <mergeCell ref="I55:L55"/>
    <mergeCell ref="N55:Q55"/>
    <mergeCell ref="S55:V55"/>
    <mergeCell ref="X55:AA55"/>
    <mergeCell ref="AE55:AJ55"/>
    <mergeCell ref="AM55:AQ55"/>
    <mergeCell ref="D71:G71"/>
    <mergeCell ref="I71:L71"/>
    <mergeCell ref="N71:Q71"/>
    <mergeCell ref="S71:V71"/>
    <mergeCell ref="X71:AA71"/>
    <mergeCell ref="AE71:AJ71"/>
    <mergeCell ref="AM71:AQ71"/>
    <mergeCell ref="B8:B20"/>
    <mergeCell ref="B25:B37"/>
    <mergeCell ref="B41:B53"/>
    <mergeCell ref="B57:B69"/>
    <mergeCell ref="B73:B85"/>
    <mergeCell ref="AT7:AT8"/>
    <mergeCell ref="AU7:AU8"/>
    <mergeCell ref="AV7:AV8"/>
    <mergeCell ref="AW7:AW8"/>
    <mergeCell ref="AX7:AX8"/>
    <mergeCell ref="AY7:AY8"/>
  </mergeCells>
  <conditionalFormatting sqref="AF20:AJ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0:AQ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1:AQ21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7:AJ3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7:AL37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7:AQ3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3:AJ5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53:AL5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3:AQ5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9:AJ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9:AQ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5:AJ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5:AQ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7 AA20 AD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1:AL21 AK20:AL20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4">
    <pageSetUpPr fitToPage="1"/>
  </sheetPr>
  <dimension ref="A1:CW981"/>
  <sheetViews>
    <sheetView showGridLines="0" zoomScale="130" zoomScaleNormal="130" topLeftCell="AP110" workbookViewId="0">
      <selection activeCell="U21" sqref="U21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9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325" t="s">
        <v>9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446" t="s">
        <v>87</v>
      </c>
      <c r="BJ3" s="447" t="s">
        <v>88</v>
      </c>
      <c r="BK3" s="447" t="s">
        <v>89</v>
      </c>
      <c r="BL3" s="44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221" t="s">
        <v>10</v>
      </c>
      <c r="Q4" s="222" t="s">
        <v>11</v>
      </c>
      <c r="R4" s="222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438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448"/>
      <c r="BJ4" s="449"/>
      <c r="BK4" s="449"/>
      <c r="BL4" s="44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44929</v>
      </c>
      <c r="C5" s="16"/>
      <c r="D5" s="17"/>
      <c r="E5" s="33">
        <f t="shared" ref="E5:E27" si="0">IF((B5=0)," ",B5)</f>
        <v>44929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3" si="3">SUM(P5:R5)</f>
        <v>0</v>
      </c>
      <c r="T5" s="10"/>
      <c r="U5" s="34">
        <v>1</v>
      </c>
      <c r="V5" s="35"/>
      <c r="W5" s="36"/>
      <c r="X5" s="68">
        <f t="shared" ref="X5:X28" si="4">SUM(U5:W5)</f>
        <v>1</v>
      </c>
      <c r="Y5" s="10"/>
      <c r="Z5" s="73">
        <f t="shared" ref="Z5:Z28" si="5">F5+K5+P5+U5</f>
        <v>1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1</v>
      </c>
      <c r="AD5" s="4"/>
      <c r="AE5" s="33">
        <f t="shared" ref="AE5:AE18" si="8">IF((B93=0)," ",B93)</f>
        <v>44929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>
        <f t="shared" ref="AL5:AL18" si="14">IF((B93=0)," ",B93)</f>
        <v>44929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 t="shared" ref="BY5:BY18" si="15">IF(B5,WEEKDAY(E5:E27)," ")</f>
        <v>3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>
        <f>IF(($BY$5=3),Z5," ")</f>
        <v>1</v>
      </c>
      <c r="CF5" s="225">
        <f>IF((BY5=3),AA5," ")</f>
        <v>0</v>
      </c>
      <c r="CG5" s="235">
        <f>IF((BY5=3),AB5," ")</f>
        <v>0</v>
      </c>
      <c r="CH5" s="236">
        <f>SUM(CE5:CG5)</f>
        <v>1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>
        <v>44930</v>
      </c>
      <c r="C6" s="16"/>
      <c r="D6" s="17"/>
      <c r="E6" s="37">
        <f t="shared" si="0"/>
        <v>44930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>
        <v>1</v>
      </c>
      <c r="V6" s="39"/>
      <c r="W6" s="40"/>
      <c r="X6" s="68">
        <f t="shared" si="4"/>
        <v>1</v>
      </c>
      <c r="Y6" s="10"/>
      <c r="Z6" s="73">
        <f t="shared" si="5"/>
        <v>1</v>
      </c>
      <c r="AA6" s="79">
        <f t="shared" ref="AA6:AA7" si="16">G6+L6+Q6+V6</f>
        <v>0</v>
      </c>
      <c r="AB6" s="79">
        <f t="shared" si="6"/>
        <v>0</v>
      </c>
      <c r="AC6" s="68">
        <f t="shared" si="7"/>
        <v>1</v>
      </c>
      <c r="AD6" s="4"/>
      <c r="AE6" s="37">
        <f t="shared" si="8"/>
        <v>44930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>
        <f t="shared" si="14"/>
        <v>44930</v>
      </c>
      <c r="AM6" s="99">
        <f t="shared" ref="AM6:AM27" si="17">(3*H6)-G6</f>
        <v>0</v>
      </c>
      <c r="AN6" s="99">
        <f t="shared" ref="AN6:AN27" si="18">(3*M6)-L6</f>
        <v>0</v>
      </c>
      <c r="AO6" s="99">
        <f t="shared" ref="AO6:AO27" si="19">(3*R6)-Q6</f>
        <v>0</v>
      </c>
      <c r="AP6" s="99">
        <f t="shared" ref="AP6:AP27" si="20">(3*W6)-V6</f>
        <v>0</v>
      </c>
      <c r="AQ6" s="150">
        <f t="shared" ref="AQ6:AQ27" si="21">SUM(AM6:AP6)</f>
        <v>0</v>
      </c>
      <c r="AS6" s="113" t="s">
        <v>97</v>
      </c>
      <c r="AT6" s="114">
        <f>IF(AC28=0," ",AC28)</f>
        <v>27</v>
      </c>
      <c r="AU6" s="160">
        <f>IF(AJ28=0,"  ",AJ28)</f>
        <v>0.333333333333333</v>
      </c>
      <c r="AV6" s="161">
        <f>IF(AQ28=0," ",AQ28)</f>
        <v>5</v>
      </c>
      <c r="AW6" s="347"/>
      <c r="AX6" s="348"/>
      <c r="BA6" s="113" t="s">
        <v>97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si="15"/>
        <v>4</v>
      </c>
      <c r="BZ6" s="226" t="str">
        <f t="shared" ref="BZ6:BZ27" si="22">IF((BY6=2),Z6," ")</f>
        <v> </v>
      </c>
      <c r="CA6" s="227" t="str">
        <f t="shared" ref="CA6:CA27" si="23">IF((BY6=2),AA6," ")</f>
        <v> </v>
      </c>
      <c r="CB6" s="237" t="str">
        <f>IF((BY6=2),AB6," ")</f>
        <v> </v>
      </c>
      <c r="CC6" s="238">
        <f t="shared" ref="CC6:CC27" si="24">SUM(BZ6:CB6)</f>
        <v>0</v>
      </c>
      <c r="CE6" s="226" t="str">
        <f t="shared" ref="CE6:CE27" si="25">IF((BY6=3),Z6," ")</f>
        <v> </v>
      </c>
      <c r="CF6" s="227" t="str">
        <f t="shared" ref="CF6:CF27" si="26">IF((BY6=3),AA6," ")</f>
        <v> </v>
      </c>
      <c r="CG6" s="237" t="str">
        <f t="shared" ref="CG6:CG27" si="27">IF((BY6=3),AB6," ")</f>
        <v> </v>
      </c>
      <c r="CH6" s="238">
        <f t="shared" ref="CH6:CH27" si="28">SUM(CE6:CG6)</f>
        <v>0</v>
      </c>
      <c r="CJ6" s="227">
        <f t="shared" ref="CJ6:CJ27" si="29">IF((BY6=4),Z6," ")</f>
        <v>1</v>
      </c>
      <c r="CK6" s="227">
        <f t="shared" ref="CK6:CK27" si="30">IF((BY6=4),AA6," ")</f>
        <v>0</v>
      </c>
      <c r="CL6" s="227">
        <f t="shared" ref="CL6:CL27" si="31">IF((BY6=4),AB6," ")</f>
        <v>0</v>
      </c>
      <c r="CM6" s="238">
        <f t="shared" ref="CM6:CM27" si="32">SUM(CJ6:CL6)</f>
        <v>1</v>
      </c>
      <c r="CN6" s="2"/>
      <c r="CO6" s="226" t="str">
        <f t="shared" ref="CO6:CO27" si="33">IF((BY6=5),Z6," ")</f>
        <v> </v>
      </c>
      <c r="CP6" s="227" t="str">
        <f t="shared" ref="CP6:CP27" si="34">IF((BY6=5),AA6," ")</f>
        <v> </v>
      </c>
      <c r="CQ6" s="227" t="str">
        <f t="shared" ref="CQ6:CQ27" si="35">IF((BY6=5),AB6," ")</f>
        <v> </v>
      </c>
      <c r="CR6" s="238">
        <f t="shared" ref="CR6:CR27" si="36">SUM(CO6:CQ6)</f>
        <v>0</v>
      </c>
      <c r="CT6" s="226" t="str">
        <f t="shared" ref="CT6:CT27" si="37">IF((BY6=6),Z6," ")</f>
        <v> </v>
      </c>
      <c r="CU6" s="227" t="str">
        <f t="shared" ref="CU6:CU27" si="38">IF((BY6=6),AA6," ")</f>
        <v> </v>
      </c>
      <c r="CV6" s="227" t="str">
        <f t="shared" ref="CV6:CV27" si="39">IF((BY6=6),AB6," ")</f>
        <v> </v>
      </c>
      <c r="CW6" s="238">
        <f t="shared" ref="CW6:CW27" si="40">SUM(CT6:CV6)</f>
        <v>0</v>
      </c>
    </row>
    <row r="7" ht="10.35" customHeight="1" spans="1:101">
      <c r="A7" s="18"/>
      <c r="B7" s="19">
        <v>44932</v>
      </c>
      <c r="C7" s="16"/>
      <c r="D7" s="17"/>
      <c r="E7" s="37">
        <f t="shared" si="0"/>
        <v>44932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>
        <v>1</v>
      </c>
      <c r="W7" s="40"/>
      <c r="X7" s="68">
        <f t="shared" si="4"/>
        <v>1</v>
      </c>
      <c r="Y7" s="10"/>
      <c r="Z7" s="73">
        <f t="shared" si="5"/>
        <v>0</v>
      </c>
      <c r="AA7" s="79">
        <f t="shared" si="16"/>
        <v>1</v>
      </c>
      <c r="AB7" s="79">
        <f t="shared" si="6"/>
        <v>0</v>
      </c>
      <c r="AC7" s="68">
        <f t="shared" si="7"/>
        <v>1</v>
      </c>
      <c r="AD7" s="4"/>
      <c r="AE7" s="37">
        <f t="shared" si="8"/>
        <v>44932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>
        <f t="shared" si="12"/>
        <v>0</v>
      </c>
      <c r="AJ7" s="100" t="str">
        <f t="shared" si="13"/>
        <v/>
      </c>
      <c r="AK7" s="4"/>
      <c r="AL7" s="101">
        <f t="shared" si="14"/>
        <v>44932</v>
      </c>
      <c r="AM7" s="99">
        <f t="shared" si="17"/>
        <v>0</v>
      </c>
      <c r="AN7" s="99">
        <f t="shared" si="18"/>
        <v>0</v>
      </c>
      <c r="AO7" s="99">
        <f t="shared" si="19"/>
        <v>0</v>
      </c>
      <c r="AP7" s="99">
        <f t="shared" si="20"/>
        <v>-1</v>
      </c>
      <c r="AQ7" s="150">
        <f t="shared" si="21"/>
        <v>-1</v>
      </c>
      <c r="AS7" s="115" t="s">
        <v>53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53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15"/>
        <v>6</v>
      </c>
      <c r="BZ7" s="226" t="str">
        <f t="shared" si="22"/>
        <v> </v>
      </c>
      <c r="CA7" s="227" t="str">
        <f t="shared" si="23"/>
        <v> </v>
      </c>
      <c r="CB7" s="237" t="str">
        <f t="shared" ref="CB7:CB27" si="41">IF((BY7=2),AB7," ")</f>
        <v> </v>
      </c>
      <c r="CC7" s="238">
        <f t="shared" si="24"/>
        <v>0</v>
      </c>
      <c r="CE7" s="226" t="str">
        <f t="shared" si="25"/>
        <v> </v>
      </c>
      <c r="CF7" s="227" t="str">
        <f t="shared" si="26"/>
        <v> </v>
      </c>
      <c r="CG7" s="237" t="str">
        <f t="shared" si="27"/>
        <v> </v>
      </c>
      <c r="CH7" s="238">
        <f t="shared" si="28"/>
        <v>0</v>
      </c>
      <c r="CJ7" s="227" t="str">
        <f t="shared" si="29"/>
        <v> </v>
      </c>
      <c r="CK7" s="227" t="str">
        <f t="shared" si="30"/>
        <v> </v>
      </c>
      <c r="CL7" s="227" t="str">
        <f t="shared" si="31"/>
        <v> </v>
      </c>
      <c r="CM7" s="238">
        <f t="shared" si="32"/>
        <v>0</v>
      </c>
      <c r="CN7" s="2"/>
      <c r="CO7" s="226" t="str">
        <f t="shared" si="33"/>
        <v> </v>
      </c>
      <c r="CP7" s="227" t="str">
        <f t="shared" si="34"/>
        <v> </v>
      </c>
      <c r="CQ7" s="227" t="str">
        <f t="shared" si="35"/>
        <v> </v>
      </c>
      <c r="CR7" s="238">
        <f t="shared" si="36"/>
        <v>0</v>
      </c>
      <c r="CT7" s="226">
        <f t="shared" si="37"/>
        <v>0</v>
      </c>
      <c r="CU7" s="227">
        <f t="shared" si="38"/>
        <v>1</v>
      </c>
      <c r="CV7" s="227">
        <f t="shared" si="39"/>
        <v>0</v>
      </c>
      <c r="CW7" s="238">
        <f t="shared" si="40"/>
        <v>1</v>
      </c>
    </row>
    <row r="8" ht="10.35" customHeight="1" spans="1:101">
      <c r="A8" s="18"/>
      <c r="B8" s="19">
        <v>44935</v>
      </c>
      <c r="C8" s="16"/>
      <c r="D8" s="17"/>
      <c r="E8" s="37">
        <f t="shared" si="0"/>
        <v>44935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>
        <v>1</v>
      </c>
      <c r="X8" s="68">
        <f t="shared" si="4"/>
        <v>1</v>
      </c>
      <c r="Y8" s="10"/>
      <c r="Z8" s="73">
        <f t="shared" si="5"/>
        <v>0</v>
      </c>
      <c r="AA8" s="79">
        <f t="shared" ref="AA8:AA28" si="42">G8+L8+Q8+V8</f>
        <v>0</v>
      </c>
      <c r="AB8" s="79">
        <f t="shared" si="6"/>
        <v>1</v>
      </c>
      <c r="AC8" s="68">
        <f t="shared" si="7"/>
        <v>1</v>
      </c>
      <c r="AD8" s="4"/>
      <c r="AE8" s="37">
        <f t="shared" si="8"/>
        <v>44935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>
        <f t="shared" si="12"/>
        <v>100</v>
      </c>
      <c r="AJ8" s="100">
        <f t="shared" si="13"/>
        <v>100</v>
      </c>
      <c r="AK8" s="4"/>
      <c r="AL8" s="101">
        <f t="shared" si="14"/>
        <v>44935</v>
      </c>
      <c r="AM8" s="99">
        <f t="shared" si="17"/>
        <v>0</v>
      </c>
      <c r="AN8" s="99">
        <f t="shared" si="18"/>
        <v>0</v>
      </c>
      <c r="AO8" s="99">
        <f t="shared" si="19"/>
        <v>0</v>
      </c>
      <c r="AP8" s="99">
        <f t="shared" si="20"/>
        <v>3</v>
      </c>
      <c r="AQ8" s="150">
        <f t="shared" si="21"/>
        <v>3</v>
      </c>
      <c r="AS8" s="117" t="s">
        <v>13</v>
      </c>
      <c r="AT8" s="118">
        <f>SUM(AT6:AT7)</f>
        <v>27</v>
      </c>
      <c r="AU8" s="164">
        <f>IF((AB28+AB56)=0," ",(AB28+AB56)/(AB28+AB56+AA28+AA56))</f>
        <v>0.333333333333333</v>
      </c>
      <c r="AV8" s="165">
        <f>IF(SUM(AV6:AV7)=0," ",SUM(AV6:AV7))</f>
        <v>5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15"/>
        <v>2</v>
      </c>
      <c r="BZ8" s="226">
        <f t="shared" si="22"/>
        <v>0</v>
      </c>
      <c r="CA8" s="227">
        <f t="shared" si="23"/>
        <v>0</v>
      </c>
      <c r="CB8" s="237">
        <f t="shared" si="41"/>
        <v>1</v>
      </c>
      <c r="CC8" s="238">
        <f t="shared" si="24"/>
        <v>1</v>
      </c>
      <c r="CE8" s="226" t="str">
        <f t="shared" si="25"/>
        <v> </v>
      </c>
      <c r="CF8" s="227" t="str">
        <f t="shared" si="26"/>
        <v> </v>
      </c>
      <c r="CG8" s="237" t="str">
        <f t="shared" si="27"/>
        <v> </v>
      </c>
      <c r="CH8" s="238">
        <f t="shared" si="28"/>
        <v>0</v>
      </c>
      <c r="CJ8" s="227" t="str">
        <f t="shared" si="29"/>
        <v> </v>
      </c>
      <c r="CK8" s="227" t="str">
        <f t="shared" si="30"/>
        <v> </v>
      </c>
      <c r="CL8" s="227" t="str">
        <f t="shared" si="31"/>
        <v> </v>
      </c>
      <c r="CM8" s="238">
        <f t="shared" si="32"/>
        <v>0</v>
      </c>
      <c r="CN8" s="2"/>
      <c r="CO8" s="226" t="str">
        <f t="shared" si="33"/>
        <v> </v>
      </c>
      <c r="CP8" s="227" t="str">
        <f t="shared" si="34"/>
        <v> </v>
      </c>
      <c r="CQ8" s="227" t="str">
        <f t="shared" si="35"/>
        <v> </v>
      </c>
      <c r="CR8" s="238">
        <f t="shared" si="36"/>
        <v>0</v>
      </c>
      <c r="CT8" s="226" t="str">
        <f t="shared" si="37"/>
        <v> </v>
      </c>
      <c r="CU8" s="227" t="str">
        <f t="shared" si="38"/>
        <v> </v>
      </c>
      <c r="CV8" s="227" t="str">
        <f t="shared" si="39"/>
        <v> </v>
      </c>
      <c r="CW8" s="238">
        <f t="shared" si="40"/>
        <v>0</v>
      </c>
    </row>
    <row r="9" ht="10.35" customHeight="1" spans="1:101">
      <c r="A9" s="18"/>
      <c r="B9" s="19">
        <v>44936</v>
      </c>
      <c r="C9" s="16"/>
      <c r="D9" s="17"/>
      <c r="E9" s="37">
        <f t="shared" si="0"/>
        <v>44936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>
        <v>3</v>
      </c>
      <c r="V9" s="39"/>
      <c r="W9" s="40"/>
      <c r="X9" s="68">
        <f t="shared" si="4"/>
        <v>3</v>
      </c>
      <c r="Y9" s="10"/>
      <c r="Z9" s="73">
        <f t="shared" si="5"/>
        <v>3</v>
      </c>
      <c r="AA9" s="79">
        <f t="shared" si="42"/>
        <v>0</v>
      </c>
      <c r="AB9" s="79">
        <f t="shared" si="6"/>
        <v>0</v>
      </c>
      <c r="AC9" s="68">
        <f t="shared" si="7"/>
        <v>3</v>
      </c>
      <c r="AD9" s="4"/>
      <c r="AE9" s="37">
        <f t="shared" si="8"/>
        <v>44936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>
        <f t="shared" si="14"/>
        <v>44936</v>
      </c>
      <c r="AM9" s="99">
        <f t="shared" si="17"/>
        <v>0</v>
      </c>
      <c r="AN9" s="99">
        <f t="shared" si="18"/>
        <v>0</v>
      </c>
      <c r="AO9" s="99">
        <f t="shared" si="19"/>
        <v>0</v>
      </c>
      <c r="AP9" s="99">
        <f t="shared" si="20"/>
        <v>0</v>
      </c>
      <c r="AQ9" s="150">
        <f t="shared" si="21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15"/>
        <v>3</v>
      </c>
      <c r="BZ9" s="226" t="str">
        <f t="shared" si="22"/>
        <v> </v>
      </c>
      <c r="CA9" s="227" t="str">
        <f t="shared" si="23"/>
        <v> </v>
      </c>
      <c r="CB9" s="237" t="str">
        <f t="shared" si="41"/>
        <v> </v>
      </c>
      <c r="CC9" s="238">
        <f t="shared" si="24"/>
        <v>0</v>
      </c>
      <c r="CE9" s="226">
        <f t="shared" si="25"/>
        <v>3</v>
      </c>
      <c r="CF9" s="227">
        <f t="shared" si="26"/>
        <v>0</v>
      </c>
      <c r="CG9" s="237">
        <f t="shared" si="27"/>
        <v>0</v>
      </c>
      <c r="CH9" s="238">
        <f t="shared" si="28"/>
        <v>3</v>
      </c>
      <c r="CJ9" s="227" t="str">
        <f t="shared" si="29"/>
        <v> </v>
      </c>
      <c r="CK9" s="227" t="str">
        <f t="shared" si="30"/>
        <v> </v>
      </c>
      <c r="CL9" s="227" t="str">
        <f t="shared" si="31"/>
        <v> </v>
      </c>
      <c r="CM9" s="238">
        <f t="shared" si="32"/>
        <v>0</v>
      </c>
      <c r="CN9" s="2"/>
      <c r="CO9" s="226" t="str">
        <f t="shared" si="33"/>
        <v> </v>
      </c>
      <c r="CP9" s="227" t="str">
        <f t="shared" si="34"/>
        <v> </v>
      </c>
      <c r="CQ9" s="227" t="str">
        <f t="shared" si="35"/>
        <v> </v>
      </c>
      <c r="CR9" s="238">
        <f t="shared" si="36"/>
        <v>0</v>
      </c>
      <c r="CT9" s="226" t="str">
        <f t="shared" si="37"/>
        <v> </v>
      </c>
      <c r="CU9" s="227" t="str">
        <f t="shared" si="38"/>
        <v> </v>
      </c>
      <c r="CV9" s="227" t="str">
        <f t="shared" si="39"/>
        <v> </v>
      </c>
      <c r="CW9" s="238">
        <f t="shared" si="40"/>
        <v>0</v>
      </c>
    </row>
    <row r="10" ht="10.35" customHeight="1" spans="1:101">
      <c r="A10" s="18"/>
      <c r="B10" s="19">
        <v>44938</v>
      </c>
      <c r="C10" s="16"/>
      <c r="D10" s="17"/>
      <c r="E10" s="37">
        <f t="shared" si="0"/>
        <v>44938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>
        <v>1</v>
      </c>
      <c r="V10" s="39"/>
      <c r="W10" s="40"/>
      <c r="X10" s="68">
        <f t="shared" si="4"/>
        <v>1</v>
      </c>
      <c r="Y10" s="10"/>
      <c r="Z10" s="73">
        <f t="shared" si="5"/>
        <v>1</v>
      </c>
      <c r="AA10" s="79">
        <f t="shared" si="42"/>
        <v>0</v>
      </c>
      <c r="AB10" s="79">
        <f t="shared" si="6"/>
        <v>0</v>
      </c>
      <c r="AC10" s="68">
        <f t="shared" si="7"/>
        <v>1</v>
      </c>
      <c r="AD10" s="4"/>
      <c r="AE10" s="37">
        <f t="shared" si="8"/>
        <v>44938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>
        <f t="shared" si="14"/>
        <v>44938</v>
      </c>
      <c r="AM10" s="99">
        <f t="shared" si="17"/>
        <v>0</v>
      </c>
      <c r="AN10" s="99">
        <f t="shared" si="18"/>
        <v>0</v>
      </c>
      <c r="AO10" s="99">
        <f t="shared" si="19"/>
        <v>0</v>
      </c>
      <c r="AP10" s="99">
        <f t="shared" si="20"/>
        <v>0</v>
      </c>
      <c r="AQ10" s="150">
        <f t="shared" si="21"/>
        <v>0</v>
      </c>
      <c r="AS10" s="119"/>
      <c r="AT10" s="121" t="s">
        <v>98</v>
      </c>
      <c r="AU10" s="168">
        <f>COUNTA(B5:B27)</f>
        <v>16</v>
      </c>
      <c r="AV10" s="166"/>
      <c r="AW10" s="347"/>
      <c r="AX10" s="348"/>
      <c r="BA10" s="366"/>
      <c r="BB10" s="121" t="s">
        <v>98</v>
      </c>
      <c r="BC10" s="168">
        <f>AU10</f>
        <v>16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15"/>
        <v>5</v>
      </c>
      <c r="BZ10" s="226" t="str">
        <f t="shared" si="22"/>
        <v> </v>
      </c>
      <c r="CA10" s="227" t="str">
        <f t="shared" si="23"/>
        <v> </v>
      </c>
      <c r="CB10" s="237" t="str">
        <f t="shared" si="41"/>
        <v> </v>
      </c>
      <c r="CC10" s="238">
        <f t="shared" si="24"/>
        <v>0</v>
      </c>
      <c r="CE10" s="226" t="str">
        <f t="shared" si="25"/>
        <v> </v>
      </c>
      <c r="CF10" s="227" t="str">
        <f t="shared" si="26"/>
        <v> </v>
      </c>
      <c r="CG10" s="237" t="str">
        <f t="shared" si="27"/>
        <v> </v>
      </c>
      <c r="CH10" s="238">
        <f t="shared" si="28"/>
        <v>0</v>
      </c>
      <c r="CJ10" s="227" t="str">
        <f t="shared" si="29"/>
        <v> </v>
      </c>
      <c r="CK10" s="227" t="str">
        <f t="shared" si="30"/>
        <v> </v>
      </c>
      <c r="CL10" s="227" t="str">
        <f t="shared" si="31"/>
        <v> </v>
      </c>
      <c r="CM10" s="238">
        <f t="shared" si="32"/>
        <v>0</v>
      </c>
      <c r="CN10" s="2"/>
      <c r="CO10" s="226">
        <f t="shared" si="33"/>
        <v>1</v>
      </c>
      <c r="CP10" s="227">
        <f t="shared" si="34"/>
        <v>0</v>
      </c>
      <c r="CQ10" s="227">
        <f t="shared" si="35"/>
        <v>0</v>
      </c>
      <c r="CR10" s="238">
        <f t="shared" si="36"/>
        <v>1</v>
      </c>
      <c r="CT10" s="226" t="str">
        <f t="shared" si="37"/>
        <v> </v>
      </c>
      <c r="CU10" s="227" t="str">
        <f t="shared" si="38"/>
        <v> </v>
      </c>
      <c r="CV10" s="227" t="str">
        <f t="shared" si="39"/>
        <v> </v>
      </c>
      <c r="CW10" s="238">
        <f t="shared" si="40"/>
        <v>0</v>
      </c>
    </row>
    <row r="11" ht="10.35" customHeight="1" spans="1:101">
      <c r="A11" s="18"/>
      <c r="B11" s="19">
        <v>44943</v>
      </c>
      <c r="C11" s="16"/>
      <c r="D11" s="17"/>
      <c r="E11" s="37">
        <f t="shared" si="0"/>
        <v>44943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>
        <v>2</v>
      </c>
      <c r="V11" s="39">
        <v>1</v>
      </c>
      <c r="W11" s="40"/>
      <c r="X11" s="68">
        <f t="shared" si="4"/>
        <v>3</v>
      </c>
      <c r="Y11" s="10"/>
      <c r="Z11" s="73">
        <f t="shared" si="5"/>
        <v>2</v>
      </c>
      <c r="AA11" s="79">
        <f t="shared" si="42"/>
        <v>1</v>
      </c>
      <c r="AB11" s="79">
        <f t="shared" si="6"/>
        <v>0</v>
      </c>
      <c r="AC11" s="68">
        <f t="shared" si="7"/>
        <v>3</v>
      </c>
      <c r="AD11" s="4"/>
      <c r="AE11" s="37">
        <f t="shared" si="8"/>
        <v>44943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>
        <f t="shared" si="12"/>
        <v>0</v>
      </c>
      <c r="AJ11" s="100" t="str">
        <f t="shared" si="13"/>
        <v/>
      </c>
      <c r="AK11" s="4"/>
      <c r="AL11" s="101">
        <f t="shared" si="14"/>
        <v>44943</v>
      </c>
      <c r="AM11" s="99">
        <f t="shared" si="17"/>
        <v>0</v>
      </c>
      <c r="AN11" s="99">
        <f t="shared" si="18"/>
        <v>0</v>
      </c>
      <c r="AO11" s="99">
        <f t="shared" si="19"/>
        <v>0</v>
      </c>
      <c r="AP11" s="99">
        <f t="shared" si="20"/>
        <v>-1</v>
      </c>
      <c r="AQ11" s="150">
        <f t="shared" si="21"/>
        <v>-1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15"/>
        <v>3</v>
      </c>
      <c r="BZ11" s="226" t="str">
        <f t="shared" si="22"/>
        <v> </v>
      </c>
      <c r="CA11" s="227" t="str">
        <f t="shared" si="23"/>
        <v> </v>
      </c>
      <c r="CB11" s="237" t="str">
        <f t="shared" si="41"/>
        <v> </v>
      </c>
      <c r="CC11" s="238">
        <f t="shared" si="24"/>
        <v>0</v>
      </c>
      <c r="CE11" s="226">
        <f t="shared" si="25"/>
        <v>2</v>
      </c>
      <c r="CF11" s="227">
        <f t="shared" si="26"/>
        <v>1</v>
      </c>
      <c r="CG11" s="237">
        <f t="shared" si="27"/>
        <v>0</v>
      </c>
      <c r="CH11" s="238">
        <f t="shared" si="28"/>
        <v>3</v>
      </c>
      <c r="CJ11" s="227" t="str">
        <f t="shared" si="29"/>
        <v> </v>
      </c>
      <c r="CK11" s="227" t="str">
        <f t="shared" si="30"/>
        <v> </v>
      </c>
      <c r="CL11" s="227" t="str">
        <f t="shared" si="31"/>
        <v> </v>
      </c>
      <c r="CM11" s="238">
        <f t="shared" si="32"/>
        <v>0</v>
      </c>
      <c r="CN11" s="2"/>
      <c r="CO11" s="226" t="str">
        <f t="shared" si="33"/>
        <v> </v>
      </c>
      <c r="CP11" s="227" t="str">
        <f t="shared" si="34"/>
        <v> </v>
      </c>
      <c r="CQ11" s="227" t="str">
        <f t="shared" si="35"/>
        <v> </v>
      </c>
      <c r="CR11" s="238">
        <f t="shared" si="36"/>
        <v>0</v>
      </c>
      <c r="CT11" s="226" t="str">
        <f t="shared" si="37"/>
        <v> </v>
      </c>
      <c r="CU11" s="227" t="str">
        <f t="shared" si="38"/>
        <v> </v>
      </c>
      <c r="CV11" s="227" t="str">
        <f t="shared" si="39"/>
        <v> </v>
      </c>
      <c r="CW11" s="238">
        <f t="shared" si="40"/>
        <v>0</v>
      </c>
    </row>
    <row r="12" ht="10.35" customHeight="1" spans="1:101">
      <c r="A12" s="18"/>
      <c r="B12" s="19">
        <v>44944</v>
      </c>
      <c r="C12" s="16"/>
      <c r="D12" s="17"/>
      <c r="E12" s="37">
        <f t="shared" si="0"/>
        <v>44944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>
        <v>1</v>
      </c>
      <c r="W12" s="40"/>
      <c r="X12" s="68">
        <f t="shared" si="4"/>
        <v>1</v>
      </c>
      <c r="Y12" s="10"/>
      <c r="Z12" s="73">
        <f t="shared" si="5"/>
        <v>0</v>
      </c>
      <c r="AA12" s="79">
        <f t="shared" si="42"/>
        <v>1</v>
      </c>
      <c r="AB12" s="79">
        <f t="shared" si="6"/>
        <v>0</v>
      </c>
      <c r="AC12" s="68">
        <f t="shared" si="7"/>
        <v>1</v>
      </c>
      <c r="AD12" s="4"/>
      <c r="AE12" s="37">
        <f t="shared" si="8"/>
        <v>44944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>
        <f t="shared" si="12"/>
        <v>0</v>
      </c>
      <c r="AJ12" s="100" t="str">
        <f t="shared" si="13"/>
        <v/>
      </c>
      <c r="AK12" s="4"/>
      <c r="AL12" s="101">
        <f t="shared" si="14"/>
        <v>44944</v>
      </c>
      <c r="AM12" s="99">
        <f t="shared" si="17"/>
        <v>0</v>
      </c>
      <c r="AN12" s="99">
        <f t="shared" si="18"/>
        <v>0</v>
      </c>
      <c r="AO12" s="99">
        <f t="shared" si="19"/>
        <v>0</v>
      </c>
      <c r="AP12" s="99">
        <f t="shared" si="20"/>
        <v>-1</v>
      </c>
      <c r="AQ12" s="150">
        <f t="shared" si="21"/>
        <v>-1</v>
      </c>
      <c r="AS12" s="123" t="s">
        <v>35</v>
      </c>
      <c r="AT12" s="124">
        <f>IF(AB28+AB56=0," ",(AB28+AB56)/AU10)</f>
        <v>0.3125</v>
      </c>
      <c r="AU12" s="170">
        <f>IF(AB28+AB56=0," ",(AB28+AB56))</f>
        <v>5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15"/>
        <v>4</v>
      </c>
      <c r="BZ12" s="226" t="str">
        <f t="shared" si="22"/>
        <v> </v>
      </c>
      <c r="CA12" s="227" t="str">
        <f t="shared" si="23"/>
        <v> </v>
      </c>
      <c r="CB12" s="237" t="str">
        <f t="shared" si="41"/>
        <v> </v>
      </c>
      <c r="CC12" s="238">
        <f t="shared" si="24"/>
        <v>0</v>
      </c>
      <c r="CE12" s="226" t="str">
        <f t="shared" si="25"/>
        <v> </v>
      </c>
      <c r="CF12" s="227" t="str">
        <f t="shared" si="26"/>
        <v> </v>
      </c>
      <c r="CG12" s="237" t="str">
        <f t="shared" si="27"/>
        <v> </v>
      </c>
      <c r="CH12" s="238">
        <f t="shared" si="28"/>
        <v>0</v>
      </c>
      <c r="CJ12" s="227">
        <f t="shared" si="29"/>
        <v>0</v>
      </c>
      <c r="CK12" s="227">
        <f t="shared" si="30"/>
        <v>1</v>
      </c>
      <c r="CL12" s="227">
        <f t="shared" si="31"/>
        <v>0</v>
      </c>
      <c r="CM12" s="238">
        <f t="shared" si="32"/>
        <v>1</v>
      </c>
      <c r="CN12" s="2"/>
      <c r="CO12" s="226" t="str">
        <f t="shared" si="33"/>
        <v> </v>
      </c>
      <c r="CP12" s="227" t="str">
        <f t="shared" si="34"/>
        <v> </v>
      </c>
      <c r="CQ12" s="227" t="str">
        <f t="shared" si="35"/>
        <v> </v>
      </c>
      <c r="CR12" s="238">
        <f t="shared" si="36"/>
        <v>0</v>
      </c>
      <c r="CT12" s="226" t="str">
        <f t="shared" si="37"/>
        <v> </v>
      </c>
      <c r="CU12" s="227" t="str">
        <f t="shared" si="38"/>
        <v> </v>
      </c>
      <c r="CV12" s="227" t="str">
        <f t="shared" si="39"/>
        <v> </v>
      </c>
      <c r="CW12" s="238">
        <f t="shared" si="40"/>
        <v>0</v>
      </c>
    </row>
    <row r="13" ht="10.35" customHeight="1" spans="1:101">
      <c r="A13" s="18"/>
      <c r="B13" s="19">
        <v>44945</v>
      </c>
      <c r="C13" s="16"/>
      <c r="D13" s="17"/>
      <c r="E13" s="37">
        <f t="shared" si="0"/>
        <v>44945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>
        <v>2</v>
      </c>
      <c r="W13" s="40"/>
      <c r="X13" s="68">
        <f t="shared" si="4"/>
        <v>2</v>
      </c>
      <c r="Y13" s="10"/>
      <c r="Z13" s="73">
        <f t="shared" si="5"/>
        <v>0</v>
      </c>
      <c r="AA13" s="79">
        <f t="shared" si="42"/>
        <v>2</v>
      </c>
      <c r="AB13" s="79">
        <f t="shared" si="6"/>
        <v>0</v>
      </c>
      <c r="AC13" s="68">
        <f t="shared" si="7"/>
        <v>2</v>
      </c>
      <c r="AD13" s="4"/>
      <c r="AE13" s="37">
        <f t="shared" si="8"/>
        <v>44945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>
        <f t="shared" si="12"/>
        <v>0</v>
      </c>
      <c r="AJ13" s="100" t="str">
        <f t="shared" si="13"/>
        <v/>
      </c>
      <c r="AK13" s="4"/>
      <c r="AL13" s="101">
        <f t="shared" si="14"/>
        <v>44945</v>
      </c>
      <c r="AM13" s="99">
        <f t="shared" si="17"/>
        <v>0</v>
      </c>
      <c r="AN13" s="99">
        <f t="shared" si="18"/>
        <v>0</v>
      </c>
      <c r="AO13" s="99">
        <f t="shared" si="19"/>
        <v>0</v>
      </c>
      <c r="AP13" s="99">
        <f t="shared" si="20"/>
        <v>-2</v>
      </c>
      <c r="AQ13" s="150">
        <f t="shared" si="21"/>
        <v>-2</v>
      </c>
      <c r="AS13" s="125" t="s">
        <v>38</v>
      </c>
      <c r="AT13" s="126">
        <f>IF(AA28+AA56=0," ",(AA28+AA56)/AU10)</f>
        <v>0.625</v>
      </c>
      <c r="AU13" s="171">
        <f>IF(AA28+AA56=0," ",(AA28+AA56))</f>
        <v>10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15"/>
        <v>5</v>
      </c>
      <c r="BZ13" s="226" t="str">
        <f t="shared" si="22"/>
        <v> </v>
      </c>
      <c r="CA13" s="227" t="str">
        <f t="shared" si="23"/>
        <v> </v>
      </c>
      <c r="CB13" s="237" t="str">
        <f t="shared" si="41"/>
        <v> </v>
      </c>
      <c r="CC13" s="238">
        <f t="shared" si="24"/>
        <v>0</v>
      </c>
      <c r="CE13" s="226" t="str">
        <f t="shared" si="25"/>
        <v> </v>
      </c>
      <c r="CF13" s="227" t="str">
        <f t="shared" si="26"/>
        <v> </v>
      </c>
      <c r="CG13" s="237" t="str">
        <f t="shared" si="27"/>
        <v> </v>
      </c>
      <c r="CH13" s="238">
        <f t="shared" si="28"/>
        <v>0</v>
      </c>
      <c r="CJ13" s="227" t="str">
        <f t="shared" si="29"/>
        <v> </v>
      </c>
      <c r="CK13" s="227" t="str">
        <f t="shared" si="30"/>
        <v> </v>
      </c>
      <c r="CL13" s="227" t="str">
        <f t="shared" si="31"/>
        <v> </v>
      </c>
      <c r="CM13" s="238">
        <f t="shared" si="32"/>
        <v>0</v>
      </c>
      <c r="CN13" s="2"/>
      <c r="CO13" s="226">
        <f t="shared" si="33"/>
        <v>0</v>
      </c>
      <c r="CP13" s="227">
        <f t="shared" si="34"/>
        <v>2</v>
      </c>
      <c r="CQ13" s="227">
        <f t="shared" si="35"/>
        <v>0</v>
      </c>
      <c r="CR13" s="238">
        <f t="shared" si="36"/>
        <v>2</v>
      </c>
      <c r="CT13" s="226" t="str">
        <f t="shared" si="37"/>
        <v> </v>
      </c>
      <c r="CU13" s="227" t="str">
        <f t="shared" si="38"/>
        <v> </v>
      </c>
      <c r="CV13" s="227" t="str">
        <f t="shared" si="39"/>
        <v> </v>
      </c>
      <c r="CW13" s="238">
        <f t="shared" si="40"/>
        <v>0</v>
      </c>
    </row>
    <row r="14" ht="10.35" customHeight="1" spans="1:101">
      <c r="A14" s="18"/>
      <c r="B14" s="19">
        <v>44946</v>
      </c>
      <c r="C14" s="16"/>
      <c r="D14" s="17"/>
      <c r="E14" s="37">
        <f t="shared" si="0"/>
        <v>44946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>
        <v>1</v>
      </c>
      <c r="X14" s="68">
        <f t="shared" si="4"/>
        <v>1</v>
      </c>
      <c r="Y14" s="10"/>
      <c r="Z14" s="73">
        <f t="shared" si="5"/>
        <v>0</v>
      </c>
      <c r="AA14" s="79">
        <f t="shared" si="42"/>
        <v>0</v>
      </c>
      <c r="AB14" s="79">
        <f t="shared" si="6"/>
        <v>1</v>
      </c>
      <c r="AC14" s="68">
        <f t="shared" si="7"/>
        <v>1</v>
      </c>
      <c r="AD14" s="4"/>
      <c r="AE14" s="37">
        <f t="shared" si="8"/>
        <v>44946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>
        <f t="shared" si="12"/>
        <v>100</v>
      </c>
      <c r="AJ14" s="100">
        <f t="shared" si="13"/>
        <v>100</v>
      </c>
      <c r="AK14" s="4"/>
      <c r="AL14" s="101">
        <f t="shared" si="14"/>
        <v>44946</v>
      </c>
      <c r="AM14" s="99">
        <f t="shared" si="17"/>
        <v>0</v>
      </c>
      <c r="AN14" s="99">
        <f t="shared" si="18"/>
        <v>0</v>
      </c>
      <c r="AO14" s="99">
        <f t="shared" si="19"/>
        <v>0</v>
      </c>
      <c r="AP14" s="99">
        <f t="shared" si="20"/>
        <v>3</v>
      </c>
      <c r="AQ14" s="150">
        <f t="shared" si="21"/>
        <v>3</v>
      </c>
      <c r="AS14" s="127" t="s">
        <v>40</v>
      </c>
      <c r="AT14" s="128">
        <f>IF(Z28+Z56=0," ",(Z28+Z56)/AU10)</f>
        <v>0.75</v>
      </c>
      <c r="AU14" s="172">
        <f>IF(Z28+Z56=0," ",(Z28+Z56))</f>
        <v>12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15"/>
        <v>6</v>
      </c>
      <c r="BZ14" s="226" t="str">
        <f t="shared" si="22"/>
        <v> </v>
      </c>
      <c r="CA14" s="227" t="str">
        <f t="shared" si="23"/>
        <v> </v>
      </c>
      <c r="CB14" s="237" t="str">
        <f t="shared" si="41"/>
        <v> </v>
      </c>
      <c r="CC14" s="238">
        <f t="shared" si="24"/>
        <v>0</v>
      </c>
      <c r="CE14" s="226" t="str">
        <f t="shared" si="25"/>
        <v> </v>
      </c>
      <c r="CF14" s="227" t="str">
        <f t="shared" si="26"/>
        <v> </v>
      </c>
      <c r="CG14" s="237" t="str">
        <f t="shared" si="27"/>
        <v> </v>
      </c>
      <c r="CH14" s="238">
        <f t="shared" si="28"/>
        <v>0</v>
      </c>
      <c r="CJ14" s="227" t="str">
        <f t="shared" si="29"/>
        <v> </v>
      </c>
      <c r="CK14" s="227" t="str">
        <f t="shared" si="30"/>
        <v> </v>
      </c>
      <c r="CL14" s="227" t="str">
        <f t="shared" si="31"/>
        <v> </v>
      </c>
      <c r="CM14" s="238">
        <f t="shared" si="32"/>
        <v>0</v>
      </c>
      <c r="CN14" s="2"/>
      <c r="CO14" s="226" t="str">
        <f t="shared" si="33"/>
        <v> </v>
      </c>
      <c r="CP14" s="227" t="str">
        <f t="shared" si="34"/>
        <v> </v>
      </c>
      <c r="CQ14" s="227" t="str">
        <f t="shared" si="35"/>
        <v> </v>
      </c>
      <c r="CR14" s="238">
        <f t="shared" si="36"/>
        <v>0</v>
      </c>
      <c r="CT14" s="226">
        <f t="shared" si="37"/>
        <v>0</v>
      </c>
      <c r="CU14" s="227">
        <f t="shared" si="38"/>
        <v>0</v>
      </c>
      <c r="CV14" s="227">
        <f t="shared" si="39"/>
        <v>1</v>
      </c>
      <c r="CW14" s="238">
        <f t="shared" si="40"/>
        <v>1</v>
      </c>
    </row>
    <row r="15" ht="10.35" customHeight="1" spans="1:101">
      <c r="A15" s="18"/>
      <c r="B15" s="19">
        <v>44949</v>
      </c>
      <c r="C15" s="16"/>
      <c r="D15" s="17"/>
      <c r="E15" s="37">
        <f t="shared" si="0"/>
        <v>44949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>
        <v>1</v>
      </c>
      <c r="V15" s="39">
        <v>1</v>
      </c>
      <c r="W15" s="40">
        <v>1</v>
      </c>
      <c r="X15" s="68">
        <f t="shared" si="4"/>
        <v>3</v>
      </c>
      <c r="Y15" s="10"/>
      <c r="Z15" s="73">
        <f t="shared" si="5"/>
        <v>1</v>
      </c>
      <c r="AA15" s="79">
        <f t="shared" si="42"/>
        <v>1</v>
      </c>
      <c r="AB15" s="79">
        <f t="shared" si="6"/>
        <v>1</v>
      </c>
      <c r="AC15" s="68">
        <f t="shared" si="7"/>
        <v>3</v>
      </c>
      <c r="AD15" s="4"/>
      <c r="AE15" s="37">
        <f t="shared" si="8"/>
        <v>44949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>
        <f t="shared" si="12"/>
        <v>50</v>
      </c>
      <c r="AJ15" s="100">
        <f t="shared" si="13"/>
        <v>50</v>
      </c>
      <c r="AK15" s="4"/>
      <c r="AL15" s="101">
        <f t="shared" si="14"/>
        <v>44949</v>
      </c>
      <c r="AM15" s="99">
        <f t="shared" si="17"/>
        <v>0</v>
      </c>
      <c r="AN15" s="99">
        <f t="shared" si="18"/>
        <v>0</v>
      </c>
      <c r="AO15" s="99">
        <f t="shared" si="19"/>
        <v>0</v>
      </c>
      <c r="AP15" s="99">
        <f t="shared" si="20"/>
        <v>2</v>
      </c>
      <c r="AQ15" s="150">
        <f t="shared" si="21"/>
        <v>2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15"/>
        <v>2</v>
      </c>
      <c r="BZ15" s="226">
        <f t="shared" si="22"/>
        <v>1</v>
      </c>
      <c r="CA15" s="227">
        <f t="shared" si="23"/>
        <v>1</v>
      </c>
      <c r="CB15" s="237">
        <f t="shared" si="41"/>
        <v>1</v>
      </c>
      <c r="CC15" s="238">
        <f t="shared" si="24"/>
        <v>3</v>
      </c>
      <c r="CE15" s="226" t="str">
        <f t="shared" si="25"/>
        <v> </v>
      </c>
      <c r="CF15" s="227" t="str">
        <f t="shared" si="26"/>
        <v> </v>
      </c>
      <c r="CG15" s="237" t="str">
        <f t="shared" si="27"/>
        <v> </v>
      </c>
      <c r="CH15" s="238">
        <f t="shared" si="28"/>
        <v>0</v>
      </c>
      <c r="CJ15" s="227" t="str">
        <f t="shared" si="29"/>
        <v> </v>
      </c>
      <c r="CK15" s="227" t="str">
        <f t="shared" si="30"/>
        <v> </v>
      </c>
      <c r="CL15" s="227" t="str">
        <f t="shared" si="31"/>
        <v> </v>
      </c>
      <c r="CM15" s="238">
        <f t="shared" si="32"/>
        <v>0</v>
      </c>
      <c r="CN15" s="2"/>
      <c r="CO15" s="226" t="str">
        <f t="shared" si="33"/>
        <v> </v>
      </c>
      <c r="CP15" s="227" t="str">
        <f t="shared" si="34"/>
        <v> </v>
      </c>
      <c r="CQ15" s="227" t="str">
        <f t="shared" si="35"/>
        <v> </v>
      </c>
      <c r="CR15" s="238">
        <f t="shared" si="36"/>
        <v>0</v>
      </c>
      <c r="CT15" s="226" t="str">
        <f t="shared" si="37"/>
        <v> </v>
      </c>
      <c r="CU15" s="227" t="str">
        <f t="shared" si="38"/>
        <v> </v>
      </c>
      <c r="CV15" s="227" t="str">
        <f t="shared" si="39"/>
        <v> </v>
      </c>
      <c r="CW15" s="238">
        <f t="shared" si="40"/>
        <v>0</v>
      </c>
    </row>
    <row r="16" ht="10.35" customHeight="1" spans="1:101">
      <c r="A16" s="18"/>
      <c r="B16" s="19">
        <v>44950</v>
      </c>
      <c r="C16" s="16"/>
      <c r="D16" s="17"/>
      <c r="E16" s="37">
        <f t="shared" si="0"/>
        <v>44950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>
        <v>1</v>
      </c>
      <c r="V16" s="39">
        <v>1</v>
      </c>
      <c r="W16" s="40">
        <v>1</v>
      </c>
      <c r="X16" s="68">
        <f t="shared" si="4"/>
        <v>3</v>
      </c>
      <c r="Y16" s="10"/>
      <c r="Z16" s="73">
        <f t="shared" si="5"/>
        <v>1</v>
      </c>
      <c r="AA16" s="79">
        <f t="shared" si="42"/>
        <v>1</v>
      </c>
      <c r="AB16" s="79">
        <f t="shared" si="6"/>
        <v>1</v>
      </c>
      <c r="AC16" s="68">
        <f t="shared" si="7"/>
        <v>3</v>
      </c>
      <c r="AD16" s="4"/>
      <c r="AE16" s="37">
        <f t="shared" si="8"/>
        <v>44950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>
        <f t="shared" si="12"/>
        <v>50</v>
      </c>
      <c r="AJ16" s="100">
        <f t="shared" si="13"/>
        <v>50</v>
      </c>
      <c r="AK16" s="4"/>
      <c r="AL16" s="101">
        <f t="shared" si="14"/>
        <v>44950</v>
      </c>
      <c r="AM16" s="99">
        <f t="shared" si="17"/>
        <v>0</v>
      </c>
      <c r="AN16" s="99">
        <f t="shared" si="18"/>
        <v>0</v>
      </c>
      <c r="AO16" s="99">
        <f t="shared" si="19"/>
        <v>0</v>
      </c>
      <c r="AP16" s="99">
        <f t="shared" si="20"/>
        <v>2</v>
      </c>
      <c r="AQ16" s="150">
        <f t="shared" si="21"/>
        <v>2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15"/>
        <v>3</v>
      </c>
      <c r="BZ16" s="226" t="str">
        <f t="shared" si="22"/>
        <v> </v>
      </c>
      <c r="CA16" s="227" t="str">
        <f t="shared" si="23"/>
        <v> </v>
      </c>
      <c r="CB16" s="237" t="str">
        <f t="shared" si="41"/>
        <v> </v>
      </c>
      <c r="CC16" s="238">
        <f t="shared" si="24"/>
        <v>0</v>
      </c>
      <c r="CE16" s="226">
        <f t="shared" si="25"/>
        <v>1</v>
      </c>
      <c r="CF16" s="227">
        <f t="shared" si="26"/>
        <v>1</v>
      </c>
      <c r="CG16" s="237">
        <f t="shared" si="27"/>
        <v>1</v>
      </c>
      <c r="CH16" s="238">
        <f t="shared" si="28"/>
        <v>3</v>
      </c>
      <c r="CJ16" s="227" t="str">
        <f t="shared" si="29"/>
        <v> </v>
      </c>
      <c r="CK16" s="227" t="str">
        <f t="shared" si="30"/>
        <v> </v>
      </c>
      <c r="CL16" s="227" t="str">
        <f t="shared" si="31"/>
        <v> </v>
      </c>
      <c r="CM16" s="238">
        <f t="shared" si="32"/>
        <v>0</v>
      </c>
      <c r="CN16" s="2"/>
      <c r="CO16" s="226" t="str">
        <f t="shared" si="33"/>
        <v> </v>
      </c>
      <c r="CP16" s="227" t="str">
        <f t="shared" si="34"/>
        <v> </v>
      </c>
      <c r="CQ16" s="227" t="str">
        <f t="shared" si="35"/>
        <v> </v>
      </c>
      <c r="CR16" s="238">
        <f t="shared" si="36"/>
        <v>0</v>
      </c>
      <c r="CT16" s="226" t="str">
        <f t="shared" si="37"/>
        <v> </v>
      </c>
      <c r="CU16" s="227" t="str">
        <f t="shared" si="38"/>
        <v> </v>
      </c>
      <c r="CV16" s="227" t="str">
        <f t="shared" si="39"/>
        <v> </v>
      </c>
      <c r="CW16" s="238">
        <f t="shared" si="40"/>
        <v>0</v>
      </c>
    </row>
    <row r="17" ht="10.35" customHeight="1" spans="1:101">
      <c r="A17" s="18"/>
      <c r="B17" s="19">
        <v>44951</v>
      </c>
      <c r="C17" s="16"/>
      <c r="D17" s="17"/>
      <c r="E17" s="37">
        <f t="shared" si="0"/>
        <v>44951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>
        <v>1</v>
      </c>
      <c r="V17" s="39">
        <v>1</v>
      </c>
      <c r="W17" s="40"/>
      <c r="X17" s="68">
        <f t="shared" si="4"/>
        <v>2</v>
      </c>
      <c r="Y17" s="10"/>
      <c r="Z17" s="73">
        <f t="shared" si="5"/>
        <v>1</v>
      </c>
      <c r="AA17" s="79">
        <f t="shared" si="42"/>
        <v>1</v>
      </c>
      <c r="AB17" s="79">
        <f t="shared" si="6"/>
        <v>0</v>
      </c>
      <c r="AC17" s="68">
        <f t="shared" si="7"/>
        <v>2</v>
      </c>
      <c r="AD17" s="4"/>
      <c r="AE17" s="37">
        <f t="shared" si="8"/>
        <v>44951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>
        <f t="shared" si="12"/>
        <v>0</v>
      </c>
      <c r="AJ17" s="100" t="str">
        <f t="shared" si="13"/>
        <v/>
      </c>
      <c r="AK17" s="4"/>
      <c r="AL17" s="101">
        <f t="shared" si="14"/>
        <v>44951</v>
      </c>
      <c r="AM17" s="99">
        <f t="shared" si="17"/>
        <v>0</v>
      </c>
      <c r="AN17" s="99">
        <f t="shared" si="18"/>
        <v>0</v>
      </c>
      <c r="AO17" s="99">
        <f t="shared" si="19"/>
        <v>0</v>
      </c>
      <c r="AP17" s="99">
        <f t="shared" si="20"/>
        <v>-1</v>
      </c>
      <c r="AQ17" s="150">
        <f t="shared" si="21"/>
        <v>-1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15"/>
        <v>4</v>
      </c>
      <c r="BZ17" s="226" t="str">
        <f t="shared" si="22"/>
        <v> </v>
      </c>
      <c r="CA17" s="227" t="str">
        <f t="shared" si="23"/>
        <v> </v>
      </c>
      <c r="CB17" s="237" t="str">
        <f t="shared" si="41"/>
        <v> </v>
      </c>
      <c r="CC17" s="238">
        <f t="shared" si="24"/>
        <v>0</v>
      </c>
      <c r="CE17" s="226" t="str">
        <f t="shared" si="25"/>
        <v> </v>
      </c>
      <c r="CF17" s="227" t="str">
        <f t="shared" si="26"/>
        <v> </v>
      </c>
      <c r="CG17" s="237" t="str">
        <f t="shared" si="27"/>
        <v> </v>
      </c>
      <c r="CH17" s="238">
        <f t="shared" si="28"/>
        <v>0</v>
      </c>
      <c r="CJ17" s="227">
        <f t="shared" si="29"/>
        <v>1</v>
      </c>
      <c r="CK17" s="227">
        <f t="shared" si="30"/>
        <v>1</v>
      </c>
      <c r="CL17" s="227">
        <f t="shared" si="31"/>
        <v>0</v>
      </c>
      <c r="CM17" s="238">
        <f t="shared" si="32"/>
        <v>2</v>
      </c>
      <c r="CN17" s="2"/>
      <c r="CO17" s="226" t="str">
        <f t="shared" si="33"/>
        <v> </v>
      </c>
      <c r="CP17" s="227" t="str">
        <f t="shared" si="34"/>
        <v> </v>
      </c>
      <c r="CQ17" s="227" t="str">
        <f t="shared" si="35"/>
        <v> </v>
      </c>
      <c r="CR17" s="238">
        <f t="shared" si="36"/>
        <v>0</v>
      </c>
      <c r="CT17" s="226" t="str">
        <f t="shared" si="37"/>
        <v> </v>
      </c>
      <c r="CU17" s="227" t="str">
        <f t="shared" si="38"/>
        <v> </v>
      </c>
      <c r="CV17" s="227" t="str">
        <f t="shared" si="39"/>
        <v> </v>
      </c>
      <c r="CW17" s="238">
        <f t="shared" si="40"/>
        <v>0</v>
      </c>
    </row>
    <row r="18" ht="10.35" customHeight="1" spans="1:101">
      <c r="A18" s="18"/>
      <c r="B18" s="19">
        <v>44952</v>
      </c>
      <c r="C18" s="16"/>
      <c r="D18" s="17"/>
      <c r="E18" s="37">
        <f t="shared" si="0"/>
        <v>44952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>
        <v>1</v>
      </c>
      <c r="X18" s="68">
        <f t="shared" si="4"/>
        <v>1</v>
      </c>
      <c r="Y18" s="10"/>
      <c r="Z18" s="73">
        <f t="shared" si="5"/>
        <v>0</v>
      </c>
      <c r="AA18" s="79">
        <f t="shared" si="42"/>
        <v>0</v>
      </c>
      <c r="AB18" s="79">
        <f t="shared" si="6"/>
        <v>1</v>
      </c>
      <c r="AC18" s="68">
        <f t="shared" si="7"/>
        <v>1</v>
      </c>
      <c r="AD18" s="4"/>
      <c r="AE18" s="37">
        <f t="shared" si="8"/>
        <v>44952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>
        <f t="shared" si="12"/>
        <v>100</v>
      </c>
      <c r="AJ18" s="100">
        <f t="shared" si="13"/>
        <v>100</v>
      </c>
      <c r="AK18" s="4"/>
      <c r="AL18" s="101">
        <f t="shared" si="14"/>
        <v>44952</v>
      </c>
      <c r="AM18" s="99">
        <f t="shared" si="17"/>
        <v>0</v>
      </c>
      <c r="AN18" s="99">
        <f t="shared" si="18"/>
        <v>0</v>
      </c>
      <c r="AO18" s="99">
        <f t="shared" si="19"/>
        <v>0</v>
      </c>
      <c r="AP18" s="99">
        <f t="shared" si="20"/>
        <v>3</v>
      </c>
      <c r="AQ18" s="150">
        <f t="shared" si="21"/>
        <v>3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15"/>
        <v>5</v>
      </c>
      <c r="BZ18" s="226" t="str">
        <f t="shared" si="22"/>
        <v> </v>
      </c>
      <c r="CA18" s="227" t="str">
        <f t="shared" si="23"/>
        <v> </v>
      </c>
      <c r="CB18" s="237" t="str">
        <f t="shared" si="41"/>
        <v> </v>
      </c>
      <c r="CC18" s="238">
        <f t="shared" si="24"/>
        <v>0</v>
      </c>
      <c r="CE18" s="226" t="str">
        <f t="shared" si="25"/>
        <v> </v>
      </c>
      <c r="CF18" s="227" t="str">
        <f t="shared" si="26"/>
        <v> </v>
      </c>
      <c r="CG18" s="237" t="str">
        <f t="shared" si="27"/>
        <v> </v>
      </c>
      <c r="CH18" s="238">
        <f t="shared" si="28"/>
        <v>0</v>
      </c>
      <c r="CJ18" s="227" t="str">
        <f t="shared" si="29"/>
        <v> </v>
      </c>
      <c r="CK18" s="227" t="str">
        <f t="shared" si="30"/>
        <v> </v>
      </c>
      <c r="CL18" s="227" t="str">
        <f t="shared" si="31"/>
        <v> </v>
      </c>
      <c r="CM18" s="238">
        <f t="shared" si="32"/>
        <v>0</v>
      </c>
      <c r="CN18" s="2"/>
      <c r="CO18" s="226">
        <f t="shared" si="33"/>
        <v>0</v>
      </c>
      <c r="CP18" s="227">
        <f t="shared" si="34"/>
        <v>0</v>
      </c>
      <c r="CQ18" s="227">
        <f t="shared" si="35"/>
        <v>1</v>
      </c>
      <c r="CR18" s="238">
        <f t="shared" si="36"/>
        <v>1</v>
      </c>
      <c r="CT18" s="226" t="str">
        <f t="shared" si="37"/>
        <v> </v>
      </c>
      <c r="CU18" s="227" t="str">
        <f t="shared" si="38"/>
        <v> </v>
      </c>
      <c r="CV18" s="227" t="str">
        <f t="shared" si="39"/>
        <v> </v>
      </c>
      <c r="CW18" s="238">
        <f t="shared" si="40"/>
        <v>0</v>
      </c>
    </row>
    <row r="19" ht="10.35" customHeight="1" spans="1:101">
      <c r="A19" s="18"/>
      <c r="B19" s="19">
        <v>44953</v>
      </c>
      <c r="C19" s="16"/>
      <c r="D19" s="17"/>
      <c r="E19" s="37">
        <f t="shared" si="0"/>
        <v>44953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>
        <v>1</v>
      </c>
      <c r="W19" s="40"/>
      <c r="X19" s="68">
        <f t="shared" si="4"/>
        <v>1</v>
      </c>
      <c r="Y19" s="10"/>
      <c r="Z19" s="73">
        <f t="shared" si="5"/>
        <v>0</v>
      </c>
      <c r="AA19" s="79">
        <f t="shared" si="42"/>
        <v>1</v>
      </c>
      <c r="AB19" s="79">
        <f t="shared" si="6"/>
        <v>0</v>
      </c>
      <c r="AC19" s="68">
        <f t="shared" si="7"/>
        <v>1</v>
      </c>
      <c r="AD19" s="4"/>
      <c r="AE19" s="37">
        <f t="shared" ref="AE19:AE27" si="43">IF((B107=0)," ",B107)</f>
        <v>44953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>
        <f t="shared" si="12"/>
        <v>0</v>
      </c>
      <c r="AJ19" s="100" t="str">
        <f t="shared" si="13"/>
        <v/>
      </c>
      <c r="AK19" s="4"/>
      <c r="AL19" s="101">
        <f t="shared" ref="AL19:AL27" si="44">IF((B107=0)," ",B107)</f>
        <v>44953</v>
      </c>
      <c r="AM19" s="99">
        <f t="shared" si="17"/>
        <v>0</v>
      </c>
      <c r="AN19" s="99">
        <f t="shared" si="18"/>
        <v>0</v>
      </c>
      <c r="AO19" s="99">
        <f t="shared" si="19"/>
        <v>0</v>
      </c>
      <c r="AP19" s="99">
        <f t="shared" si="20"/>
        <v>-1</v>
      </c>
      <c r="AQ19" s="150">
        <f t="shared" si="21"/>
        <v>-1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ref="BY19:BY27" si="45">IF(B19,WEEKDAY(E19:E41)," ")</f>
        <v>6</v>
      </c>
      <c r="BZ19" s="226" t="str">
        <f t="shared" si="22"/>
        <v> </v>
      </c>
      <c r="CA19" s="227" t="str">
        <f t="shared" si="23"/>
        <v> </v>
      </c>
      <c r="CB19" s="237" t="str">
        <f t="shared" si="41"/>
        <v> </v>
      </c>
      <c r="CC19" s="238">
        <f t="shared" si="24"/>
        <v>0</v>
      </c>
      <c r="CE19" s="226" t="str">
        <f t="shared" si="25"/>
        <v> </v>
      </c>
      <c r="CF19" s="227" t="str">
        <f t="shared" si="26"/>
        <v> </v>
      </c>
      <c r="CG19" s="237" t="str">
        <f t="shared" si="27"/>
        <v> </v>
      </c>
      <c r="CH19" s="238">
        <f t="shared" si="28"/>
        <v>0</v>
      </c>
      <c r="CJ19" s="227" t="str">
        <f t="shared" si="29"/>
        <v> </v>
      </c>
      <c r="CK19" s="227" t="str">
        <f t="shared" si="30"/>
        <v> </v>
      </c>
      <c r="CL19" s="227" t="str">
        <f t="shared" si="31"/>
        <v> </v>
      </c>
      <c r="CM19" s="238">
        <f t="shared" si="32"/>
        <v>0</v>
      </c>
      <c r="CN19" s="2"/>
      <c r="CO19" s="226" t="str">
        <f t="shared" si="33"/>
        <v> </v>
      </c>
      <c r="CP19" s="227" t="str">
        <f t="shared" si="34"/>
        <v> </v>
      </c>
      <c r="CQ19" s="227" t="str">
        <f t="shared" si="35"/>
        <v> </v>
      </c>
      <c r="CR19" s="238">
        <f t="shared" si="36"/>
        <v>0</v>
      </c>
      <c r="CT19" s="226">
        <f t="shared" si="37"/>
        <v>0</v>
      </c>
      <c r="CU19" s="227">
        <f t="shared" si="38"/>
        <v>1</v>
      </c>
      <c r="CV19" s="227">
        <f t="shared" si="39"/>
        <v>0</v>
      </c>
      <c r="CW19" s="238">
        <f t="shared" si="40"/>
        <v>1</v>
      </c>
    </row>
    <row r="20" ht="10.35" customHeight="1" spans="1:101">
      <c r="A20" s="18"/>
      <c r="B20" s="19">
        <v>44956</v>
      </c>
      <c r="C20" s="16"/>
      <c r="D20" s="17"/>
      <c r="E20" s="37">
        <f t="shared" si="0"/>
        <v>44956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>
        <v>1</v>
      </c>
      <c r="V20" s="39">
        <v>1</v>
      </c>
      <c r="W20" s="40"/>
      <c r="X20" s="68">
        <f t="shared" si="4"/>
        <v>2</v>
      </c>
      <c r="Y20" s="10"/>
      <c r="Z20" s="73">
        <f t="shared" si="5"/>
        <v>1</v>
      </c>
      <c r="AA20" s="79">
        <f t="shared" si="42"/>
        <v>1</v>
      </c>
      <c r="AB20" s="79">
        <f t="shared" si="6"/>
        <v>0</v>
      </c>
      <c r="AC20" s="68">
        <f t="shared" si="7"/>
        <v>2</v>
      </c>
      <c r="AD20" s="4"/>
      <c r="AE20" s="37">
        <f t="shared" si="43"/>
        <v>44956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>
        <f t="shared" si="12"/>
        <v>0</v>
      </c>
      <c r="AJ20" s="100" t="str">
        <f t="shared" si="13"/>
        <v/>
      </c>
      <c r="AK20" s="4"/>
      <c r="AL20" s="101">
        <f t="shared" si="44"/>
        <v>44956</v>
      </c>
      <c r="AM20" s="99">
        <f t="shared" si="17"/>
        <v>0</v>
      </c>
      <c r="AN20" s="99">
        <f t="shared" si="18"/>
        <v>0</v>
      </c>
      <c r="AO20" s="99">
        <f t="shared" si="19"/>
        <v>0</v>
      </c>
      <c r="AP20" s="99">
        <f t="shared" si="20"/>
        <v>-1</v>
      </c>
      <c r="AQ20" s="150">
        <f t="shared" si="21"/>
        <v>-1</v>
      </c>
      <c r="AR20" s="326"/>
      <c r="AS20" s="135" t="s">
        <v>6</v>
      </c>
      <c r="AT20" s="133">
        <f>IF(W28+W56+V28+V56=0," ",(W28+W56)/(W28+W56+V28+V56))</f>
        <v>0.333333333333333</v>
      </c>
      <c r="AU20" s="177">
        <f>IF(AP28+AP56=0," ",AP28+AP56)</f>
        <v>5</v>
      </c>
      <c r="AV20" s="178">
        <f>IF(X28+X56=0," ",X28+X56)</f>
        <v>27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45"/>
        <v>2</v>
      </c>
      <c r="BZ20" s="226">
        <f t="shared" si="22"/>
        <v>1</v>
      </c>
      <c r="CA20" s="227">
        <f t="shared" si="23"/>
        <v>1</v>
      </c>
      <c r="CB20" s="237">
        <f t="shared" si="41"/>
        <v>0</v>
      </c>
      <c r="CC20" s="238">
        <f t="shared" si="24"/>
        <v>2</v>
      </c>
      <c r="CE20" s="226" t="str">
        <f t="shared" si="25"/>
        <v> </v>
      </c>
      <c r="CF20" s="227" t="str">
        <f t="shared" si="26"/>
        <v> </v>
      </c>
      <c r="CG20" s="237" t="str">
        <f t="shared" si="27"/>
        <v> </v>
      </c>
      <c r="CH20" s="238">
        <f t="shared" si="28"/>
        <v>0</v>
      </c>
      <c r="CJ20" s="227" t="str">
        <f t="shared" si="29"/>
        <v> </v>
      </c>
      <c r="CK20" s="227" t="str">
        <f t="shared" si="30"/>
        <v> </v>
      </c>
      <c r="CL20" s="227" t="str">
        <f t="shared" si="31"/>
        <v> </v>
      </c>
      <c r="CM20" s="238">
        <f t="shared" si="32"/>
        <v>0</v>
      </c>
      <c r="CN20" s="2"/>
      <c r="CO20" s="226" t="str">
        <f t="shared" si="33"/>
        <v> </v>
      </c>
      <c r="CP20" s="227" t="str">
        <f t="shared" si="34"/>
        <v> </v>
      </c>
      <c r="CQ20" s="227" t="str">
        <f t="shared" si="35"/>
        <v> </v>
      </c>
      <c r="CR20" s="238">
        <f t="shared" si="36"/>
        <v>0</v>
      </c>
      <c r="CT20" s="226" t="str">
        <f t="shared" si="37"/>
        <v> </v>
      </c>
      <c r="CU20" s="227" t="str">
        <f t="shared" si="38"/>
        <v> </v>
      </c>
      <c r="CV20" s="227" t="str">
        <f t="shared" si="39"/>
        <v> </v>
      </c>
      <c r="CW20" s="238">
        <f t="shared" si="40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42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43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44"/>
        <v> </v>
      </c>
      <c r="AM21" s="99">
        <f t="shared" si="17"/>
        <v>0</v>
      </c>
      <c r="AN21" s="99">
        <f t="shared" si="18"/>
        <v>0</v>
      </c>
      <c r="AO21" s="99">
        <f t="shared" si="19"/>
        <v>0</v>
      </c>
      <c r="AP21" s="99">
        <f t="shared" si="20"/>
        <v>0</v>
      </c>
      <c r="AQ21" s="150">
        <f t="shared" si="21"/>
        <v>0</v>
      </c>
      <c r="AR21" s="326"/>
      <c r="AS21" s="136" t="s">
        <v>13</v>
      </c>
      <c r="AT21" s="137">
        <f>IF(AB28+AB56+AA28+AA56=0," ",(AB28+AB56)/(AB28+AB56+AA28+AA56))</f>
        <v>0.333333333333333</v>
      </c>
      <c r="AU21" s="179">
        <f>SUM(AU17:AU20)</f>
        <v>5</v>
      </c>
      <c r="AV21" s="180">
        <f>SUM(AV17:AV20)</f>
        <v>27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45"/>
        <v> </v>
      </c>
      <c r="BZ21" s="226" t="str">
        <f t="shared" si="22"/>
        <v> </v>
      </c>
      <c r="CA21" s="227" t="str">
        <f t="shared" si="23"/>
        <v> </v>
      </c>
      <c r="CB21" s="237" t="str">
        <f t="shared" si="41"/>
        <v> </v>
      </c>
      <c r="CC21" s="238">
        <f t="shared" si="24"/>
        <v>0</v>
      </c>
      <c r="CE21" s="226" t="str">
        <f t="shared" si="25"/>
        <v> </v>
      </c>
      <c r="CF21" s="227" t="str">
        <f t="shared" si="26"/>
        <v> </v>
      </c>
      <c r="CG21" s="237" t="str">
        <f t="shared" si="27"/>
        <v> </v>
      </c>
      <c r="CH21" s="238">
        <f t="shared" si="28"/>
        <v>0</v>
      </c>
      <c r="CJ21" s="227" t="str">
        <f t="shared" si="29"/>
        <v> </v>
      </c>
      <c r="CK21" s="227" t="str">
        <f t="shared" si="30"/>
        <v> </v>
      </c>
      <c r="CL21" s="227" t="str">
        <f t="shared" si="31"/>
        <v> </v>
      </c>
      <c r="CM21" s="238">
        <f t="shared" si="32"/>
        <v>0</v>
      </c>
      <c r="CN21" s="2"/>
      <c r="CO21" s="226" t="str">
        <f t="shared" si="33"/>
        <v> </v>
      </c>
      <c r="CP21" s="227" t="str">
        <f t="shared" si="34"/>
        <v> </v>
      </c>
      <c r="CQ21" s="227" t="str">
        <f t="shared" si="35"/>
        <v> </v>
      </c>
      <c r="CR21" s="238">
        <f t="shared" si="36"/>
        <v>0</v>
      </c>
      <c r="CT21" s="226" t="str">
        <f t="shared" si="37"/>
        <v> </v>
      </c>
      <c r="CU21" s="227" t="str">
        <f t="shared" si="38"/>
        <v> </v>
      </c>
      <c r="CV21" s="227" t="str">
        <f t="shared" si="39"/>
        <v> </v>
      </c>
      <c r="CW21" s="238">
        <f t="shared" si="40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42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43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44"/>
        <v> </v>
      </c>
      <c r="AM22" s="99">
        <f t="shared" si="17"/>
        <v>0</v>
      </c>
      <c r="AN22" s="99">
        <f t="shared" si="18"/>
        <v>0</v>
      </c>
      <c r="AO22" s="99">
        <f t="shared" si="19"/>
        <v>0</v>
      </c>
      <c r="AP22" s="99">
        <f t="shared" si="20"/>
        <v>0</v>
      </c>
      <c r="AQ22" s="150">
        <f t="shared" si="21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45"/>
        <v> </v>
      </c>
      <c r="BZ22" s="226" t="str">
        <f t="shared" si="22"/>
        <v> </v>
      </c>
      <c r="CA22" s="227" t="str">
        <f t="shared" si="23"/>
        <v> </v>
      </c>
      <c r="CB22" s="237" t="str">
        <f t="shared" si="41"/>
        <v> </v>
      </c>
      <c r="CC22" s="238">
        <f t="shared" si="24"/>
        <v>0</v>
      </c>
      <c r="CE22" s="226" t="str">
        <f t="shared" si="25"/>
        <v> </v>
      </c>
      <c r="CF22" s="227" t="str">
        <f t="shared" si="26"/>
        <v> </v>
      </c>
      <c r="CG22" s="237" t="str">
        <f t="shared" si="27"/>
        <v> </v>
      </c>
      <c r="CH22" s="238">
        <f t="shared" si="28"/>
        <v>0</v>
      </c>
      <c r="CJ22" s="227" t="str">
        <f t="shared" si="29"/>
        <v> </v>
      </c>
      <c r="CK22" s="227" t="str">
        <f t="shared" si="30"/>
        <v> </v>
      </c>
      <c r="CL22" s="227" t="str">
        <f t="shared" si="31"/>
        <v> </v>
      </c>
      <c r="CM22" s="238">
        <f t="shared" si="32"/>
        <v>0</v>
      </c>
      <c r="CN22" s="2"/>
      <c r="CO22" s="226" t="str">
        <f t="shared" si="33"/>
        <v> </v>
      </c>
      <c r="CP22" s="227" t="str">
        <f t="shared" si="34"/>
        <v> </v>
      </c>
      <c r="CQ22" s="227" t="str">
        <f t="shared" si="35"/>
        <v> </v>
      </c>
      <c r="CR22" s="238">
        <f t="shared" si="36"/>
        <v>0</v>
      </c>
      <c r="CT22" s="226" t="str">
        <f t="shared" si="37"/>
        <v> </v>
      </c>
      <c r="CU22" s="227" t="str">
        <f t="shared" si="38"/>
        <v> </v>
      </c>
      <c r="CV22" s="227" t="str">
        <f t="shared" si="39"/>
        <v> </v>
      </c>
      <c r="CW22" s="238">
        <f t="shared" si="40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42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43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44"/>
        <v> </v>
      </c>
      <c r="AM23" s="99">
        <f t="shared" si="17"/>
        <v>0</v>
      </c>
      <c r="AN23" s="99">
        <f t="shared" si="18"/>
        <v>0</v>
      </c>
      <c r="AO23" s="99">
        <f t="shared" si="19"/>
        <v>0</v>
      </c>
      <c r="AP23" s="99">
        <f t="shared" si="20"/>
        <v>0</v>
      </c>
      <c r="AQ23" s="150">
        <f t="shared" si="21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45"/>
        <v> </v>
      </c>
      <c r="BZ23" s="226" t="str">
        <f t="shared" si="22"/>
        <v> </v>
      </c>
      <c r="CA23" s="227" t="str">
        <f t="shared" si="23"/>
        <v> </v>
      </c>
      <c r="CB23" s="237" t="str">
        <f t="shared" si="41"/>
        <v> </v>
      </c>
      <c r="CC23" s="238">
        <f t="shared" si="24"/>
        <v>0</v>
      </c>
      <c r="CE23" s="226" t="str">
        <f t="shared" si="25"/>
        <v> </v>
      </c>
      <c r="CF23" s="227" t="str">
        <f t="shared" si="26"/>
        <v> </v>
      </c>
      <c r="CG23" s="237" t="str">
        <f t="shared" si="27"/>
        <v> </v>
      </c>
      <c r="CH23" s="238">
        <f t="shared" si="28"/>
        <v>0</v>
      </c>
      <c r="CJ23" s="227" t="str">
        <f t="shared" si="29"/>
        <v> </v>
      </c>
      <c r="CK23" s="227" t="str">
        <f t="shared" si="30"/>
        <v> </v>
      </c>
      <c r="CL23" s="227" t="str">
        <f t="shared" si="31"/>
        <v> </v>
      </c>
      <c r="CM23" s="238">
        <f t="shared" si="32"/>
        <v>0</v>
      </c>
      <c r="CN23" s="2"/>
      <c r="CO23" s="226" t="str">
        <f t="shared" si="33"/>
        <v> </v>
      </c>
      <c r="CP23" s="227" t="str">
        <f t="shared" si="34"/>
        <v> </v>
      </c>
      <c r="CQ23" s="227" t="str">
        <f t="shared" si="35"/>
        <v> </v>
      </c>
      <c r="CR23" s="238">
        <f t="shared" si="36"/>
        <v>0</v>
      </c>
      <c r="CT23" s="226" t="str">
        <f t="shared" si="37"/>
        <v> </v>
      </c>
      <c r="CU23" s="227" t="str">
        <f t="shared" si="38"/>
        <v> </v>
      </c>
      <c r="CV23" s="227" t="str">
        <f t="shared" si="39"/>
        <v> </v>
      </c>
      <c r="CW23" s="238">
        <f t="shared" si="40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ref="S24:S27" si="46">SUM(P24:R24)</f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42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43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44"/>
        <v> </v>
      </c>
      <c r="AM24" s="99">
        <f t="shared" si="17"/>
        <v>0</v>
      </c>
      <c r="AN24" s="99">
        <f t="shared" si="18"/>
        <v>0</v>
      </c>
      <c r="AO24" s="99">
        <f t="shared" si="19"/>
        <v>0</v>
      </c>
      <c r="AP24" s="99">
        <f t="shared" si="20"/>
        <v>0</v>
      </c>
      <c r="AQ24" s="150">
        <f t="shared" si="21"/>
        <v>0</v>
      </c>
      <c r="AS24" s="334" t="s">
        <v>35</v>
      </c>
      <c r="AT24" s="442">
        <f>CB28+CB56</f>
        <v>2</v>
      </c>
      <c r="AU24" s="442">
        <f>CG28+CG56</f>
        <v>1</v>
      </c>
      <c r="AV24" s="442">
        <f>CL28+CL56</f>
        <v>0</v>
      </c>
      <c r="AW24" s="442">
        <f>CQ28+CQ56</f>
        <v>1</v>
      </c>
      <c r="AX24" s="442">
        <f>CV28+CV56</f>
        <v>1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45"/>
        <v> </v>
      </c>
      <c r="BZ24" s="226" t="str">
        <f t="shared" si="22"/>
        <v> </v>
      </c>
      <c r="CA24" s="227" t="str">
        <f t="shared" si="23"/>
        <v> </v>
      </c>
      <c r="CB24" s="237" t="str">
        <f t="shared" si="41"/>
        <v> </v>
      </c>
      <c r="CC24" s="238">
        <f t="shared" si="24"/>
        <v>0</v>
      </c>
      <c r="CE24" s="226" t="str">
        <f t="shared" si="25"/>
        <v> </v>
      </c>
      <c r="CF24" s="227" t="str">
        <f t="shared" si="26"/>
        <v> </v>
      </c>
      <c r="CG24" s="237" t="str">
        <f t="shared" si="27"/>
        <v> </v>
      </c>
      <c r="CH24" s="238">
        <f t="shared" si="28"/>
        <v>0</v>
      </c>
      <c r="CJ24" s="227" t="str">
        <f t="shared" si="29"/>
        <v> </v>
      </c>
      <c r="CK24" s="227" t="str">
        <f t="shared" si="30"/>
        <v> </v>
      </c>
      <c r="CL24" s="227" t="str">
        <f t="shared" si="31"/>
        <v> </v>
      </c>
      <c r="CM24" s="238">
        <f t="shared" si="32"/>
        <v>0</v>
      </c>
      <c r="CN24" s="2"/>
      <c r="CO24" s="226" t="str">
        <f t="shared" si="33"/>
        <v> </v>
      </c>
      <c r="CP24" s="227" t="str">
        <f t="shared" si="34"/>
        <v> </v>
      </c>
      <c r="CQ24" s="227" t="str">
        <f t="shared" si="35"/>
        <v> </v>
      </c>
      <c r="CR24" s="238">
        <f t="shared" si="36"/>
        <v>0</v>
      </c>
      <c r="CT24" s="226" t="str">
        <f t="shared" si="37"/>
        <v> </v>
      </c>
      <c r="CU24" s="227" t="str">
        <f t="shared" si="38"/>
        <v> </v>
      </c>
      <c r="CV24" s="227" t="str">
        <f t="shared" si="39"/>
        <v> </v>
      </c>
      <c r="CW24" s="238">
        <f t="shared" si="40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46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42"/>
        <v>0</v>
      </c>
      <c r="AB25" s="79">
        <f t="shared" ref="AB25:AB28" si="47">H25+M25+R25+W25</f>
        <v>0</v>
      </c>
      <c r="AC25" s="68">
        <f t="shared" si="7"/>
        <v>0</v>
      </c>
      <c r="AD25" s="4"/>
      <c r="AE25" s="37" t="str">
        <f t="shared" si="43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8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44"/>
        <v> </v>
      </c>
      <c r="AM25" s="99">
        <f t="shared" si="17"/>
        <v>0</v>
      </c>
      <c r="AN25" s="99">
        <f t="shared" si="18"/>
        <v>0</v>
      </c>
      <c r="AO25" s="99">
        <f t="shared" si="19"/>
        <v>0</v>
      </c>
      <c r="AP25" s="99">
        <f t="shared" si="20"/>
        <v>0</v>
      </c>
      <c r="AQ25" s="150">
        <f t="shared" si="21"/>
        <v>0</v>
      </c>
      <c r="AS25" s="336" t="s">
        <v>38</v>
      </c>
      <c r="AT25" s="443">
        <f>CA28+CA56</f>
        <v>2</v>
      </c>
      <c r="AU25" s="443">
        <f>CF28+CF56</f>
        <v>2</v>
      </c>
      <c r="AV25" s="443">
        <f>CK28+CK56</f>
        <v>2</v>
      </c>
      <c r="AW25" s="443">
        <f>CP28+CP56</f>
        <v>2</v>
      </c>
      <c r="AX25" s="443">
        <f>CU28+CU56</f>
        <v>2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45"/>
        <v> </v>
      </c>
      <c r="BZ25" s="226" t="str">
        <f t="shared" si="22"/>
        <v> </v>
      </c>
      <c r="CA25" s="227" t="str">
        <f t="shared" si="23"/>
        <v> </v>
      </c>
      <c r="CB25" s="237" t="str">
        <f t="shared" si="41"/>
        <v> </v>
      </c>
      <c r="CC25" s="238">
        <f t="shared" si="24"/>
        <v>0</v>
      </c>
      <c r="CE25" s="226" t="str">
        <f t="shared" si="25"/>
        <v> </v>
      </c>
      <c r="CF25" s="227" t="str">
        <f t="shared" si="26"/>
        <v> </v>
      </c>
      <c r="CG25" s="237" t="str">
        <f t="shared" si="27"/>
        <v> </v>
      </c>
      <c r="CH25" s="238">
        <f t="shared" si="28"/>
        <v>0</v>
      </c>
      <c r="CJ25" s="227" t="str">
        <f t="shared" si="29"/>
        <v> </v>
      </c>
      <c r="CK25" s="227" t="str">
        <f t="shared" si="30"/>
        <v> </v>
      </c>
      <c r="CL25" s="227" t="str">
        <f t="shared" si="31"/>
        <v> </v>
      </c>
      <c r="CM25" s="238">
        <f t="shared" si="32"/>
        <v>0</v>
      </c>
      <c r="CN25" s="2"/>
      <c r="CO25" s="226" t="str">
        <f t="shared" si="33"/>
        <v> </v>
      </c>
      <c r="CP25" s="227" t="str">
        <f t="shared" si="34"/>
        <v> </v>
      </c>
      <c r="CQ25" s="227" t="str">
        <f t="shared" si="35"/>
        <v> </v>
      </c>
      <c r="CR25" s="238">
        <f t="shared" si="36"/>
        <v>0</v>
      </c>
      <c r="CT25" s="226" t="str">
        <f t="shared" si="37"/>
        <v> </v>
      </c>
      <c r="CU25" s="227" t="str">
        <f t="shared" si="38"/>
        <v> </v>
      </c>
      <c r="CV25" s="227" t="str">
        <f t="shared" si="39"/>
        <v> </v>
      </c>
      <c r="CW25" s="238">
        <f t="shared" si="40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46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42"/>
        <v>0</v>
      </c>
      <c r="AB26" s="79">
        <f t="shared" si="47"/>
        <v>0</v>
      </c>
      <c r="AC26" s="68">
        <f t="shared" si="7"/>
        <v>0</v>
      </c>
      <c r="AD26" s="4"/>
      <c r="AE26" s="37" t="str">
        <f t="shared" si="43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8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44"/>
        <v> </v>
      </c>
      <c r="AM26" s="99">
        <f t="shared" si="17"/>
        <v>0</v>
      </c>
      <c r="AN26" s="99">
        <f t="shared" si="18"/>
        <v>0</v>
      </c>
      <c r="AO26" s="99">
        <f t="shared" si="19"/>
        <v>0</v>
      </c>
      <c r="AP26" s="99">
        <f t="shared" si="20"/>
        <v>0</v>
      </c>
      <c r="AQ26" s="150">
        <f t="shared" si="21"/>
        <v>0</v>
      </c>
      <c r="AS26" s="338" t="s">
        <v>40</v>
      </c>
      <c r="AT26" s="444">
        <f>BZ28+BZ56</f>
        <v>2</v>
      </c>
      <c r="AU26" s="444">
        <f>CE28+CE56</f>
        <v>7</v>
      </c>
      <c r="AV26" s="444">
        <f>CJ28+CJ56</f>
        <v>2</v>
      </c>
      <c r="AW26" s="444">
        <f>CO28+CO56</f>
        <v>1</v>
      </c>
      <c r="AX26" s="444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45"/>
        <v> </v>
      </c>
      <c r="BZ26" s="226" t="str">
        <f t="shared" si="22"/>
        <v> </v>
      </c>
      <c r="CA26" s="227" t="str">
        <f t="shared" si="23"/>
        <v> </v>
      </c>
      <c r="CB26" s="237" t="str">
        <f t="shared" si="41"/>
        <v> </v>
      </c>
      <c r="CC26" s="238">
        <f t="shared" si="24"/>
        <v>0</v>
      </c>
      <c r="CE26" s="226" t="str">
        <f t="shared" si="25"/>
        <v> </v>
      </c>
      <c r="CF26" s="227" t="str">
        <f t="shared" si="26"/>
        <v> </v>
      </c>
      <c r="CG26" s="237" t="str">
        <f t="shared" si="27"/>
        <v> </v>
      </c>
      <c r="CH26" s="238">
        <f t="shared" si="28"/>
        <v>0</v>
      </c>
      <c r="CJ26" s="227" t="str">
        <f t="shared" si="29"/>
        <v> </v>
      </c>
      <c r="CK26" s="227" t="str">
        <f t="shared" si="30"/>
        <v> </v>
      </c>
      <c r="CL26" s="227" t="str">
        <f t="shared" si="31"/>
        <v> </v>
      </c>
      <c r="CM26" s="238">
        <f t="shared" si="32"/>
        <v>0</v>
      </c>
      <c r="CN26" s="2"/>
      <c r="CO26" s="226" t="str">
        <f t="shared" si="33"/>
        <v> </v>
      </c>
      <c r="CP26" s="227" t="str">
        <f t="shared" si="34"/>
        <v> </v>
      </c>
      <c r="CQ26" s="227" t="str">
        <f t="shared" si="35"/>
        <v> </v>
      </c>
      <c r="CR26" s="238">
        <f t="shared" si="36"/>
        <v>0</v>
      </c>
      <c r="CT26" s="226" t="str">
        <f t="shared" si="37"/>
        <v> </v>
      </c>
      <c r="CU26" s="227" t="str">
        <f t="shared" si="38"/>
        <v> </v>
      </c>
      <c r="CV26" s="227" t="str">
        <f t="shared" si="39"/>
        <v> </v>
      </c>
      <c r="CW26" s="238">
        <f t="shared" si="40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46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42"/>
        <v>0</v>
      </c>
      <c r="AB27" s="79">
        <f t="shared" si="47"/>
        <v>0</v>
      </c>
      <c r="AC27" s="68">
        <f t="shared" si="7"/>
        <v>0</v>
      </c>
      <c r="AD27" s="4"/>
      <c r="AE27" s="41" t="str">
        <f t="shared" si="43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8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44"/>
        <v> </v>
      </c>
      <c r="AM27" s="99">
        <f t="shared" si="17"/>
        <v>0</v>
      </c>
      <c r="AN27" s="99">
        <f t="shared" si="18"/>
        <v>0</v>
      </c>
      <c r="AO27" s="99">
        <f t="shared" si="19"/>
        <v>0</v>
      </c>
      <c r="AP27" s="99">
        <f t="shared" si="20"/>
        <v>0</v>
      </c>
      <c r="AQ27" s="150">
        <f t="shared" si="21"/>
        <v>0</v>
      </c>
      <c r="AS27" s="340" t="s">
        <v>2</v>
      </c>
      <c r="AT27" s="341">
        <f>(AT24*3)-AT25</f>
        <v>4</v>
      </c>
      <c r="AU27" s="341">
        <f>(AU24*3)-AU25</f>
        <v>1</v>
      </c>
      <c r="AV27" s="341">
        <f>(AV24*3)-AV25</f>
        <v>-2</v>
      </c>
      <c r="AW27" s="341">
        <f>(AW24*3)-AW25</f>
        <v>1</v>
      </c>
      <c r="AX27" s="341">
        <f t="shared" ref="AX27" si="49">(AX24*3)-AX25</f>
        <v>1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45"/>
        <v> </v>
      </c>
      <c r="BZ27" s="226" t="str">
        <f t="shared" si="22"/>
        <v> </v>
      </c>
      <c r="CA27" s="227" t="str">
        <f t="shared" si="23"/>
        <v> </v>
      </c>
      <c r="CB27" s="237" t="str">
        <f t="shared" si="41"/>
        <v> </v>
      </c>
      <c r="CC27" s="238">
        <f t="shared" si="24"/>
        <v>0</v>
      </c>
      <c r="CE27" s="226" t="str">
        <f t="shared" si="25"/>
        <v> </v>
      </c>
      <c r="CF27" s="227" t="str">
        <f t="shared" si="26"/>
        <v> </v>
      </c>
      <c r="CG27" s="237" t="str">
        <f t="shared" si="27"/>
        <v> </v>
      </c>
      <c r="CH27" s="238">
        <f t="shared" si="28"/>
        <v>0</v>
      </c>
      <c r="CJ27" s="227" t="str">
        <f t="shared" si="29"/>
        <v> </v>
      </c>
      <c r="CK27" s="227" t="str">
        <f t="shared" si="30"/>
        <v> </v>
      </c>
      <c r="CL27" s="227" t="str">
        <f t="shared" si="31"/>
        <v> </v>
      </c>
      <c r="CM27" s="238">
        <f t="shared" si="32"/>
        <v>0</v>
      </c>
      <c r="CN27" s="2"/>
      <c r="CO27" s="226" t="str">
        <f t="shared" si="33"/>
        <v> </v>
      </c>
      <c r="CP27" s="227" t="str">
        <f t="shared" si="34"/>
        <v> </v>
      </c>
      <c r="CQ27" s="227" t="str">
        <f t="shared" si="35"/>
        <v> </v>
      </c>
      <c r="CR27" s="238">
        <f t="shared" si="36"/>
        <v>0</v>
      </c>
      <c r="CT27" s="226" t="str">
        <f t="shared" si="37"/>
        <v> </v>
      </c>
      <c r="CU27" s="227" t="str">
        <f t="shared" si="38"/>
        <v> </v>
      </c>
      <c r="CV27" s="227" t="str">
        <f t="shared" si="39"/>
        <v> </v>
      </c>
      <c r="CW27" s="238">
        <f t="shared" si="40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>SUM(S5:S27)</f>
        <v>0</v>
      </c>
      <c r="T28" s="10"/>
      <c r="U28" s="65">
        <f>SUM(U5:U27)</f>
        <v>12</v>
      </c>
      <c r="V28" s="66">
        <f>SUM(V5:V27)</f>
        <v>10</v>
      </c>
      <c r="W28" s="66">
        <f>SUM(W5:W27)</f>
        <v>5</v>
      </c>
      <c r="X28" s="64">
        <f t="shared" si="4"/>
        <v>27</v>
      </c>
      <c r="Y28" s="10"/>
      <c r="Z28" s="46">
        <f t="shared" si="5"/>
        <v>12</v>
      </c>
      <c r="AA28" s="47">
        <f t="shared" si="42"/>
        <v>10</v>
      </c>
      <c r="AB28" s="47">
        <f t="shared" si="47"/>
        <v>5</v>
      </c>
      <c r="AC28" s="64">
        <f t="shared" si="7"/>
        <v>27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>
        <f>IF((W28+V28=0),"0",W28/(W28+V28))</f>
        <v>0.333333333333333</v>
      </c>
      <c r="AJ28" s="103">
        <f>IF(AF28+AG28+AH28+AI28=0,"0 ",(AB28)/(AB28+AA28))</f>
        <v>0.333333333333333</v>
      </c>
      <c r="AK28" s="4"/>
      <c r="AL28" s="45" t="s">
        <v>13</v>
      </c>
      <c r="AM28" s="104">
        <f>SUM(AM5:AM27)</f>
        <v>0</v>
      </c>
      <c r="AN28" s="104">
        <f t="shared" ref="AN28:AQ28" si="50">SUM(AN5:AN27)</f>
        <v>0</v>
      </c>
      <c r="AO28" s="104">
        <f t="shared" si="50"/>
        <v>0</v>
      </c>
      <c r="AP28" s="104">
        <f t="shared" si="50"/>
        <v>5</v>
      </c>
      <c r="AQ28" s="104">
        <f t="shared" si="50"/>
        <v>5</v>
      </c>
      <c r="AS28" s="342" t="s">
        <v>1</v>
      </c>
      <c r="AT28" s="445">
        <f>IF((AT24+AT25=0),"0",AT24/(AT24+AT25))</f>
        <v>0.5</v>
      </c>
      <c r="AU28" s="445">
        <f>IF((AU24+AU25=0),"0",AU24/(AU24+AU25))</f>
        <v>0.333333333333333</v>
      </c>
      <c r="AV28" s="445">
        <f>IF((AV24+AV25=0),"0",AV24/(AV24+AV25))</f>
        <v>0</v>
      </c>
      <c r="AW28" s="445">
        <f>IF((AW24+AW25=0),"0",AW24/(AW24+AW25))</f>
        <v>0.333333333333333</v>
      </c>
      <c r="AX28" s="445">
        <f>IF((AX24+AX25=0),"0",AX24/(AX24+AX25))</f>
        <v>0.333333333333333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2</v>
      </c>
      <c r="CA28" s="229">
        <f>SUM(CA5:CA27)</f>
        <v>2</v>
      </c>
      <c r="CB28" s="229">
        <f>SUM(CB5:CB27)</f>
        <v>2</v>
      </c>
      <c r="CC28" s="239">
        <f>SUM(CC5:CC27)</f>
        <v>6</v>
      </c>
      <c r="CE28" s="228">
        <f>SUM(CE5:CE27)</f>
        <v>7</v>
      </c>
      <c r="CF28" s="229">
        <f t="shared" ref="CF28:CH28" si="51">SUM(CF5:CF27)</f>
        <v>2</v>
      </c>
      <c r="CG28" s="229">
        <f t="shared" si="51"/>
        <v>1</v>
      </c>
      <c r="CH28" s="239">
        <f t="shared" si="51"/>
        <v>10</v>
      </c>
      <c r="CJ28" s="228">
        <f>SUM(CJ5:CJ27)</f>
        <v>2</v>
      </c>
      <c r="CK28" s="229">
        <f t="shared" ref="CK28:CM28" si="52">SUM(CK5:CK27)</f>
        <v>2</v>
      </c>
      <c r="CL28" s="229">
        <f t="shared" si="52"/>
        <v>0</v>
      </c>
      <c r="CM28" s="239">
        <f t="shared" si="52"/>
        <v>4</v>
      </c>
      <c r="CN28" s="2"/>
      <c r="CO28" s="228">
        <f>SUM(CO5:CO27)</f>
        <v>1</v>
      </c>
      <c r="CP28" s="229">
        <f t="shared" ref="CP28:CR28" si="53">SUM(CP5:CP27)</f>
        <v>2</v>
      </c>
      <c r="CQ28" s="229">
        <f t="shared" si="53"/>
        <v>1</v>
      </c>
      <c r="CR28" s="239">
        <f t="shared" si="53"/>
        <v>4</v>
      </c>
      <c r="CT28" s="228">
        <f>SUM(CT5:CT27)</f>
        <v>0</v>
      </c>
      <c r="CU28" s="229">
        <f t="shared" ref="CU28:CW28" si="54">SUM(CU5:CU27)</f>
        <v>2</v>
      </c>
      <c r="CV28" s="229">
        <f t="shared" si="54"/>
        <v>1</v>
      </c>
      <c r="CW28" s="239">
        <f t="shared" si="54"/>
        <v>3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53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9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325" t="s">
        <v>9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438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45" si="55">IF((B5=0)," ",B5)</f>
        <v>44929</v>
      </c>
      <c r="F33" s="34"/>
      <c r="G33" s="35"/>
      <c r="H33" s="36"/>
      <c r="I33" s="319">
        <f t="shared" ref="I33:I56" si="56">SUM(F33:H33)</f>
        <v>0</v>
      </c>
      <c r="J33" s="10"/>
      <c r="K33" s="34"/>
      <c r="L33" s="35"/>
      <c r="M33" s="36"/>
      <c r="N33" s="68">
        <f t="shared" ref="N33:N56" si="57">SUM(K33:M33)</f>
        <v>0</v>
      </c>
      <c r="O33" s="10"/>
      <c r="P33" s="34"/>
      <c r="Q33" s="35"/>
      <c r="R33" s="36"/>
      <c r="S33" s="68">
        <f t="shared" ref="S33:S56" si="58">SUM(P33:R33)</f>
        <v>0</v>
      </c>
      <c r="T33" s="10"/>
      <c r="U33" s="34"/>
      <c r="V33" s="35"/>
      <c r="W33" s="36"/>
      <c r="X33" s="68">
        <f t="shared" ref="X33:X56" si="59">SUM(U33:W33)</f>
        <v>0</v>
      </c>
      <c r="Y33" s="10"/>
      <c r="Z33" s="73">
        <f t="shared" ref="Z33:Z56" si="60">F33+K33+P33+U33</f>
        <v>0</v>
      </c>
      <c r="AA33" s="79">
        <f>G33+L33+Q33+V33</f>
        <v>0</v>
      </c>
      <c r="AB33" s="79">
        <f t="shared" ref="AB33:AB56" si="61">H33+M33+R33+W33</f>
        <v>0</v>
      </c>
      <c r="AC33" s="68">
        <f t="shared" ref="AC33:AC56" si="62">SUM(Z33:AB33)</f>
        <v>0</v>
      </c>
      <c r="AD33" s="4"/>
      <c r="AE33" s="33">
        <f t="shared" ref="AE33:AE55" si="63">IF((B93=0)," ",B93)</f>
        <v>44929</v>
      </c>
      <c r="AF33" s="85" t="str">
        <f t="shared" ref="AF33:AF55" si="64">IF((G33+H33=0),"0",100*H33/(G33+H33))</f>
        <v>0</v>
      </c>
      <c r="AG33" s="85" t="str">
        <f t="shared" ref="AG33:AG55" si="65">IF((M33+L33=0),"0",100*M33/(L33+M33))</f>
        <v>0</v>
      </c>
      <c r="AH33" s="85" t="str">
        <f t="shared" ref="AH33:AH55" si="66">IF((R33+Q33=0),"0",100*R33/(Q33+R33))</f>
        <v>0</v>
      </c>
      <c r="AI33" s="85" t="str">
        <f t="shared" ref="AI33:AI55" si="67">IF((W33+V33=0),"0",100*W33/(V33+W33))</f>
        <v>0</v>
      </c>
      <c r="AJ33" s="97" t="str">
        <f t="shared" ref="AJ33:AJ55" si="68">IF(AF33+AG33+AH33+AI33=0,"",100*AB33/(AB33+AA33))</f>
        <v/>
      </c>
      <c r="AK33" s="4"/>
      <c r="AL33" s="98">
        <f t="shared" ref="AL33:AL55" si="69">IF((B93=0)," ",B93)</f>
        <v>44929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(5*W33)-V33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 t="shared" ref="BY33:BY46" si="70">IF(B5,WEEKDAY(E33:E55)," ")</f>
        <v>3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71">IF((BY33=2),AB33," ")</f>
        <v> </v>
      </c>
      <c r="CC33" s="236">
        <f>SUM(BZ33:CB33)</f>
        <v>0</v>
      </c>
      <c r="CE33" s="224">
        <f>IF((BY33=3),Z33," ")</f>
        <v>0</v>
      </c>
      <c r="CF33" s="225">
        <f>IF((BY33=3),AA33," ")</f>
        <v>0</v>
      </c>
      <c r="CG33" s="225">
        <f>IF((BY33=3),AB33," ")</f>
        <v>0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" si="72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si="55"/>
        <v>44930</v>
      </c>
      <c r="F34" s="38"/>
      <c r="G34" s="39"/>
      <c r="H34" s="40"/>
      <c r="I34" s="319">
        <f t="shared" si="56"/>
        <v>0</v>
      </c>
      <c r="J34" s="10"/>
      <c r="K34" s="38"/>
      <c r="L34" s="39"/>
      <c r="M34" s="40"/>
      <c r="N34" s="68">
        <f t="shared" si="57"/>
        <v>0</v>
      </c>
      <c r="O34" s="10"/>
      <c r="P34" s="38"/>
      <c r="Q34" s="39"/>
      <c r="R34" s="40"/>
      <c r="S34" s="68">
        <f t="shared" si="58"/>
        <v>0</v>
      </c>
      <c r="T34" s="10"/>
      <c r="U34" s="38"/>
      <c r="V34" s="39"/>
      <c r="W34" s="40"/>
      <c r="X34" s="68">
        <f t="shared" si="59"/>
        <v>0</v>
      </c>
      <c r="Y34" s="10"/>
      <c r="Z34" s="73">
        <f t="shared" si="60"/>
        <v>0</v>
      </c>
      <c r="AA34" s="79">
        <f t="shared" ref="AA34:AA55" si="73">G34+L34+Q34+V34</f>
        <v>0</v>
      </c>
      <c r="AB34" s="79">
        <f t="shared" si="61"/>
        <v>0</v>
      </c>
      <c r="AC34" s="68">
        <f t="shared" si="62"/>
        <v>0</v>
      </c>
      <c r="AD34" s="4"/>
      <c r="AE34" s="37">
        <f t="shared" si="63"/>
        <v>44930</v>
      </c>
      <c r="AF34" s="86" t="str">
        <f t="shared" si="64"/>
        <v>0</v>
      </c>
      <c r="AG34" s="86" t="str">
        <f t="shared" si="65"/>
        <v>0</v>
      </c>
      <c r="AH34" s="86" t="str">
        <f t="shared" si="66"/>
        <v>0</v>
      </c>
      <c r="AI34" s="86" t="str">
        <f t="shared" si="67"/>
        <v>0</v>
      </c>
      <c r="AJ34" s="100" t="str">
        <f t="shared" si="68"/>
        <v/>
      </c>
      <c r="AK34" s="4"/>
      <c r="AL34" s="101">
        <f t="shared" si="69"/>
        <v>44930</v>
      </c>
      <c r="AM34" s="99">
        <f t="shared" ref="AM34:AM55" si="74">(3*H34)-G34</f>
        <v>0</v>
      </c>
      <c r="AN34" s="99">
        <f t="shared" ref="AN34:AN55" si="75">(3*M34)-L34</f>
        <v>0</v>
      </c>
      <c r="AO34" s="99">
        <f t="shared" ref="AO34:AO55" si="76">(3*R34)-Q34</f>
        <v>0</v>
      </c>
      <c r="AP34" s="99">
        <f t="shared" ref="AP34:AP56" si="77">(5*W34)-V34</f>
        <v>0</v>
      </c>
      <c r="AQ34" s="150">
        <f t="shared" ref="AQ34:AQ55" si="7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si="70"/>
        <v>4</v>
      </c>
      <c r="BZ34" s="226" t="str">
        <f t="shared" ref="BZ34:BZ55" si="79">IF((BY34=2),Z34," ")</f>
        <v> </v>
      </c>
      <c r="CA34" s="227" t="str">
        <f t="shared" ref="CA34:CA55" si="80">IF((BY34=2),AA34," ")</f>
        <v> </v>
      </c>
      <c r="CB34" s="227" t="str">
        <f t="shared" si="71"/>
        <v> </v>
      </c>
      <c r="CC34" s="238">
        <f t="shared" ref="CC34:CC55" si="81">SUM(BZ34:CB34)</f>
        <v>0</v>
      </c>
      <c r="CE34" s="226" t="str">
        <f t="shared" ref="CE34:CE55" si="82">IF((BY34=3),Z34," ")</f>
        <v> </v>
      </c>
      <c r="CF34" s="227" t="str">
        <f t="shared" ref="CF34:CF55" si="83">IF((BY34=3),AA34," ")</f>
        <v> </v>
      </c>
      <c r="CG34" s="227" t="str">
        <f t="shared" ref="CG34:CG55" si="84">IF((BY34=3),AB34," ")</f>
        <v> </v>
      </c>
      <c r="CH34" s="238">
        <f t="shared" ref="CH34:CH55" si="85">SUM(CE34:CG34)</f>
        <v>0</v>
      </c>
      <c r="CJ34" s="226">
        <f t="shared" ref="CJ34:CJ55" si="86">IF((BY34=4),Z34," ")</f>
        <v>0</v>
      </c>
      <c r="CK34" s="227">
        <f t="shared" ref="CK34:CK55" si="87">IF((BY34=4),AA34," ")</f>
        <v>0</v>
      </c>
      <c r="CL34" s="227">
        <f t="shared" ref="CL34:CL55" si="88">IF((BY34=4),AB34," ")</f>
        <v>0</v>
      </c>
      <c r="CM34" s="238">
        <f t="shared" ref="CM34:CM55" si="89">SUM(CJ34:CL34)</f>
        <v>0</v>
      </c>
      <c r="CN34" s="2"/>
      <c r="CO34" s="226" t="str">
        <f t="shared" ref="CO34:CO55" si="90">IF((BY34=5),Z34," ")</f>
        <v> </v>
      </c>
      <c r="CP34" s="227" t="str">
        <f t="shared" ref="CP34:CP55" si="91">IF((BY34=5),AA34," ")</f>
        <v> </v>
      </c>
      <c r="CQ34" s="227" t="str">
        <f t="shared" ref="CQ34:CQ55" si="92">IF((BY34=5),AB34," ")</f>
        <v> </v>
      </c>
      <c r="CR34" s="238">
        <f t="shared" ref="CR34:CR55" si="93">SUM(CO34:CQ34)</f>
        <v>0</v>
      </c>
      <c r="CT34" s="226" t="str">
        <f t="shared" ref="CT34:CT55" si="94">IF((BY34=6),Y34," ")</f>
        <v> </v>
      </c>
      <c r="CU34" s="227" t="str">
        <f t="shared" ref="CU34:CU55" si="95">IF((BY34=6),AA34," ")</f>
        <v> </v>
      </c>
      <c r="CV34" s="227" t="str">
        <f t="shared" ref="CV34:CV55" si="96">IF((BY34=6),AB34," ")</f>
        <v> </v>
      </c>
      <c r="CW34" s="238">
        <f t="shared" ref="CW34:CW55" si="97">SUM(CT34:CV34)</f>
        <v>0</v>
      </c>
    </row>
    <row r="35" ht="10.35" customHeight="1" spans="1:101">
      <c r="A35" s="4"/>
      <c r="B35" s="22"/>
      <c r="C35" s="22"/>
      <c r="D35" s="17"/>
      <c r="E35" s="37">
        <f t="shared" si="55"/>
        <v>44932</v>
      </c>
      <c r="F35" s="38"/>
      <c r="G35" s="39"/>
      <c r="H35" s="40"/>
      <c r="I35" s="319">
        <f t="shared" si="56"/>
        <v>0</v>
      </c>
      <c r="J35" s="10"/>
      <c r="K35" s="38"/>
      <c r="L35" s="39"/>
      <c r="M35" s="40"/>
      <c r="N35" s="68">
        <f t="shared" si="57"/>
        <v>0</v>
      </c>
      <c r="O35" s="10"/>
      <c r="P35" s="38"/>
      <c r="Q35" s="39"/>
      <c r="R35" s="40"/>
      <c r="S35" s="68">
        <f t="shared" si="58"/>
        <v>0</v>
      </c>
      <c r="T35" s="10"/>
      <c r="U35" s="38"/>
      <c r="V35" s="39"/>
      <c r="W35" s="40"/>
      <c r="X35" s="68">
        <f t="shared" si="59"/>
        <v>0</v>
      </c>
      <c r="Y35" s="10"/>
      <c r="Z35" s="73">
        <f t="shared" si="60"/>
        <v>0</v>
      </c>
      <c r="AA35" s="79">
        <f t="shared" si="73"/>
        <v>0</v>
      </c>
      <c r="AB35" s="79">
        <f t="shared" si="61"/>
        <v>0</v>
      </c>
      <c r="AC35" s="68">
        <f t="shared" si="62"/>
        <v>0</v>
      </c>
      <c r="AD35" s="4"/>
      <c r="AE35" s="37">
        <f t="shared" si="63"/>
        <v>44932</v>
      </c>
      <c r="AF35" s="86" t="str">
        <f t="shared" si="64"/>
        <v>0</v>
      </c>
      <c r="AG35" s="86" t="str">
        <f t="shared" si="65"/>
        <v>0</v>
      </c>
      <c r="AH35" s="86" t="str">
        <f t="shared" si="66"/>
        <v>0</v>
      </c>
      <c r="AI35" s="86" t="str">
        <f t="shared" si="67"/>
        <v>0</v>
      </c>
      <c r="AJ35" s="100" t="str">
        <f t="shared" si="68"/>
        <v/>
      </c>
      <c r="AK35" s="4"/>
      <c r="AL35" s="101">
        <f t="shared" si="69"/>
        <v>44932</v>
      </c>
      <c r="AM35" s="99">
        <f t="shared" si="74"/>
        <v>0</v>
      </c>
      <c r="AN35" s="99">
        <f t="shared" si="75"/>
        <v>0</v>
      </c>
      <c r="AO35" s="99">
        <f t="shared" si="76"/>
        <v>0</v>
      </c>
      <c r="AP35" s="99">
        <f t="shared" si="77"/>
        <v>0</v>
      </c>
      <c r="AQ35" s="150">
        <f t="shared" si="7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70"/>
        <v>6</v>
      </c>
      <c r="BZ35" s="226" t="str">
        <f t="shared" si="79"/>
        <v> </v>
      </c>
      <c r="CA35" s="227" t="str">
        <f t="shared" si="80"/>
        <v> </v>
      </c>
      <c r="CB35" s="227" t="str">
        <f t="shared" si="71"/>
        <v> </v>
      </c>
      <c r="CC35" s="238">
        <f t="shared" si="81"/>
        <v>0</v>
      </c>
      <c r="CE35" s="226" t="str">
        <f t="shared" si="82"/>
        <v> </v>
      </c>
      <c r="CF35" s="227" t="str">
        <f t="shared" si="83"/>
        <v> </v>
      </c>
      <c r="CG35" s="227" t="str">
        <f t="shared" si="84"/>
        <v> </v>
      </c>
      <c r="CH35" s="238">
        <f t="shared" si="85"/>
        <v>0</v>
      </c>
      <c r="CJ35" s="226" t="str">
        <f t="shared" si="86"/>
        <v> </v>
      </c>
      <c r="CK35" s="227" t="str">
        <f t="shared" si="87"/>
        <v> </v>
      </c>
      <c r="CL35" s="227" t="str">
        <f t="shared" si="88"/>
        <v> </v>
      </c>
      <c r="CM35" s="238">
        <f t="shared" si="89"/>
        <v>0</v>
      </c>
      <c r="CN35" s="2"/>
      <c r="CO35" s="226" t="str">
        <f t="shared" si="90"/>
        <v> </v>
      </c>
      <c r="CP35" s="227" t="str">
        <f t="shared" si="91"/>
        <v> </v>
      </c>
      <c r="CQ35" s="227" t="str">
        <f t="shared" si="92"/>
        <v> </v>
      </c>
      <c r="CR35" s="238">
        <f t="shared" si="93"/>
        <v>0</v>
      </c>
      <c r="CT35" s="226">
        <f t="shared" si="94"/>
        <v>0</v>
      </c>
      <c r="CU35" s="227">
        <f t="shared" si="95"/>
        <v>0</v>
      </c>
      <c r="CV35" s="227">
        <f t="shared" si="96"/>
        <v>0</v>
      </c>
      <c r="CW35" s="238">
        <f t="shared" si="97"/>
        <v>0</v>
      </c>
    </row>
    <row r="36" ht="10.35" customHeight="1" spans="1:101">
      <c r="A36" s="4"/>
      <c r="B36" s="22"/>
      <c r="C36" s="22"/>
      <c r="D36" s="17"/>
      <c r="E36" s="37">
        <f t="shared" si="55"/>
        <v>44935</v>
      </c>
      <c r="F36" s="38"/>
      <c r="G36" s="39"/>
      <c r="H36" s="40"/>
      <c r="I36" s="319">
        <f t="shared" si="56"/>
        <v>0</v>
      </c>
      <c r="J36" s="10"/>
      <c r="K36" s="38"/>
      <c r="L36" s="39"/>
      <c r="M36" s="40"/>
      <c r="N36" s="68">
        <f t="shared" si="57"/>
        <v>0</v>
      </c>
      <c r="O36" s="10"/>
      <c r="P36" s="38"/>
      <c r="Q36" s="39"/>
      <c r="R36" s="40"/>
      <c r="S36" s="68">
        <f t="shared" si="58"/>
        <v>0</v>
      </c>
      <c r="T36" s="10"/>
      <c r="U36" s="38"/>
      <c r="V36" s="39"/>
      <c r="W36" s="40"/>
      <c r="X36" s="68">
        <f t="shared" si="59"/>
        <v>0</v>
      </c>
      <c r="Y36" s="10"/>
      <c r="Z36" s="73">
        <f t="shared" si="60"/>
        <v>0</v>
      </c>
      <c r="AA36" s="79">
        <f t="shared" si="73"/>
        <v>0</v>
      </c>
      <c r="AB36" s="79">
        <f t="shared" si="61"/>
        <v>0</v>
      </c>
      <c r="AC36" s="68">
        <f t="shared" si="62"/>
        <v>0</v>
      </c>
      <c r="AD36" s="4"/>
      <c r="AE36" s="37">
        <f t="shared" si="63"/>
        <v>44935</v>
      </c>
      <c r="AF36" s="86" t="str">
        <f t="shared" si="64"/>
        <v>0</v>
      </c>
      <c r="AG36" s="86" t="str">
        <f t="shared" si="65"/>
        <v>0</v>
      </c>
      <c r="AH36" s="86" t="str">
        <f t="shared" si="66"/>
        <v>0</v>
      </c>
      <c r="AI36" s="86" t="str">
        <f t="shared" si="67"/>
        <v>0</v>
      </c>
      <c r="AJ36" s="100" t="str">
        <f t="shared" si="68"/>
        <v/>
      </c>
      <c r="AK36" s="4"/>
      <c r="AL36" s="101">
        <f t="shared" si="69"/>
        <v>44935</v>
      </c>
      <c r="AM36" s="99">
        <f t="shared" si="74"/>
        <v>0</v>
      </c>
      <c r="AN36" s="99">
        <f t="shared" si="75"/>
        <v>0</v>
      </c>
      <c r="AO36" s="99">
        <f t="shared" si="76"/>
        <v>0</v>
      </c>
      <c r="AP36" s="99">
        <f t="shared" si="77"/>
        <v>0</v>
      </c>
      <c r="AQ36" s="150">
        <f t="shared" si="7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70"/>
        <v>2</v>
      </c>
      <c r="BZ36" s="226">
        <f t="shared" si="79"/>
        <v>0</v>
      </c>
      <c r="CA36" s="227">
        <f t="shared" si="80"/>
        <v>0</v>
      </c>
      <c r="CB36" s="227">
        <f t="shared" si="71"/>
        <v>0</v>
      </c>
      <c r="CC36" s="238">
        <f t="shared" si="81"/>
        <v>0</v>
      </c>
      <c r="CE36" s="226" t="str">
        <f t="shared" si="82"/>
        <v> </v>
      </c>
      <c r="CF36" s="227" t="str">
        <f t="shared" si="83"/>
        <v> </v>
      </c>
      <c r="CG36" s="227" t="str">
        <f t="shared" si="84"/>
        <v> </v>
      </c>
      <c r="CH36" s="238">
        <f t="shared" si="85"/>
        <v>0</v>
      </c>
      <c r="CJ36" s="226" t="str">
        <f t="shared" si="86"/>
        <v> </v>
      </c>
      <c r="CK36" s="227" t="str">
        <f t="shared" si="87"/>
        <v> </v>
      </c>
      <c r="CL36" s="227" t="str">
        <f t="shared" si="88"/>
        <v> </v>
      </c>
      <c r="CM36" s="238">
        <f t="shared" si="89"/>
        <v>0</v>
      </c>
      <c r="CN36" s="2"/>
      <c r="CO36" s="226" t="str">
        <f t="shared" si="90"/>
        <v> </v>
      </c>
      <c r="CP36" s="227" t="str">
        <f t="shared" si="91"/>
        <v> </v>
      </c>
      <c r="CQ36" s="227" t="str">
        <f t="shared" si="92"/>
        <v> </v>
      </c>
      <c r="CR36" s="238">
        <f t="shared" si="93"/>
        <v>0</v>
      </c>
      <c r="CT36" s="226" t="str">
        <f t="shared" si="94"/>
        <v> </v>
      </c>
      <c r="CU36" s="227" t="str">
        <f t="shared" si="95"/>
        <v> </v>
      </c>
      <c r="CV36" s="227" t="str">
        <f t="shared" si="96"/>
        <v> </v>
      </c>
      <c r="CW36" s="238">
        <f t="shared" si="97"/>
        <v>0</v>
      </c>
    </row>
    <row r="37" ht="10.35" customHeight="1" spans="1:101">
      <c r="A37" s="4"/>
      <c r="B37" s="22"/>
      <c r="C37" s="22"/>
      <c r="D37" s="17"/>
      <c r="E37" s="37">
        <f t="shared" si="55"/>
        <v>44936</v>
      </c>
      <c r="F37" s="38"/>
      <c r="G37" s="39"/>
      <c r="H37" s="40"/>
      <c r="I37" s="319">
        <f t="shared" si="56"/>
        <v>0</v>
      </c>
      <c r="J37" s="10"/>
      <c r="K37" s="38"/>
      <c r="L37" s="39"/>
      <c r="M37" s="40"/>
      <c r="N37" s="68">
        <f t="shared" si="57"/>
        <v>0</v>
      </c>
      <c r="O37" s="10"/>
      <c r="P37" s="38"/>
      <c r="Q37" s="39"/>
      <c r="R37" s="40"/>
      <c r="S37" s="68">
        <f t="shared" si="58"/>
        <v>0</v>
      </c>
      <c r="T37" s="10"/>
      <c r="U37" s="38"/>
      <c r="V37" s="39"/>
      <c r="W37" s="40"/>
      <c r="X37" s="68">
        <f t="shared" si="59"/>
        <v>0</v>
      </c>
      <c r="Y37" s="10"/>
      <c r="Z37" s="73">
        <f t="shared" si="60"/>
        <v>0</v>
      </c>
      <c r="AA37" s="79">
        <f t="shared" si="73"/>
        <v>0</v>
      </c>
      <c r="AB37" s="79">
        <f t="shared" si="61"/>
        <v>0</v>
      </c>
      <c r="AC37" s="68">
        <f t="shared" si="62"/>
        <v>0</v>
      </c>
      <c r="AD37" s="4"/>
      <c r="AE37" s="37">
        <f t="shared" si="63"/>
        <v>44936</v>
      </c>
      <c r="AF37" s="86" t="str">
        <f t="shared" si="64"/>
        <v>0</v>
      </c>
      <c r="AG37" s="86" t="str">
        <f t="shared" si="65"/>
        <v>0</v>
      </c>
      <c r="AH37" s="86" t="str">
        <f t="shared" si="66"/>
        <v>0</v>
      </c>
      <c r="AI37" s="86" t="str">
        <f t="shared" si="67"/>
        <v>0</v>
      </c>
      <c r="AJ37" s="100" t="str">
        <f t="shared" si="68"/>
        <v/>
      </c>
      <c r="AK37" s="4"/>
      <c r="AL37" s="101">
        <f t="shared" si="69"/>
        <v>44936</v>
      </c>
      <c r="AM37" s="99">
        <f t="shared" si="74"/>
        <v>0</v>
      </c>
      <c r="AN37" s="99">
        <f t="shared" si="75"/>
        <v>0</v>
      </c>
      <c r="AO37" s="99">
        <f t="shared" si="76"/>
        <v>0</v>
      </c>
      <c r="AP37" s="99">
        <f t="shared" si="77"/>
        <v>0</v>
      </c>
      <c r="AQ37" s="150">
        <f t="shared" si="7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70"/>
        <v>3</v>
      </c>
      <c r="BZ37" s="226" t="str">
        <f t="shared" si="79"/>
        <v> </v>
      </c>
      <c r="CA37" s="227" t="str">
        <f t="shared" si="80"/>
        <v> </v>
      </c>
      <c r="CB37" s="227" t="str">
        <f t="shared" si="71"/>
        <v> </v>
      </c>
      <c r="CC37" s="238">
        <f t="shared" si="81"/>
        <v>0</v>
      </c>
      <c r="CE37" s="226">
        <f t="shared" si="82"/>
        <v>0</v>
      </c>
      <c r="CF37" s="227">
        <f t="shared" si="83"/>
        <v>0</v>
      </c>
      <c r="CG37" s="227">
        <f t="shared" si="84"/>
        <v>0</v>
      </c>
      <c r="CH37" s="238">
        <f t="shared" si="85"/>
        <v>0</v>
      </c>
      <c r="CJ37" s="226" t="str">
        <f t="shared" si="86"/>
        <v> </v>
      </c>
      <c r="CK37" s="227" t="str">
        <f t="shared" si="87"/>
        <v> </v>
      </c>
      <c r="CL37" s="227" t="str">
        <f t="shared" si="88"/>
        <v> </v>
      </c>
      <c r="CM37" s="238">
        <f t="shared" si="89"/>
        <v>0</v>
      </c>
      <c r="CN37" s="2"/>
      <c r="CO37" s="226" t="str">
        <f t="shared" si="90"/>
        <v> </v>
      </c>
      <c r="CP37" s="227" t="str">
        <f t="shared" si="91"/>
        <v> </v>
      </c>
      <c r="CQ37" s="227" t="str">
        <f t="shared" si="92"/>
        <v> </v>
      </c>
      <c r="CR37" s="238">
        <f t="shared" si="93"/>
        <v>0</v>
      </c>
      <c r="CT37" s="226" t="str">
        <f t="shared" si="94"/>
        <v> </v>
      </c>
      <c r="CU37" s="227" t="str">
        <f t="shared" si="95"/>
        <v> </v>
      </c>
      <c r="CV37" s="227" t="str">
        <f t="shared" si="96"/>
        <v> </v>
      </c>
      <c r="CW37" s="238">
        <f t="shared" si="97"/>
        <v>0</v>
      </c>
    </row>
    <row r="38" ht="10.35" customHeight="1" spans="1:101">
      <c r="A38" s="7"/>
      <c r="B38" s="22"/>
      <c r="C38" s="22"/>
      <c r="D38" s="17"/>
      <c r="E38" s="37">
        <f t="shared" si="55"/>
        <v>44938</v>
      </c>
      <c r="F38" s="38"/>
      <c r="G38" s="39"/>
      <c r="H38" s="40"/>
      <c r="I38" s="319">
        <f t="shared" si="56"/>
        <v>0</v>
      </c>
      <c r="J38" s="10"/>
      <c r="K38" s="38"/>
      <c r="L38" s="39"/>
      <c r="M38" s="40"/>
      <c r="N38" s="68">
        <f t="shared" si="57"/>
        <v>0</v>
      </c>
      <c r="O38" s="10"/>
      <c r="P38" s="38"/>
      <c r="Q38" s="39"/>
      <c r="R38" s="40"/>
      <c r="S38" s="68">
        <f t="shared" si="58"/>
        <v>0</v>
      </c>
      <c r="T38" s="10"/>
      <c r="U38" s="38"/>
      <c r="V38" s="39"/>
      <c r="W38" s="40"/>
      <c r="X38" s="68">
        <f t="shared" si="59"/>
        <v>0</v>
      </c>
      <c r="Y38" s="10"/>
      <c r="Z38" s="73">
        <f t="shared" si="60"/>
        <v>0</v>
      </c>
      <c r="AA38" s="79">
        <f t="shared" si="73"/>
        <v>0</v>
      </c>
      <c r="AB38" s="79">
        <f t="shared" si="61"/>
        <v>0</v>
      </c>
      <c r="AC38" s="68">
        <f t="shared" si="62"/>
        <v>0</v>
      </c>
      <c r="AD38" s="4"/>
      <c r="AE38" s="37">
        <f t="shared" si="63"/>
        <v>44938</v>
      </c>
      <c r="AF38" s="86" t="str">
        <f t="shared" si="64"/>
        <v>0</v>
      </c>
      <c r="AG38" s="86" t="str">
        <f t="shared" si="65"/>
        <v>0</v>
      </c>
      <c r="AH38" s="86" t="str">
        <f t="shared" si="66"/>
        <v>0</v>
      </c>
      <c r="AI38" s="86" t="str">
        <f t="shared" si="67"/>
        <v>0</v>
      </c>
      <c r="AJ38" s="100" t="str">
        <f t="shared" si="68"/>
        <v/>
      </c>
      <c r="AK38" s="4"/>
      <c r="AL38" s="101">
        <f t="shared" si="69"/>
        <v>44938</v>
      </c>
      <c r="AM38" s="99">
        <f t="shared" si="74"/>
        <v>0</v>
      </c>
      <c r="AN38" s="99">
        <f t="shared" si="75"/>
        <v>0</v>
      </c>
      <c r="AO38" s="99">
        <f t="shared" si="76"/>
        <v>0</v>
      </c>
      <c r="AP38" s="99">
        <f t="shared" si="77"/>
        <v>0</v>
      </c>
      <c r="AQ38" s="150">
        <f t="shared" si="7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70"/>
        <v>5</v>
      </c>
      <c r="BZ38" s="226" t="str">
        <f t="shared" si="79"/>
        <v> </v>
      </c>
      <c r="CA38" s="227" t="str">
        <f t="shared" si="80"/>
        <v> </v>
      </c>
      <c r="CB38" s="227" t="str">
        <f t="shared" si="71"/>
        <v> </v>
      </c>
      <c r="CC38" s="238">
        <f t="shared" si="81"/>
        <v>0</v>
      </c>
      <c r="CE38" s="226" t="str">
        <f t="shared" si="82"/>
        <v> </v>
      </c>
      <c r="CF38" s="227" t="str">
        <f t="shared" si="83"/>
        <v> </v>
      </c>
      <c r="CG38" s="227" t="str">
        <f t="shared" si="84"/>
        <v> </v>
      </c>
      <c r="CH38" s="238">
        <f t="shared" si="85"/>
        <v>0</v>
      </c>
      <c r="CJ38" s="226" t="str">
        <f t="shared" si="86"/>
        <v> </v>
      </c>
      <c r="CK38" s="227" t="str">
        <f t="shared" si="87"/>
        <v> </v>
      </c>
      <c r="CL38" s="227" t="str">
        <f t="shared" si="88"/>
        <v> </v>
      </c>
      <c r="CM38" s="238">
        <f t="shared" si="89"/>
        <v>0</v>
      </c>
      <c r="CN38" s="2"/>
      <c r="CO38" s="226">
        <f t="shared" si="90"/>
        <v>0</v>
      </c>
      <c r="CP38" s="227">
        <f t="shared" si="91"/>
        <v>0</v>
      </c>
      <c r="CQ38" s="227">
        <f t="shared" si="92"/>
        <v>0</v>
      </c>
      <c r="CR38" s="238">
        <f t="shared" si="93"/>
        <v>0</v>
      </c>
      <c r="CT38" s="226" t="str">
        <f t="shared" si="94"/>
        <v> </v>
      </c>
      <c r="CU38" s="227" t="str">
        <f t="shared" si="95"/>
        <v> </v>
      </c>
      <c r="CV38" s="227" t="str">
        <f t="shared" si="96"/>
        <v> </v>
      </c>
      <c r="CW38" s="238">
        <f t="shared" si="97"/>
        <v>0</v>
      </c>
    </row>
    <row r="39" ht="10.35" customHeight="1" spans="1:101">
      <c r="A39" s="10"/>
      <c r="B39" s="22"/>
      <c r="C39" s="22"/>
      <c r="D39" s="17"/>
      <c r="E39" s="37">
        <f t="shared" si="55"/>
        <v>44943</v>
      </c>
      <c r="F39" s="38"/>
      <c r="G39" s="39"/>
      <c r="H39" s="40"/>
      <c r="I39" s="319">
        <f t="shared" si="56"/>
        <v>0</v>
      </c>
      <c r="J39" s="10"/>
      <c r="K39" s="38"/>
      <c r="L39" s="39"/>
      <c r="M39" s="40"/>
      <c r="N39" s="68">
        <f t="shared" si="57"/>
        <v>0</v>
      </c>
      <c r="O39" s="10"/>
      <c r="P39" s="38"/>
      <c r="Q39" s="39"/>
      <c r="R39" s="40"/>
      <c r="S39" s="68">
        <f t="shared" si="58"/>
        <v>0</v>
      </c>
      <c r="T39" s="10"/>
      <c r="U39" s="38"/>
      <c r="V39" s="39"/>
      <c r="W39" s="40"/>
      <c r="X39" s="68">
        <f t="shared" si="59"/>
        <v>0</v>
      </c>
      <c r="Y39" s="10"/>
      <c r="Z39" s="73">
        <f t="shared" si="60"/>
        <v>0</v>
      </c>
      <c r="AA39" s="79">
        <f t="shared" si="73"/>
        <v>0</v>
      </c>
      <c r="AB39" s="79">
        <f t="shared" si="61"/>
        <v>0</v>
      </c>
      <c r="AC39" s="68">
        <f t="shared" si="62"/>
        <v>0</v>
      </c>
      <c r="AD39" s="4"/>
      <c r="AE39" s="37">
        <f t="shared" si="63"/>
        <v>44943</v>
      </c>
      <c r="AF39" s="86" t="str">
        <f t="shared" si="64"/>
        <v>0</v>
      </c>
      <c r="AG39" s="86" t="str">
        <f t="shared" si="65"/>
        <v>0</v>
      </c>
      <c r="AH39" s="86" t="str">
        <f t="shared" si="66"/>
        <v>0</v>
      </c>
      <c r="AI39" s="86" t="str">
        <f t="shared" si="67"/>
        <v>0</v>
      </c>
      <c r="AJ39" s="100" t="str">
        <f t="shared" si="68"/>
        <v/>
      </c>
      <c r="AK39" s="4"/>
      <c r="AL39" s="101">
        <f t="shared" si="69"/>
        <v>44943</v>
      </c>
      <c r="AM39" s="99">
        <f t="shared" si="74"/>
        <v>0</v>
      </c>
      <c r="AN39" s="99">
        <f t="shared" si="75"/>
        <v>0</v>
      </c>
      <c r="AO39" s="99">
        <f t="shared" si="76"/>
        <v>0</v>
      </c>
      <c r="AP39" s="99">
        <f t="shared" si="77"/>
        <v>0</v>
      </c>
      <c r="AQ39" s="150">
        <f t="shared" si="7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70"/>
        <v>3</v>
      </c>
      <c r="BZ39" s="226" t="str">
        <f t="shared" si="79"/>
        <v> </v>
      </c>
      <c r="CA39" s="227" t="str">
        <f t="shared" si="80"/>
        <v> </v>
      </c>
      <c r="CB39" s="227" t="str">
        <f t="shared" si="71"/>
        <v> </v>
      </c>
      <c r="CC39" s="238">
        <f t="shared" si="81"/>
        <v>0</v>
      </c>
      <c r="CE39" s="226">
        <f t="shared" si="82"/>
        <v>0</v>
      </c>
      <c r="CF39" s="227">
        <f t="shared" si="83"/>
        <v>0</v>
      </c>
      <c r="CG39" s="227">
        <f t="shared" si="84"/>
        <v>0</v>
      </c>
      <c r="CH39" s="238">
        <f t="shared" si="85"/>
        <v>0</v>
      </c>
      <c r="CJ39" s="226" t="str">
        <f t="shared" si="86"/>
        <v> </v>
      </c>
      <c r="CK39" s="227" t="str">
        <f t="shared" si="87"/>
        <v> </v>
      </c>
      <c r="CL39" s="227" t="str">
        <f t="shared" si="88"/>
        <v> </v>
      </c>
      <c r="CM39" s="238">
        <f t="shared" si="89"/>
        <v>0</v>
      </c>
      <c r="CN39" s="2"/>
      <c r="CO39" s="226" t="str">
        <f t="shared" si="90"/>
        <v> </v>
      </c>
      <c r="CP39" s="227" t="str">
        <f t="shared" si="91"/>
        <v> </v>
      </c>
      <c r="CQ39" s="227" t="str">
        <f t="shared" si="92"/>
        <v> </v>
      </c>
      <c r="CR39" s="238">
        <f t="shared" si="93"/>
        <v>0</v>
      </c>
      <c r="CT39" s="226" t="str">
        <f t="shared" si="94"/>
        <v> </v>
      </c>
      <c r="CU39" s="227" t="str">
        <f t="shared" si="95"/>
        <v> </v>
      </c>
      <c r="CV39" s="227" t="str">
        <f t="shared" si="96"/>
        <v> </v>
      </c>
      <c r="CW39" s="238">
        <f t="shared" si="97"/>
        <v>0</v>
      </c>
    </row>
    <row r="40" ht="10.35" customHeight="1" spans="1:101">
      <c r="A40" s="4"/>
      <c r="B40" s="22"/>
      <c r="C40" s="22"/>
      <c r="D40" s="17"/>
      <c r="E40" s="37">
        <f t="shared" si="55"/>
        <v>44944</v>
      </c>
      <c r="F40" s="38"/>
      <c r="G40" s="39"/>
      <c r="H40" s="40"/>
      <c r="I40" s="319">
        <f t="shared" si="56"/>
        <v>0</v>
      </c>
      <c r="J40" s="10"/>
      <c r="K40" s="38"/>
      <c r="L40" s="39"/>
      <c r="M40" s="40"/>
      <c r="N40" s="68">
        <f t="shared" si="57"/>
        <v>0</v>
      </c>
      <c r="O40" s="10"/>
      <c r="P40" s="38"/>
      <c r="Q40" s="39"/>
      <c r="R40" s="40"/>
      <c r="S40" s="68">
        <f t="shared" si="58"/>
        <v>0</v>
      </c>
      <c r="T40" s="10"/>
      <c r="U40" s="38"/>
      <c r="V40" s="39"/>
      <c r="W40" s="40"/>
      <c r="X40" s="68">
        <f t="shared" si="59"/>
        <v>0</v>
      </c>
      <c r="Y40" s="10"/>
      <c r="Z40" s="73">
        <f t="shared" si="60"/>
        <v>0</v>
      </c>
      <c r="AA40" s="79">
        <f t="shared" si="73"/>
        <v>0</v>
      </c>
      <c r="AB40" s="79">
        <f t="shared" si="61"/>
        <v>0</v>
      </c>
      <c r="AC40" s="68">
        <f t="shared" si="62"/>
        <v>0</v>
      </c>
      <c r="AD40" s="4"/>
      <c r="AE40" s="37">
        <f t="shared" si="63"/>
        <v>44944</v>
      </c>
      <c r="AF40" s="86" t="str">
        <f t="shared" si="64"/>
        <v>0</v>
      </c>
      <c r="AG40" s="86" t="str">
        <f t="shared" si="65"/>
        <v>0</v>
      </c>
      <c r="AH40" s="86" t="str">
        <f t="shared" si="66"/>
        <v>0</v>
      </c>
      <c r="AI40" s="86" t="str">
        <f t="shared" si="67"/>
        <v>0</v>
      </c>
      <c r="AJ40" s="100" t="str">
        <f t="shared" si="68"/>
        <v/>
      </c>
      <c r="AK40" s="4"/>
      <c r="AL40" s="101">
        <f t="shared" si="69"/>
        <v>44944</v>
      </c>
      <c r="AM40" s="99">
        <f t="shared" si="74"/>
        <v>0</v>
      </c>
      <c r="AN40" s="99">
        <f t="shared" si="75"/>
        <v>0</v>
      </c>
      <c r="AO40" s="99">
        <f t="shared" si="76"/>
        <v>0</v>
      </c>
      <c r="AP40" s="99">
        <f t="shared" si="77"/>
        <v>0</v>
      </c>
      <c r="AQ40" s="150">
        <f t="shared" si="7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70"/>
        <v>4</v>
      </c>
      <c r="BZ40" s="226" t="str">
        <f t="shared" si="79"/>
        <v> </v>
      </c>
      <c r="CA40" s="227" t="str">
        <f t="shared" si="80"/>
        <v> </v>
      </c>
      <c r="CB40" s="227" t="str">
        <f t="shared" si="71"/>
        <v> </v>
      </c>
      <c r="CC40" s="238">
        <f t="shared" si="81"/>
        <v>0</v>
      </c>
      <c r="CE40" s="226" t="str">
        <f t="shared" si="82"/>
        <v> </v>
      </c>
      <c r="CF40" s="227" t="str">
        <f t="shared" si="83"/>
        <v> </v>
      </c>
      <c r="CG40" s="227" t="str">
        <f t="shared" si="84"/>
        <v> </v>
      </c>
      <c r="CH40" s="238">
        <f t="shared" si="85"/>
        <v>0</v>
      </c>
      <c r="CJ40" s="226">
        <f t="shared" si="86"/>
        <v>0</v>
      </c>
      <c r="CK40" s="227">
        <f t="shared" si="87"/>
        <v>0</v>
      </c>
      <c r="CL40" s="227">
        <f t="shared" si="88"/>
        <v>0</v>
      </c>
      <c r="CM40" s="238">
        <f t="shared" si="89"/>
        <v>0</v>
      </c>
      <c r="CN40" s="2"/>
      <c r="CO40" s="226" t="str">
        <f t="shared" si="90"/>
        <v> </v>
      </c>
      <c r="CP40" s="227" t="str">
        <f t="shared" si="91"/>
        <v> </v>
      </c>
      <c r="CQ40" s="227" t="str">
        <f t="shared" si="92"/>
        <v> </v>
      </c>
      <c r="CR40" s="238">
        <f t="shared" si="93"/>
        <v>0</v>
      </c>
      <c r="CT40" s="226" t="str">
        <f t="shared" si="94"/>
        <v> </v>
      </c>
      <c r="CU40" s="227" t="str">
        <f t="shared" si="95"/>
        <v> </v>
      </c>
      <c r="CV40" s="227" t="str">
        <f t="shared" si="96"/>
        <v> </v>
      </c>
      <c r="CW40" s="238">
        <f t="shared" si="97"/>
        <v>0</v>
      </c>
    </row>
    <row r="41" ht="10.35" customHeight="1" spans="1:101">
      <c r="A41" s="4"/>
      <c r="B41" s="22"/>
      <c r="C41" s="22"/>
      <c r="D41" s="17"/>
      <c r="E41" s="37">
        <f t="shared" si="55"/>
        <v>44945</v>
      </c>
      <c r="F41" s="38"/>
      <c r="G41" s="39"/>
      <c r="H41" s="40"/>
      <c r="I41" s="319">
        <f t="shared" si="56"/>
        <v>0</v>
      </c>
      <c r="J41" s="10"/>
      <c r="K41" s="38"/>
      <c r="L41" s="39"/>
      <c r="M41" s="40"/>
      <c r="N41" s="68">
        <f t="shared" si="57"/>
        <v>0</v>
      </c>
      <c r="O41" s="10"/>
      <c r="P41" s="38"/>
      <c r="Q41" s="39"/>
      <c r="R41" s="40"/>
      <c r="S41" s="68">
        <f t="shared" si="58"/>
        <v>0</v>
      </c>
      <c r="T41" s="10"/>
      <c r="U41" s="38"/>
      <c r="V41" s="39"/>
      <c r="W41" s="40"/>
      <c r="X41" s="68">
        <f t="shared" si="59"/>
        <v>0</v>
      </c>
      <c r="Y41" s="10"/>
      <c r="Z41" s="73">
        <f t="shared" si="60"/>
        <v>0</v>
      </c>
      <c r="AA41" s="79">
        <f t="shared" si="73"/>
        <v>0</v>
      </c>
      <c r="AB41" s="79">
        <f t="shared" si="61"/>
        <v>0</v>
      </c>
      <c r="AC41" s="68">
        <f t="shared" si="62"/>
        <v>0</v>
      </c>
      <c r="AD41" s="4"/>
      <c r="AE41" s="37">
        <f t="shared" si="63"/>
        <v>44945</v>
      </c>
      <c r="AF41" s="86" t="str">
        <f t="shared" si="64"/>
        <v>0</v>
      </c>
      <c r="AG41" s="86" t="str">
        <f t="shared" si="65"/>
        <v>0</v>
      </c>
      <c r="AH41" s="86" t="str">
        <f t="shared" si="66"/>
        <v>0</v>
      </c>
      <c r="AI41" s="86" t="str">
        <f t="shared" si="67"/>
        <v>0</v>
      </c>
      <c r="AJ41" s="100" t="str">
        <f t="shared" si="68"/>
        <v/>
      </c>
      <c r="AK41" s="4"/>
      <c r="AL41" s="101">
        <f t="shared" si="69"/>
        <v>44945</v>
      </c>
      <c r="AM41" s="99">
        <f t="shared" si="74"/>
        <v>0</v>
      </c>
      <c r="AN41" s="99">
        <f t="shared" si="75"/>
        <v>0</v>
      </c>
      <c r="AO41" s="99">
        <f t="shared" si="76"/>
        <v>0</v>
      </c>
      <c r="AP41" s="99">
        <f t="shared" si="77"/>
        <v>0</v>
      </c>
      <c r="AQ41" s="150">
        <f t="shared" si="7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70"/>
        <v>5</v>
      </c>
      <c r="BZ41" s="226" t="str">
        <f t="shared" si="79"/>
        <v> </v>
      </c>
      <c r="CA41" s="227" t="str">
        <f t="shared" si="80"/>
        <v> </v>
      </c>
      <c r="CB41" s="227" t="str">
        <f t="shared" si="71"/>
        <v> </v>
      </c>
      <c r="CC41" s="238">
        <f t="shared" si="81"/>
        <v>0</v>
      </c>
      <c r="CE41" s="226" t="str">
        <f t="shared" si="82"/>
        <v> </v>
      </c>
      <c r="CF41" s="227" t="str">
        <f t="shared" si="83"/>
        <v> </v>
      </c>
      <c r="CG41" s="227" t="str">
        <f t="shared" si="84"/>
        <v> </v>
      </c>
      <c r="CH41" s="238">
        <f t="shared" si="85"/>
        <v>0</v>
      </c>
      <c r="CJ41" s="226" t="str">
        <f t="shared" si="86"/>
        <v> </v>
      </c>
      <c r="CK41" s="227" t="str">
        <f t="shared" si="87"/>
        <v> </v>
      </c>
      <c r="CL41" s="227" t="str">
        <f t="shared" si="88"/>
        <v> </v>
      </c>
      <c r="CM41" s="238">
        <f t="shared" si="89"/>
        <v>0</v>
      </c>
      <c r="CN41" s="2"/>
      <c r="CO41" s="226">
        <f t="shared" si="90"/>
        <v>0</v>
      </c>
      <c r="CP41" s="227">
        <f t="shared" si="91"/>
        <v>0</v>
      </c>
      <c r="CQ41" s="227">
        <f t="shared" si="92"/>
        <v>0</v>
      </c>
      <c r="CR41" s="238">
        <f t="shared" si="93"/>
        <v>0</v>
      </c>
      <c r="CT41" s="226" t="str">
        <f t="shared" si="94"/>
        <v> </v>
      </c>
      <c r="CU41" s="227" t="str">
        <f t="shared" si="95"/>
        <v> </v>
      </c>
      <c r="CV41" s="227" t="str">
        <f t="shared" si="96"/>
        <v> </v>
      </c>
      <c r="CW41" s="238">
        <f t="shared" si="97"/>
        <v>0</v>
      </c>
    </row>
    <row r="42" ht="10.35" customHeight="1" spans="1:101">
      <c r="A42" s="4"/>
      <c r="B42" s="22"/>
      <c r="C42" s="22"/>
      <c r="D42" s="17"/>
      <c r="E42" s="37">
        <f t="shared" si="55"/>
        <v>44946</v>
      </c>
      <c r="F42" s="38"/>
      <c r="G42" s="39"/>
      <c r="H42" s="40"/>
      <c r="I42" s="319">
        <f t="shared" si="56"/>
        <v>0</v>
      </c>
      <c r="J42" s="10"/>
      <c r="K42" s="38"/>
      <c r="L42" s="39"/>
      <c r="M42" s="40"/>
      <c r="N42" s="68">
        <f t="shared" si="57"/>
        <v>0</v>
      </c>
      <c r="O42" s="10"/>
      <c r="P42" s="38"/>
      <c r="Q42" s="39"/>
      <c r="R42" s="40"/>
      <c r="S42" s="68">
        <f t="shared" si="58"/>
        <v>0</v>
      </c>
      <c r="T42" s="10"/>
      <c r="U42" s="38"/>
      <c r="V42" s="39"/>
      <c r="W42" s="40"/>
      <c r="X42" s="68">
        <f t="shared" si="59"/>
        <v>0</v>
      </c>
      <c r="Y42" s="10"/>
      <c r="Z42" s="73">
        <f t="shared" si="60"/>
        <v>0</v>
      </c>
      <c r="AA42" s="79">
        <f t="shared" si="73"/>
        <v>0</v>
      </c>
      <c r="AB42" s="79">
        <f t="shared" si="61"/>
        <v>0</v>
      </c>
      <c r="AC42" s="68">
        <f t="shared" si="62"/>
        <v>0</v>
      </c>
      <c r="AD42" s="4"/>
      <c r="AE42" s="37">
        <f t="shared" si="63"/>
        <v>44946</v>
      </c>
      <c r="AF42" s="86" t="str">
        <f t="shared" si="64"/>
        <v>0</v>
      </c>
      <c r="AG42" s="86" t="str">
        <f t="shared" si="65"/>
        <v>0</v>
      </c>
      <c r="AH42" s="86" t="str">
        <f t="shared" si="66"/>
        <v>0</v>
      </c>
      <c r="AI42" s="86" t="str">
        <f t="shared" si="67"/>
        <v>0</v>
      </c>
      <c r="AJ42" s="100" t="str">
        <f t="shared" si="68"/>
        <v/>
      </c>
      <c r="AK42" s="4"/>
      <c r="AL42" s="101">
        <f t="shared" si="69"/>
        <v>44946</v>
      </c>
      <c r="AM42" s="99">
        <f t="shared" si="74"/>
        <v>0</v>
      </c>
      <c r="AN42" s="99">
        <f t="shared" si="75"/>
        <v>0</v>
      </c>
      <c r="AO42" s="99">
        <f t="shared" si="76"/>
        <v>0</v>
      </c>
      <c r="AP42" s="99">
        <f t="shared" si="77"/>
        <v>0</v>
      </c>
      <c r="AQ42" s="150">
        <f t="shared" si="7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70"/>
        <v>6</v>
      </c>
      <c r="BZ42" s="226" t="str">
        <f t="shared" si="79"/>
        <v> </v>
      </c>
      <c r="CA42" s="227" t="str">
        <f t="shared" si="80"/>
        <v> </v>
      </c>
      <c r="CB42" s="227" t="str">
        <f t="shared" si="71"/>
        <v> </v>
      </c>
      <c r="CC42" s="238">
        <f t="shared" si="81"/>
        <v>0</v>
      </c>
      <c r="CE42" s="226" t="str">
        <f t="shared" si="82"/>
        <v> </v>
      </c>
      <c r="CF42" s="227" t="str">
        <f t="shared" si="83"/>
        <v> </v>
      </c>
      <c r="CG42" s="227" t="str">
        <f t="shared" si="84"/>
        <v> </v>
      </c>
      <c r="CH42" s="238">
        <f t="shared" si="85"/>
        <v>0</v>
      </c>
      <c r="CJ42" s="226" t="str">
        <f t="shared" si="86"/>
        <v> </v>
      </c>
      <c r="CK42" s="227" t="str">
        <f t="shared" si="87"/>
        <v> </v>
      </c>
      <c r="CL42" s="227" t="str">
        <f t="shared" si="88"/>
        <v> </v>
      </c>
      <c r="CM42" s="238">
        <f t="shared" si="89"/>
        <v>0</v>
      </c>
      <c r="CN42" s="2"/>
      <c r="CO42" s="226" t="str">
        <f t="shared" si="90"/>
        <v> </v>
      </c>
      <c r="CP42" s="227" t="str">
        <f t="shared" si="91"/>
        <v> </v>
      </c>
      <c r="CQ42" s="227" t="str">
        <f t="shared" si="92"/>
        <v> </v>
      </c>
      <c r="CR42" s="238">
        <f t="shared" si="93"/>
        <v>0</v>
      </c>
      <c r="CT42" s="226">
        <f t="shared" si="94"/>
        <v>0</v>
      </c>
      <c r="CU42" s="227">
        <f t="shared" si="95"/>
        <v>0</v>
      </c>
      <c r="CV42" s="227">
        <f t="shared" si="96"/>
        <v>0</v>
      </c>
      <c r="CW42" s="238">
        <f t="shared" si="97"/>
        <v>0</v>
      </c>
    </row>
    <row r="43" ht="10.35" customHeight="1" spans="1:101">
      <c r="A43" s="4"/>
      <c r="B43" s="22"/>
      <c r="C43" s="22"/>
      <c r="D43" s="17"/>
      <c r="E43" s="37">
        <f t="shared" si="55"/>
        <v>44949</v>
      </c>
      <c r="F43" s="38"/>
      <c r="G43" s="39"/>
      <c r="H43" s="40"/>
      <c r="I43" s="319">
        <f t="shared" si="56"/>
        <v>0</v>
      </c>
      <c r="J43" s="10"/>
      <c r="K43" s="38"/>
      <c r="L43" s="39"/>
      <c r="M43" s="40"/>
      <c r="N43" s="68">
        <f t="shared" si="57"/>
        <v>0</v>
      </c>
      <c r="O43" s="10"/>
      <c r="P43" s="38"/>
      <c r="Q43" s="39"/>
      <c r="R43" s="40"/>
      <c r="S43" s="68">
        <f t="shared" si="58"/>
        <v>0</v>
      </c>
      <c r="T43" s="10"/>
      <c r="U43" s="38"/>
      <c r="V43" s="39"/>
      <c r="W43" s="40"/>
      <c r="X43" s="68">
        <f t="shared" si="59"/>
        <v>0</v>
      </c>
      <c r="Y43" s="10"/>
      <c r="Z43" s="73">
        <f t="shared" si="60"/>
        <v>0</v>
      </c>
      <c r="AA43" s="79">
        <f t="shared" si="73"/>
        <v>0</v>
      </c>
      <c r="AB43" s="79">
        <f t="shared" si="61"/>
        <v>0</v>
      </c>
      <c r="AC43" s="68">
        <f t="shared" si="62"/>
        <v>0</v>
      </c>
      <c r="AD43" s="4"/>
      <c r="AE43" s="37">
        <f t="shared" si="63"/>
        <v>44949</v>
      </c>
      <c r="AF43" s="86" t="str">
        <f t="shared" si="64"/>
        <v>0</v>
      </c>
      <c r="AG43" s="86" t="str">
        <f t="shared" si="65"/>
        <v>0</v>
      </c>
      <c r="AH43" s="86" t="str">
        <f t="shared" si="66"/>
        <v>0</v>
      </c>
      <c r="AI43" s="86" t="str">
        <f t="shared" si="67"/>
        <v>0</v>
      </c>
      <c r="AJ43" s="100" t="str">
        <f t="shared" si="68"/>
        <v/>
      </c>
      <c r="AK43" s="4"/>
      <c r="AL43" s="101">
        <f t="shared" si="69"/>
        <v>44949</v>
      </c>
      <c r="AM43" s="99">
        <f t="shared" si="74"/>
        <v>0</v>
      </c>
      <c r="AN43" s="99">
        <f t="shared" si="75"/>
        <v>0</v>
      </c>
      <c r="AO43" s="99">
        <f t="shared" si="76"/>
        <v>0</v>
      </c>
      <c r="AP43" s="99">
        <f t="shared" si="77"/>
        <v>0</v>
      </c>
      <c r="AQ43" s="150">
        <f t="shared" si="7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70"/>
        <v>2</v>
      </c>
      <c r="BZ43" s="226">
        <f t="shared" si="79"/>
        <v>0</v>
      </c>
      <c r="CA43" s="227">
        <f t="shared" si="80"/>
        <v>0</v>
      </c>
      <c r="CB43" s="227">
        <f t="shared" si="71"/>
        <v>0</v>
      </c>
      <c r="CC43" s="238">
        <f t="shared" si="81"/>
        <v>0</v>
      </c>
      <c r="CE43" s="226" t="str">
        <f t="shared" si="82"/>
        <v> </v>
      </c>
      <c r="CF43" s="227" t="str">
        <f t="shared" si="83"/>
        <v> </v>
      </c>
      <c r="CG43" s="227" t="str">
        <f t="shared" si="84"/>
        <v> </v>
      </c>
      <c r="CH43" s="238">
        <f t="shared" si="85"/>
        <v>0</v>
      </c>
      <c r="CJ43" s="226" t="str">
        <f t="shared" si="86"/>
        <v> </v>
      </c>
      <c r="CK43" s="227" t="str">
        <f t="shared" si="87"/>
        <v> </v>
      </c>
      <c r="CL43" s="227" t="str">
        <f t="shared" si="88"/>
        <v> </v>
      </c>
      <c r="CM43" s="238">
        <f t="shared" si="89"/>
        <v>0</v>
      </c>
      <c r="CN43" s="2"/>
      <c r="CO43" s="226" t="str">
        <f t="shared" si="90"/>
        <v> </v>
      </c>
      <c r="CP43" s="227" t="str">
        <f t="shared" si="91"/>
        <v> </v>
      </c>
      <c r="CQ43" s="227" t="str">
        <f t="shared" si="92"/>
        <v> </v>
      </c>
      <c r="CR43" s="238">
        <f t="shared" si="93"/>
        <v>0</v>
      </c>
      <c r="CT43" s="226" t="str">
        <f t="shared" si="94"/>
        <v> </v>
      </c>
      <c r="CU43" s="227" t="str">
        <f t="shared" si="95"/>
        <v> </v>
      </c>
      <c r="CV43" s="227" t="str">
        <f t="shared" si="96"/>
        <v> </v>
      </c>
      <c r="CW43" s="238">
        <f t="shared" si="97"/>
        <v>0</v>
      </c>
    </row>
    <row r="44" ht="10.35" customHeight="1" spans="1:101">
      <c r="A44" s="4"/>
      <c r="B44" s="22"/>
      <c r="C44" s="22"/>
      <c r="D44" s="17"/>
      <c r="E44" s="37">
        <f t="shared" si="55"/>
        <v>44950</v>
      </c>
      <c r="F44" s="38"/>
      <c r="G44" s="39"/>
      <c r="H44" s="40"/>
      <c r="I44" s="319">
        <f t="shared" si="56"/>
        <v>0</v>
      </c>
      <c r="J44" s="10"/>
      <c r="K44" s="38"/>
      <c r="L44" s="39"/>
      <c r="M44" s="40"/>
      <c r="N44" s="68">
        <f t="shared" si="57"/>
        <v>0</v>
      </c>
      <c r="O44" s="10"/>
      <c r="P44" s="38"/>
      <c r="Q44" s="39"/>
      <c r="R44" s="40"/>
      <c r="S44" s="68">
        <f t="shared" si="58"/>
        <v>0</v>
      </c>
      <c r="T44" s="10"/>
      <c r="U44" s="38"/>
      <c r="V44" s="39"/>
      <c r="W44" s="40"/>
      <c r="X44" s="68">
        <f t="shared" si="59"/>
        <v>0</v>
      </c>
      <c r="Y44" s="10"/>
      <c r="Z44" s="73">
        <f t="shared" si="60"/>
        <v>0</v>
      </c>
      <c r="AA44" s="79">
        <f t="shared" si="73"/>
        <v>0</v>
      </c>
      <c r="AB44" s="79">
        <f t="shared" si="61"/>
        <v>0</v>
      </c>
      <c r="AC44" s="68">
        <f t="shared" si="62"/>
        <v>0</v>
      </c>
      <c r="AD44" s="4"/>
      <c r="AE44" s="37">
        <f t="shared" si="63"/>
        <v>44950</v>
      </c>
      <c r="AF44" s="86" t="str">
        <f t="shared" si="64"/>
        <v>0</v>
      </c>
      <c r="AG44" s="86" t="str">
        <f t="shared" si="65"/>
        <v>0</v>
      </c>
      <c r="AH44" s="86" t="str">
        <f t="shared" si="66"/>
        <v>0</v>
      </c>
      <c r="AI44" s="86" t="str">
        <f t="shared" si="67"/>
        <v>0</v>
      </c>
      <c r="AJ44" s="100" t="str">
        <f t="shared" si="68"/>
        <v/>
      </c>
      <c r="AK44" s="4"/>
      <c r="AL44" s="101">
        <f t="shared" si="69"/>
        <v>44950</v>
      </c>
      <c r="AM44" s="99">
        <f t="shared" si="74"/>
        <v>0</v>
      </c>
      <c r="AN44" s="99">
        <f t="shared" si="75"/>
        <v>0</v>
      </c>
      <c r="AO44" s="99">
        <f t="shared" si="76"/>
        <v>0</v>
      </c>
      <c r="AP44" s="99">
        <f t="shared" si="77"/>
        <v>0</v>
      </c>
      <c r="AQ44" s="150">
        <f t="shared" si="7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70"/>
        <v>3</v>
      </c>
      <c r="BZ44" s="226" t="str">
        <f t="shared" si="79"/>
        <v> </v>
      </c>
      <c r="CA44" s="227" t="str">
        <f t="shared" si="80"/>
        <v> </v>
      </c>
      <c r="CB44" s="227" t="str">
        <f t="shared" si="71"/>
        <v> </v>
      </c>
      <c r="CC44" s="238">
        <f t="shared" si="81"/>
        <v>0</v>
      </c>
      <c r="CE44" s="226">
        <f t="shared" si="82"/>
        <v>0</v>
      </c>
      <c r="CF44" s="227">
        <f t="shared" si="83"/>
        <v>0</v>
      </c>
      <c r="CG44" s="227">
        <f t="shared" si="84"/>
        <v>0</v>
      </c>
      <c r="CH44" s="238">
        <f t="shared" si="85"/>
        <v>0</v>
      </c>
      <c r="CJ44" s="226" t="str">
        <f t="shared" si="86"/>
        <v> </v>
      </c>
      <c r="CK44" s="227" t="str">
        <f t="shared" si="87"/>
        <v> </v>
      </c>
      <c r="CL44" s="227" t="str">
        <f t="shared" si="88"/>
        <v> </v>
      </c>
      <c r="CM44" s="238">
        <f t="shared" si="89"/>
        <v>0</v>
      </c>
      <c r="CN44" s="2"/>
      <c r="CO44" s="226" t="str">
        <f t="shared" si="90"/>
        <v> </v>
      </c>
      <c r="CP44" s="227" t="str">
        <f t="shared" si="91"/>
        <v> </v>
      </c>
      <c r="CQ44" s="227" t="str">
        <f t="shared" si="92"/>
        <v> </v>
      </c>
      <c r="CR44" s="238">
        <f t="shared" si="93"/>
        <v>0</v>
      </c>
      <c r="CT44" s="226" t="str">
        <f t="shared" si="94"/>
        <v> </v>
      </c>
      <c r="CU44" s="227" t="str">
        <f t="shared" si="95"/>
        <v> </v>
      </c>
      <c r="CV44" s="227" t="str">
        <f t="shared" si="96"/>
        <v> </v>
      </c>
      <c r="CW44" s="238">
        <f t="shared" si="97"/>
        <v>0</v>
      </c>
    </row>
    <row r="45" ht="10.35" customHeight="1" spans="1:101">
      <c r="A45" s="4"/>
      <c r="B45" s="22"/>
      <c r="C45" s="22"/>
      <c r="D45" s="17"/>
      <c r="E45" s="37">
        <f t="shared" si="55"/>
        <v>44951</v>
      </c>
      <c r="F45" s="38"/>
      <c r="G45" s="39"/>
      <c r="H45" s="40"/>
      <c r="I45" s="319">
        <f t="shared" si="56"/>
        <v>0</v>
      </c>
      <c r="J45" s="10"/>
      <c r="K45" s="38"/>
      <c r="L45" s="39"/>
      <c r="M45" s="40"/>
      <c r="N45" s="68">
        <f t="shared" si="57"/>
        <v>0</v>
      </c>
      <c r="O45" s="10"/>
      <c r="P45" s="38"/>
      <c r="Q45" s="39"/>
      <c r="R45" s="40"/>
      <c r="S45" s="68">
        <f t="shared" si="58"/>
        <v>0</v>
      </c>
      <c r="T45" s="10"/>
      <c r="U45" s="38"/>
      <c r="V45" s="39"/>
      <c r="W45" s="40"/>
      <c r="X45" s="68">
        <f t="shared" si="59"/>
        <v>0</v>
      </c>
      <c r="Y45" s="10"/>
      <c r="Z45" s="73">
        <f t="shared" si="60"/>
        <v>0</v>
      </c>
      <c r="AA45" s="79">
        <f t="shared" si="73"/>
        <v>0</v>
      </c>
      <c r="AB45" s="79">
        <f t="shared" si="61"/>
        <v>0</v>
      </c>
      <c r="AC45" s="68">
        <f t="shared" si="62"/>
        <v>0</v>
      </c>
      <c r="AD45" s="4"/>
      <c r="AE45" s="37">
        <f t="shared" si="63"/>
        <v>44951</v>
      </c>
      <c r="AF45" s="86" t="str">
        <f t="shared" si="64"/>
        <v>0</v>
      </c>
      <c r="AG45" s="86" t="str">
        <f t="shared" si="65"/>
        <v>0</v>
      </c>
      <c r="AH45" s="86" t="str">
        <f t="shared" si="66"/>
        <v>0</v>
      </c>
      <c r="AI45" s="86" t="str">
        <f t="shared" si="67"/>
        <v>0</v>
      </c>
      <c r="AJ45" s="100" t="str">
        <f t="shared" si="68"/>
        <v/>
      </c>
      <c r="AK45" s="4"/>
      <c r="AL45" s="101">
        <f t="shared" si="69"/>
        <v>44951</v>
      </c>
      <c r="AM45" s="99">
        <f t="shared" si="74"/>
        <v>0</v>
      </c>
      <c r="AN45" s="99">
        <f t="shared" si="75"/>
        <v>0</v>
      </c>
      <c r="AO45" s="99">
        <f t="shared" si="76"/>
        <v>0</v>
      </c>
      <c r="AP45" s="99">
        <f t="shared" si="77"/>
        <v>0</v>
      </c>
      <c r="AQ45" s="150">
        <f t="shared" si="7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70"/>
        <v>4</v>
      </c>
      <c r="BZ45" s="226" t="str">
        <f t="shared" si="79"/>
        <v> </v>
      </c>
      <c r="CA45" s="227" t="str">
        <f t="shared" si="80"/>
        <v> </v>
      </c>
      <c r="CB45" s="227" t="str">
        <f t="shared" si="71"/>
        <v> </v>
      </c>
      <c r="CC45" s="238">
        <f t="shared" si="81"/>
        <v>0</v>
      </c>
      <c r="CE45" s="226" t="str">
        <f t="shared" si="82"/>
        <v> </v>
      </c>
      <c r="CF45" s="227" t="str">
        <f t="shared" si="83"/>
        <v> </v>
      </c>
      <c r="CG45" s="227" t="str">
        <f t="shared" si="84"/>
        <v> </v>
      </c>
      <c r="CH45" s="238">
        <f t="shared" si="85"/>
        <v>0</v>
      </c>
      <c r="CJ45" s="226">
        <f t="shared" si="86"/>
        <v>0</v>
      </c>
      <c r="CK45" s="227">
        <f t="shared" si="87"/>
        <v>0</v>
      </c>
      <c r="CL45" s="227">
        <f t="shared" si="88"/>
        <v>0</v>
      </c>
      <c r="CM45" s="238">
        <f t="shared" si="89"/>
        <v>0</v>
      </c>
      <c r="CN45" s="2"/>
      <c r="CO45" s="226" t="str">
        <f t="shared" si="90"/>
        <v> </v>
      </c>
      <c r="CP45" s="227" t="str">
        <f t="shared" si="91"/>
        <v> </v>
      </c>
      <c r="CQ45" s="227" t="str">
        <f t="shared" si="92"/>
        <v> </v>
      </c>
      <c r="CR45" s="238">
        <f t="shared" si="93"/>
        <v>0</v>
      </c>
      <c r="CT45" s="226" t="str">
        <f t="shared" si="94"/>
        <v> </v>
      </c>
      <c r="CU45" s="227" t="str">
        <f t="shared" si="95"/>
        <v> </v>
      </c>
      <c r="CV45" s="227" t="str">
        <f t="shared" si="96"/>
        <v> </v>
      </c>
      <c r="CW45" s="238">
        <f t="shared" si="97"/>
        <v>0</v>
      </c>
    </row>
    <row r="46" ht="10.35" customHeight="1" spans="1:101">
      <c r="A46" s="4"/>
      <c r="B46" s="22"/>
      <c r="C46" s="22"/>
      <c r="D46" s="17"/>
      <c r="E46" s="37"/>
      <c r="F46" s="38"/>
      <c r="G46" s="39"/>
      <c r="H46" s="40"/>
      <c r="I46" s="319">
        <f t="shared" si="56"/>
        <v>0</v>
      </c>
      <c r="J46" s="10"/>
      <c r="K46" s="38"/>
      <c r="L46" s="39"/>
      <c r="M46" s="40"/>
      <c r="N46" s="68">
        <f t="shared" si="57"/>
        <v>0</v>
      </c>
      <c r="O46" s="10"/>
      <c r="P46" s="38"/>
      <c r="Q46" s="39"/>
      <c r="R46" s="40"/>
      <c r="S46" s="68">
        <f t="shared" si="58"/>
        <v>0</v>
      </c>
      <c r="T46" s="10"/>
      <c r="U46" s="38"/>
      <c r="V46" s="39"/>
      <c r="W46" s="40"/>
      <c r="X46" s="68">
        <f t="shared" si="59"/>
        <v>0</v>
      </c>
      <c r="Y46" s="10"/>
      <c r="Z46" s="73">
        <f t="shared" si="60"/>
        <v>0</v>
      </c>
      <c r="AA46" s="79">
        <f t="shared" si="73"/>
        <v>0</v>
      </c>
      <c r="AB46" s="79">
        <f t="shared" si="61"/>
        <v>0</v>
      </c>
      <c r="AC46" s="68">
        <f t="shared" si="62"/>
        <v>0</v>
      </c>
      <c r="AD46" s="4"/>
      <c r="AE46" s="37">
        <f t="shared" si="63"/>
        <v>44952</v>
      </c>
      <c r="AF46" s="86" t="str">
        <f t="shared" si="64"/>
        <v>0</v>
      </c>
      <c r="AG46" s="86" t="str">
        <f t="shared" si="65"/>
        <v>0</v>
      </c>
      <c r="AH46" s="86" t="str">
        <f t="shared" si="66"/>
        <v>0</v>
      </c>
      <c r="AI46" s="86" t="str">
        <f t="shared" si="67"/>
        <v>0</v>
      </c>
      <c r="AJ46" s="100" t="str">
        <f t="shared" si="68"/>
        <v/>
      </c>
      <c r="AK46" s="4"/>
      <c r="AL46" s="101">
        <f t="shared" si="69"/>
        <v>44952</v>
      </c>
      <c r="AM46" s="99">
        <f t="shared" si="74"/>
        <v>0</v>
      </c>
      <c r="AN46" s="99">
        <f t="shared" si="75"/>
        <v>0</v>
      </c>
      <c r="AO46" s="99">
        <f t="shared" si="76"/>
        <v>0</v>
      </c>
      <c r="AP46" s="99">
        <f t="shared" si="77"/>
        <v>0</v>
      </c>
      <c r="AQ46" s="150">
        <f t="shared" si="7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70"/>
        <v>7</v>
      </c>
      <c r="BZ46" s="226" t="str">
        <f t="shared" si="79"/>
        <v> </v>
      </c>
      <c r="CA46" s="227" t="str">
        <f t="shared" si="80"/>
        <v> </v>
      </c>
      <c r="CB46" s="227" t="str">
        <f t="shared" si="71"/>
        <v> </v>
      </c>
      <c r="CC46" s="238">
        <f t="shared" si="81"/>
        <v>0</v>
      </c>
      <c r="CE46" s="226" t="str">
        <f t="shared" si="82"/>
        <v> </v>
      </c>
      <c r="CF46" s="227" t="str">
        <f t="shared" si="83"/>
        <v> </v>
      </c>
      <c r="CG46" s="227" t="str">
        <f t="shared" si="84"/>
        <v> </v>
      </c>
      <c r="CH46" s="238">
        <f t="shared" si="85"/>
        <v>0</v>
      </c>
      <c r="CJ46" s="226" t="str">
        <f t="shared" si="86"/>
        <v> </v>
      </c>
      <c r="CK46" s="227" t="str">
        <f t="shared" si="87"/>
        <v> </v>
      </c>
      <c r="CL46" s="227" t="str">
        <f t="shared" si="88"/>
        <v> </v>
      </c>
      <c r="CM46" s="238">
        <f t="shared" si="89"/>
        <v>0</v>
      </c>
      <c r="CN46" s="2"/>
      <c r="CO46" s="226" t="str">
        <f t="shared" si="90"/>
        <v> </v>
      </c>
      <c r="CP46" s="227" t="str">
        <f t="shared" si="91"/>
        <v> </v>
      </c>
      <c r="CQ46" s="227" t="str">
        <f t="shared" si="92"/>
        <v> </v>
      </c>
      <c r="CR46" s="238">
        <f t="shared" si="93"/>
        <v>0</v>
      </c>
      <c r="CT46" s="226" t="str">
        <f t="shared" si="94"/>
        <v> </v>
      </c>
      <c r="CU46" s="227" t="str">
        <f t="shared" si="95"/>
        <v> </v>
      </c>
      <c r="CV46" s="227" t="str">
        <f t="shared" si="96"/>
        <v> </v>
      </c>
      <c r="CW46" s="238">
        <f t="shared" si="97"/>
        <v>0</v>
      </c>
    </row>
    <row r="47" ht="10.35" customHeight="1" spans="1:101">
      <c r="A47" s="4"/>
      <c r="B47" s="22"/>
      <c r="C47" s="22"/>
      <c r="D47" s="17"/>
      <c r="E47" s="37">
        <f t="shared" ref="E47:E55" si="98">IF((B19=0)," ",B19)</f>
        <v>44953</v>
      </c>
      <c r="F47" s="38"/>
      <c r="G47" s="39"/>
      <c r="H47" s="40"/>
      <c r="I47" s="319">
        <f t="shared" si="56"/>
        <v>0</v>
      </c>
      <c r="J47" s="10"/>
      <c r="K47" s="38"/>
      <c r="L47" s="39"/>
      <c r="M47" s="40"/>
      <c r="N47" s="68">
        <f t="shared" si="57"/>
        <v>0</v>
      </c>
      <c r="O47" s="10"/>
      <c r="P47" s="38"/>
      <c r="Q47" s="39"/>
      <c r="R47" s="40"/>
      <c r="S47" s="68">
        <f t="shared" si="58"/>
        <v>0</v>
      </c>
      <c r="T47" s="10"/>
      <c r="U47" s="38"/>
      <c r="V47" s="39"/>
      <c r="W47" s="40"/>
      <c r="X47" s="68">
        <f t="shared" si="59"/>
        <v>0</v>
      </c>
      <c r="Y47" s="10"/>
      <c r="Z47" s="73">
        <f t="shared" si="60"/>
        <v>0</v>
      </c>
      <c r="AA47" s="79">
        <f t="shared" si="73"/>
        <v>0</v>
      </c>
      <c r="AB47" s="79">
        <f t="shared" si="61"/>
        <v>0</v>
      </c>
      <c r="AC47" s="68">
        <f t="shared" si="62"/>
        <v>0</v>
      </c>
      <c r="AD47" s="4"/>
      <c r="AE47" s="37">
        <f t="shared" si="63"/>
        <v>44953</v>
      </c>
      <c r="AF47" s="86" t="str">
        <f t="shared" si="64"/>
        <v>0</v>
      </c>
      <c r="AG47" s="86" t="str">
        <f t="shared" si="65"/>
        <v>0</v>
      </c>
      <c r="AH47" s="86" t="str">
        <f t="shared" si="66"/>
        <v>0</v>
      </c>
      <c r="AI47" s="86" t="str">
        <f t="shared" si="67"/>
        <v>0</v>
      </c>
      <c r="AJ47" s="100" t="str">
        <f t="shared" si="68"/>
        <v/>
      </c>
      <c r="AK47" s="4"/>
      <c r="AL47" s="101">
        <f t="shared" si="69"/>
        <v>44953</v>
      </c>
      <c r="AM47" s="99">
        <f t="shared" si="74"/>
        <v>0</v>
      </c>
      <c r="AN47" s="99">
        <f t="shared" si="75"/>
        <v>0</v>
      </c>
      <c r="AO47" s="99">
        <f t="shared" si="76"/>
        <v>0</v>
      </c>
      <c r="AP47" s="99">
        <f t="shared" si="77"/>
        <v>0</v>
      </c>
      <c r="AQ47" s="150">
        <f t="shared" si="7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ref="BY47:BY55" si="99">IF(B19,WEEKDAY(E47:E69)," ")</f>
        <v>6</v>
      </c>
      <c r="BZ47" s="226" t="str">
        <f t="shared" si="79"/>
        <v> </v>
      </c>
      <c r="CA47" s="227" t="str">
        <f t="shared" si="80"/>
        <v> </v>
      </c>
      <c r="CB47" s="227" t="str">
        <f t="shared" si="71"/>
        <v> </v>
      </c>
      <c r="CC47" s="238">
        <f t="shared" si="81"/>
        <v>0</v>
      </c>
      <c r="CE47" s="226" t="str">
        <f t="shared" si="82"/>
        <v> </v>
      </c>
      <c r="CF47" s="227" t="str">
        <f t="shared" si="83"/>
        <v> </v>
      </c>
      <c r="CG47" s="227" t="str">
        <f t="shared" si="84"/>
        <v> </v>
      </c>
      <c r="CH47" s="238">
        <f t="shared" si="85"/>
        <v>0</v>
      </c>
      <c r="CJ47" s="226" t="str">
        <f t="shared" si="86"/>
        <v> </v>
      </c>
      <c r="CK47" s="227" t="str">
        <f t="shared" si="87"/>
        <v> </v>
      </c>
      <c r="CL47" s="227" t="str">
        <f t="shared" si="88"/>
        <v> </v>
      </c>
      <c r="CM47" s="238">
        <f t="shared" si="89"/>
        <v>0</v>
      </c>
      <c r="CN47" s="2"/>
      <c r="CO47" s="226" t="str">
        <f t="shared" si="90"/>
        <v> </v>
      </c>
      <c r="CP47" s="227" t="str">
        <f t="shared" si="91"/>
        <v> </v>
      </c>
      <c r="CQ47" s="227" t="str">
        <f t="shared" si="92"/>
        <v> </v>
      </c>
      <c r="CR47" s="238">
        <f t="shared" si="93"/>
        <v>0</v>
      </c>
      <c r="CT47" s="226">
        <f t="shared" si="94"/>
        <v>0</v>
      </c>
      <c r="CU47" s="227">
        <f t="shared" si="95"/>
        <v>0</v>
      </c>
      <c r="CV47" s="227">
        <f t="shared" si="96"/>
        <v>0</v>
      </c>
      <c r="CW47" s="238">
        <f t="shared" si="97"/>
        <v>0</v>
      </c>
    </row>
    <row r="48" ht="10.35" customHeight="1" spans="1:101">
      <c r="A48" s="4"/>
      <c r="B48" s="22"/>
      <c r="C48" s="22"/>
      <c r="D48" s="17"/>
      <c r="E48" s="37">
        <f t="shared" si="98"/>
        <v>44956</v>
      </c>
      <c r="F48" s="38"/>
      <c r="G48" s="39"/>
      <c r="H48" s="40"/>
      <c r="I48" s="319">
        <f t="shared" si="56"/>
        <v>0</v>
      </c>
      <c r="J48" s="10"/>
      <c r="K48" s="38"/>
      <c r="L48" s="39"/>
      <c r="M48" s="40"/>
      <c r="N48" s="68">
        <f t="shared" si="57"/>
        <v>0</v>
      </c>
      <c r="O48" s="10"/>
      <c r="P48" s="38"/>
      <c r="Q48" s="39"/>
      <c r="R48" s="40"/>
      <c r="S48" s="68">
        <f t="shared" si="58"/>
        <v>0</v>
      </c>
      <c r="T48" s="10"/>
      <c r="U48" s="38"/>
      <c r="V48" s="39"/>
      <c r="W48" s="40"/>
      <c r="X48" s="68">
        <f t="shared" si="59"/>
        <v>0</v>
      </c>
      <c r="Y48" s="10"/>
      <c r="Z48" s="73">
        <f t="shared" si="60"/>
        <v>0</v>
      </c>
      <c r="AA48" s="79">
        <f t="shared" si="73"/>
        <v>0</v>
      </c>
      <c r="AB48" s="79">
        <f t="shared" si="61"/>
        <v>0</v>
      </c>
      <c r="AC48" s="68">
        <f t="shared" si="62"/>
        <v>0</v>
      </c>
      <c r="AD48" s="4"/>
      <c r="AE48" s="37">
        <f t="shared" si="63"/>
        <v>44956</v>
      </c>
      <c r="AF48" s="86" t="str">
        <f t="shared" si="64"/>
        <v>0</v>
      </c>
      <c r="AG48" s="86" t="str">
        <f t="shared" si="65"/>
        <v>0</v>
      </c>
      <c r="AH48" s="86" t="str">
        <f t="shared" si="66"/>
        <v>0</v>
      </c>
      <c r="AI48" s="86" t="str">
        <f t="shared" si="67"/>
        <v>0</v>
      </c>
      <c r="AJ48" s="100" t="str">
        <f t="shared" si="68"/>
        <v/>
      </c>
      <c r="AK48" s="4"/>
      <c r="AL48" s="101">
        <f t="shared" si="69"/>
        <v>44956</v>
      </c>
      <c r="AM48" s="99">
        <f t="shared" si="74"/>
        <v>0</v>
      </c>
      <c r="AN48" s="99">
        <f t="shared" si="75"/>
        <v>0</v>
      </c>
      <c r="AO48" s="99">
        <f t="shared" si="76"/>
        <v>0</v>
      </c>
      <c r="AP48" s="99">
        <f t="shared" si="77"/>
        <v>0</v>
      </c>
      <c r="AQ48" s="150">
        <f t="shared" si="7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99"/>
        <v>2</v>
      </c>
      <c r="BZ48" s="226">
        <f t="shared" si="79"/>
        <v>0</v>
      </c>
      <c r="CA48" s="227">
        <f t="shared" si="80"/>
        <v>0</v>
      </c>
      <c r="CB48" s="227">
        <f t="shared" si="71"/>
        <v>0</v>
      </c>
      <c r="CC48" s="238">
        <f t="shared" si="81"/>
        <v>0</v>
      </c>
      <c r="CE48" s="226" t="str">
        <f t="shared" si="82"/>
        <v> </v>
      </c>
      <c r="CF48" s="227" t="str">
        <f t="shared" si="83"/>
        <v> </v>
      </c>
      <c r="CG48" s="227" t="str">
        <f t="shared" si="84"/>
        <v> </v>
      </c>
      <c r="CH48" s="238">
        <f t="shared" si="85"/>
        <v>0</v>
      </c>
      <c r="CJ48" s="226" t="str">
        <f t="shared" si="86"/>
        <v> </v>
      </c>
      <c r="CK48" s="227" t="str">
        <f t="shared" si="87"/>
        <v> </v>
      </c>
      <c r="CL48" s="227" t="str">
        <f t="shared" si="88"/>
        <v> </v>
      </c>
      <c r="CM48" s="238">
        <f t="shared" si="89"/>
        <v>0</v>
      </c>
      <c r="CN48" s="2"/>
      <c r="CO48" s="226" t="str">
        <f t="shared" si="90"/>
        <v> </v>
      </c>
      <c r="CP48" s="227" t="str">
        <f t="shared" si="91"/>
        <v> </v>
      </c>
      <c r="CQ48" s="227" t="str">
        <f t="shared" si="92"/>
        <v> </v>
      </c>
      <c r="CR48" s="238">
        <f t="shared" si="93"/>
        <v>0</v>
      </c>
      <c r="CT48" s="226" t="str">
        <f t="shared" si="94"/>
        <v> </v>
      </c>
      <c r="CU48" s="227" t="str">
        <f t="shared" si="95"/>
        <v> </v>
      </c>
      <c r="CV48" s="227" t="str">
        <f t="shared" si="96"/>
        <v> </v>
      </c>
      <c r="CW48" s="238">
        <f t="shared" si="97"/>
        <v>0</v>
      </c>
    </row>
    <row r="49" ht="10.35" customHeight="1" spans="1:101">
      <c r="A49" s="4"/>
      <c r="B49" s="22"/>
      <c r="C49" s="22"/>
      <c r="D49" s="17"/>
      <c r="E49" s="37" t="str">
        <f t="shared" si="98"/>
        <v> </v>
      </c>
      <c r="F49" s="38"/>
      <c r="G49" s="39"/>
      <c r="H49" s="40"/>
      <c r="I49" s="319">
        <f t="shared" si="56"/>
        <v>0</v>
      </c>
      <c r="J49" s="10"/>
      <c r="K49" s="38"/>
      <c r="L49" s="39"/>
      <c r="M49" s="40"/>
      <c r="N49" s="68">
        <f t="shared" si="57"/>
        <v>0</v>
      </c>
      <c r="O49" s="10"/>
      <c r="P49" s="38"/>
      <c r="Q49" s="39"/>
      <c r="R49" s="40"/>
      <c r="S49" s="68">
        <f t="shared" si="58"/>
        <v>0</v>
      </c>
      <c r="T49" s="10"/>
      <c r="U49" s="38"/>
      <c r="V49" s="39"/>
      <c r="W49" s="40"/>
      <c r="X49" s="68">
        <f t="shared" si="59"/>
        <v>0</v>
      </c>
      <c r="Y49" s="10"/>
      <c r="Z49" s="73">
        <f t="shared" si="60"/>
        <v>0</v>
      </c>
      <c r="AA49" s="79">
        <f t="shared" si="73"/>
        <v>0</v>
      </c>
      <c r="AB49" s="79">
        <f t="shared" si="61"/>
        <v>0</v>
      </c>
      <c r="AC49" s="68">
        <f t="shared" si="62"/>
        <v>0</v>
      </c>
      <c r="AD49" s="4"/>
      <c r="AE49" s="37" t="str">
        <f t="shared" si="63"/>
        <v> </v>
      </c>
      <c r="AF49" s="86" t="str">
        <f t="shared" si="64"/>
        <v>0</v>
      </c>
      <c r="AG49" s="86" t="str">
        <f t="shared" si="65"/>
        <v>0</v>
      </c>
      <c r="AH49" s="86" t="str">
        <f t="shared" si="66"/>
        <v>0</v>
      </c>
      <c r="AI49" s="86" t="str">
        <f t="shared" si="67"/>
        <v>0</v>
      </c>
      <c r="AJ49" s="100" t="str">
        <f t="shared" si="68"/>
        <v/>
      </c>
      <c r="AK49" s="4"/>
      <c r="AL49" s="101" t="str">
        <f t="shared" si="69"/>
        <v> </v>
      </c>
      <c r="AM49" s="99">
        <f t="shared" si="74"/>
        <v>0</v>
      </c>
      <c r="AN49" s="99">
        <f t="shared" si="75"/>
        <v>0</v>
      </c>
      <c r="AO49" s="99">
        <f t="shared" si="76"/>
        <v>0</v>
      </c>
      <c r="AP49" s="99">
        <f t="shared" si="77"/>
        <v>0</v>
      </c>
      <c r="AQ49" s="150">
        <f t="shared" si="7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99"/>
        <v> </v>
      </c>
      <c r="BZ49" s="226" t="str">
        <f t="shared" si="79"/>
        <v> </v>
      </c>
      <c r="CA49" s="227" t="str">
        <f t="shared" si="80"/>
        <v> </v>
      </c>
      <c r="CB49" s="227" t="str">
        <f t="shared" si="71"/>
        <v> </v>
      </c>
      <c r="CC49" s="238">
        <f t="shared" si="81"/>
        <v>0</v>
      </c>
      <c r="CE49" s="226" t="str">
        <f t="shared" si="82"/>
        <v> </v>
      </c>
      <c r="CF49" s="227" t="str">
        <f t="shared" si="83"/>
        <v> </v>
      </c>
      <c r="CG49" s="227" t="str">
        <f t="shared" si="84"/>
        <v> </v>
      </c>
      <c r="CH49" s="238">
        <f t="shared" si="85"/>
        <v>0</v>
      </c>
      <c r="CJ49" s="226" t="str">
        <f t="shared" si="86"/>
        <v> </v>
      </c>
      <c r="CK49" s="227" t="str">
        <f t="shared" si="87"/>
        <v> </v>
      </c>
      <c r="CL49" s="227" t="str">
        <f t="shared" si="88"/>
        <v> </v>
      </c>
      <c r="CM49" s="238">
        <f t="shared" si="89"/>
        <v>0</v>
      </c>
      <c r="CN49" s="2"/>
      <c r="CO49" s="226" t="str">
        <f t="shared" si="90"/>
        <v> </v>
      </c>
      <c r="CP49" s="227" t="str">
        <f t="shared" si="91"/>
        <v> </v>
      </c>
      <c r="CQ49" s="227" t="str">
        <f t="shared" si="92"/>
        <v> </v>
      </c>
      <c r="CR49" s="238">
        <f t="shared" si="93"/>
        <v>0</v>
      </c>
      <c r="CT49" s="226" t="str">
        <f t="shared" si="94"/>
        <v> </v>
      </c>
      <c r="CU49" s="227" t="str">
        <f t="shared" si="95"/>
        <v> </v>
      </c>
      <c r="CV49" s="227" t="str">
        <f t="shared" si="96"/>
        <v> </v>
      </c>
      <c r="CW49" s="238">
        <f t="shared" si="97"/>
        <v>0</v>
      </c>
    </row>
    <row r="50" ht="10.35" customHeight="1" spans="1:101">
      <c r="A50" s="4"/>
      <c r="B50" s="22"/>
      <c r="C50" s="22"/>
      <c r="D50" s="17"/>
      <c r="E50" s="37" t="str">
        <f t="shared" si="98"/>
        <v> </v>
      </c>
      <c r="F50" s="38"/>
      <c r="G50" s="39"/>
      <c r="H50" s="40"/>
      <c r="I50" s="319">
        <f t="shared" si="56"/>
        <v>0</v>
      </c>
      <c r="J50" s="10"/>
      <c r="K50" s="38"/>
      <c r="L50" s="39"/>
      <c r="M50" s="40"/>
      <c r="N50" s="68">
        <f t="shared" si="57"/>
        <v>0</v>
      </c>
      <c r="O50" s="10"/>
      <c r="P50" s="38"/>
      <c r="Q50" s="39"/>
      <c r="R50" s="40"/>
      <c r="S50" s="68">
        <f t="shared" si="58"/>
        <v>0</v>
      </c>
      <c r="T50" s="10"/>
      <c r="U50" s="38"/>
      <c r="V50" s="39"/>
      <c r="W50" s="40"/>
      <c r="X50" s="68">
        <f t="shared" si="59"/>
        <v>0</v>
      </c>
      <c r="Y50" s="10"/>
      <c r="Z50" s="73">
        <f t="shared" si="60"/>
        <v>0</v>
      </c>
      <c r="AA50" s="79">
        <f t="shared" si="73"/>
        <v>0</v>
      </c>
      <c r="AB50" s="79">
        <f t="shared" si="61"/>
        <v>0</v>
      </c>
      <c r="AC50" s="68">
        <f t="shared" si="62"/>
        <v>0</v>
      </c>
      <c r="AD50" s="4"/>
      <c r="AE50" s="37" t="str">
        <f t="shared" si="63"/>
        <v> </v>
      </c>
      <c r="AF50" s="86" t="str">
        <f t="shared" si="64"/>
        <v>0</v>
      </c>
      <c r="AG50" s="86" t="str">
        <f t="shared" si="65"/>
        <v>0</v>
      </c>
      <c r="AH50" s="86" t="str">
        <f t="shared" si="66"/>
        <v>0</v>
      </c>
      <c r="AI50" s="86" t="str">
        <f t="shared" si="67"/>
        <v>0</v>
      </c>
      <c r="AJ50" s="100" t="str">
        <f t="shared" si="68"/>
        <v/>
      </c>
      <c r="AK50" s="4"/>
      <c r="AL50" s="101" t="str">
        <f t="shared" si="69"/>
        <v> </v>
      </c>
      <c r="AM50" s="99">
        <f t="shared" si="74"/>
        <v>0</v>
      </c>
      <c r="AN50" s="99">
        <f t="shared" si="75"/>
        <v>0</v>
      </c>
      <c r="AO50" s="99">
        <f t="shared" si="76"/>
        <v>0</v>
      </c>
      <c r="AP50" s="99">
        <f t="shared" si="77"/>
        <v>0</v>
      </c>
      <c r="AQ50" s="150">
        <f t="shared" si="7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99"/>
        <v> </v>
      </c>
      <c r="BZ50" s="226" t="str">
        <f t="shared" si="79"/>
        <v> </v>
      </c>
      <c r="CA50" s="227" t="str">
        <f t="shared" si="80"/>
        <v> </v>
      </c>
      <c r="CB50" s="227" t="str">
        <f t="shared" si="71"/>
        <v> </v>
      </c>
      <c r="CC50" s="238">
        <f t="shared" si="81"/>
        <v>0</v>
      </c>
      <c r="CE50" s="226" t="str">
        <f t="shared" si="82"/>
        <v> </v>
      </c>
      <c r="CF50" s="227" t="str">
        <f t="shared" si="83"/>
        <v> </v>
      </c>
      <c r="CG50" s="227" t="str">
        <f t="shared" si="84"/>
        <v> </v>
      </c>
      <c r="CH50" s="238">
        <f t="shared" si="85"/>
        <v>0</v>
      </c>
      <c r="CJ50" s="226" t="str">
        <f t="shared" si="86"/>
        <v> </v>
      </c>
      <c r="CK50" s="227" t="str">
        <f t="shared" si="87"/>
        <v> </v>
      </c>
      <c r="CL50" s="227" t="str">
        <f t="shared" si="88"/>
        <v> </v>
      </c>
      <c r="CM50" s="238">
        <f t="shared" si="89"/>
        <v>0</v>
      </c>
      <c r="CN50" s="2"/>
      <c r="CO50" s="226" t="str">
        <f t="shared" si="90"/>
        <v> </v>
      </c>
      <c r="CP50" s="227" t="str">
        <f t="shared" si="91"/>
        <v> </v>
      </c>
      <c r="CQ50" s="227" t="str">
        <f t="shared" si="92"/>
        <v> </v>
      </c>
      <c r="CR50" s="238">
        <f t="shared" si="93"/>
        <v>0</v>
      </c>
      <c r="CT50" s="226" t="str">
        <f t="shared" si="94"/>
        <v> </v>
      </c>
      <c r="CU50" s="227" t="str">
        <f t="shared" si="95"/>
        <v> </v>
      </c>
      <c r="CV50" s="227" t="str">
        <f t="shared" si="96"/>
        <v> </v>
      </c>
      <c r="CW50" s="238">
        <f t="shared" si="97"/>
        <v>0</v>
      </c>
    </row>
    <row r="51" ht="10.35" customHeight="1" spans="1:101">
      <c r="A51" s="4"/>
      <c r="B51" s="22"/>
      <c r="C51" s="22"/>
      <c r="D51" s="17"/>
      <c r="E51" s="37" t="str">
        <f t="shared" si="98"/>
        <v> </v>
      </c>
      <c r="F51" s="38"/>
      <c r="G51" s="39"/>
      <c r="H51" s="40"/>
      <c r="I51" s="319">
        <f t="shared" si="56"/>
        <v>0</v>
      </c>
      <c r="J51" s="10"/>
      <c r="K51" s="38"/>
      <c r="L51" s="39"/>
      <c r="M51" s="40"/>
      <c r="N51" s="68">
        <f t="shared" si="57"/>
        <v>0</v>
      </c>
      <c r="O51" s="10"/>
      <c r="P51" s="38"/>
      <c r="Q51" s="39"/>
      <c r="R51" s="40"/>
      <c r="S51" s="68">
        <f t="shared" si="58"/>
        <v>0</v>
      </c>
      <c r="T51" s="10"/>
      <c r="U51" s="38"/>
      <c r="V51" s="39"/>
      <c r="W51" s="40"/>
      <c r="X51" s="68">
        <f t="shared" si="59"/>
        <v>0</v>
      </c>
      <c r="Y51" s="10"/>
      <c r="Z51" s="73">
        <f t="shared" si="60"/>
        <v>0</v>
      </c>
      <c r="AA51" s="79">
        <f t="shared" si="73"/>
        <v>0</v>
      </c>
      <c r="AB51" s="79">
        <f t="shared" si="61"/>
        <v>0</v>
      </c>
      <c r="AC51" s="68">
        <f t="shared" si="62"/>
        <v>0</v>
      </c>
      <c r="AD51" s="4"/>
      <c r="AE51" s="37" t="str">
        <f t="shared" si="63"/>
        <v> </v>
      </c>
      <c r="AF51" s="86" t="str">
        <f t="shared" si="64"/>
        <v>0</v>
      </c>
      <c r="AG51" s="86" t="str">
        <f t="shared" si="65"/>
        <v>0</v>
      </c>
      <c r="AH51" s="86" t="str">
        <f t="shared" si="66"/>
        <v>0</v>
      </c>
      <c r="AI51" s="86" t="str">
        <f t="shared" si="67"/>
        <v>0</v>
      </c>
      <c r="AJ51" s="100" t="str">
        <f t="shared" si="68"/>
        <v/>
      </c>
      <c r="AK51" s="4"/>
      <c r="AL51" s="101" t="str">
        <f t="shared" si="69"/>
        <v> </v>
      </c>
      <c r="AM51" s="99">
        <f t="shared" si="74"/>
        <v>0</v>
      </c>
      <c r="AN51" s="99">
        <f t="shared" si="75"/>
        <v>0</v>
      </c>
      <c r="AO51" s="99">
        <f t="shared" si="76"/>
        <v>0</v>
      </c>
      <c r="AP51" s="99">
        <f t="shared" si="77"/>
        <v>0</v>
      </c>
      <c r="AQ51" s="150">
        <f t="shared" si="7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99"/>
        <v> </v>
      </c>
      <c r="BZ51" s="226" t="str">
        <f t="shared" si="79"/>
        <v> </v>
      </c>
      <c r="CA51" s="227" t="str">
        <f t="shared" si="80"/>
        <v> </v>
      </c>
      <c r="CB51" s="227" t="str">
        <f t="shared" si="71"/>
        <v> </v>
      </c>
      <c r="CC51" s="238">
        <f t="shared" si="81"/>
        <v>0</v>
      </c>
      <c r="CE51" s="226" t="str">
        <f t="shared" si="82"/>
        <v> </v>
      </c>
      <c r="CF51" s="227" t="str">
        <f t="shared" si="83"/>
        <v> </v>
      </c>
      <c r="CG51" s="227" t="str">
        <f t="shared" si="84"/>
        <v> </v>
      </c>
      <c r="CH51" s="238">
        <f t="shared" si="85"/>
        <v>0</v>
      </c>
      <c r="CJ51" s="226" t="str">
        <f t="shared" si="86"/>
        <v> </v>
      </c>
      <c r="CK51" s="227" t="str">
        <f t="shared" si="87"/>
        <v> </v>
      </c>
      <c r="CL51" s="227" t="str">
        <f t="shared" si="88"/>
        <v> </v>
      </c>
      <c r="CM51" s="238">
        <f t="shared" si="89"/>
        <v>0</v>
      </c>
      <c r="CN51" s="2"/>
      <c r="CO51" s="226" t="str">
        <f t="shared" si="90"/>
        <v> </v>
      </c>
      <c r="CP51" s="227" t="str">
        <f t="shared" si="91"/>
        <v> </v>
      </c>
      <c r="CQ51" s="227" t="str">
        <f t="shared" si="92"/>
        <v> </v>
      </c>
      <c r="CR51" s="238">
        <f t="shared" si="93"/>
        <v>0</v>
      </c>
      <c r="CT51" s="226" t="str">
        <f t="shared" si="94"/>
        <v> </v>
      </c>
      <c r="CU51" s="227" t="str">
        <f t="shared" si="95"/>
        <v> </v>
      </c>
      <c r="CV51" s="227" t="str">
        <f t="shared" si="96"/>
        <v> </v>
      </c>
      <c r="CW51" s="238">
        <f t="shared" si="97"/>
        <v>0</v>
      </c>
    </row>
    <row r="52" ht="10.35" customHeight="1" spans="1:101">
      <c r="A52" s="4"/>
      <c r="B52" s="22"/>
      <c r="C52" s="22"/>
      <c r="D52" s="17"/>
      <c r="E52" s="37" t="str">
        <f t="shared" si="98"/>
        <v> </v>
      </c>
      <c r="F52" s="38"/>
      <c r="G52" s="39"/>
      <c r="H52" s="40"/>
      <c r="I52" s="319">
        <f t="shared" si="56"/>
        <v>0</v>
      </c>
      <c r="J52" s="10"/>
      <c r="K52" s="38"/>
      <c r="L52" s="39"/>
      <c r="M52" s="40"/>
      <c r="N52" s="68">
        <f t="shared" si="57"/>
        <v>0</v>
      </c>
      <c r="O52" s="10"/>
      <c r="P52" s="38"/>
      <c r="Q52" s="39"/>
      <c r="R52" s="40"/>
      <c r="S52" s="68">
        <f t="shared" si="58"/>
        <v>0</v>
      </c>
      <c r="T52" s="10"/>
      <c r="U52" s="38"/>
      <c r="V52" s="39"/>
      <c r="W52" s="40"/>
      <c r="X52" s="68">
        <f t="shared" si="59"/>
        <v>0</v>
      </c>
      <c r="Y52" s="10"/>
      <c r="Z52" s="73">
        <f t="shared" si="60"/>
        <v>0</v>
      </c>
      <c r="AA52" s="79">
        <f t="shared" si="73"/>
        <v>0</v>
      </c>
      <c r="AB52" s="79">
        <f t="shared" si="61"/>
        <v>0</v>
      </c>
      <c r="AC52" s="68">
        <f t="shared" si="62"/>
        <v>0</v>
      </c>
      <c r="AD52" s="4"/>
      <c r="AE52" s="37" t="str">
        <f t="shared" si="63"/>
        <v> </v>
      </c>
      <c r="AF52" s="86" t="str">
        <f t="shared" si="64"/>
        <v>0</v>
      </c>
      <c r="AG52" s="86" t="str">
        <f t="shared" si="65"/>
        <v>0</v>
      </c>
      <c r="AH52" s="86" t="str">
        <f t="shared" si="66"/>
        <v>0</v>
      </c>
      <c r="AI52" s="86" t="str">
        <f t="shared" si="67"/>
        <v>0</v>
      </c>
      <c r="AJ52" s="100" t="str">
        <f t="shared" si="68"/>
        <v/>
      </c>
      <c r="AK52" s="4"/>
      <c r="AL52" s="101" t="str">
        <f t="shared" si="69"/>
        <v> </v>
      </c>
      <c r="AM52" s="99">
        <f t="shared" si="74"/>
        <v>0</v>
      </c>
      <c r="AN52" s="99">
        <f t="shared" si="75"/>
        <v>0</v>
      </c>
      <c r="AO52" s="99">
        <f t="shared" si="76"/>
        <v>0</v>
      </c>
      <c r="AP52" s="99">
        <f t="shared" si="77"/>
        <v>0</v>
      </c>
      <c r="AQ52" s="150">
        <f t="shared" si="7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99"/>
        <v> </v>
      </c>
      <c r="BZ52" s="226" t="str">
        <f t="shared" si="79"/>
        <v> </v>
      </c>
      <c r="CA52" s="227" t="str">
        <f t="shared" si="80"/>
        <v> </v>
      </c>
      <c r="CB52" s="227" t="str">
        <f t="shared" si="71"/>
        <v> </v>
      </c>
      <c r="CC52" s="238">
        <f t="shared" si="81"/>
        <v>0</v>
      </c>
      <c r="CE52" s="226" t="str">
        <f t="shared" si="82"/>
        <v> </v>
      </c>
      <c r="CF52" s="227" t="str">
        <f t="shared" si="83"/>
        <v> </v>
      </c>
      <c r="CG52" s="227" t="str">
        <f t="shared" si="84"/>
        <v> </v>
      </c>
      <c r="CH52" s="238">
        <f t="shared" si="85"/>
        <v>0</v>
      </c>
      <c r="CJ52" s="226" t="str">
        <f t="shared" si="86"/>
        <v> </v>
      </c>
      <c r="CK52" s="227" t="str">
        <f t="shared" si="87"/>
        <v> </v>
      </c>
      <c r="CL52" s="227" t="str">
        <f t="shared" si="88"/>
        <v> </v>
      </c>
      <c r="CM52" s="238">
        <f t="shared" si="89"/>
        <v>0</v>
      </c>
      <c r="CN52" s="2"/>
      <c r="CO52" s="226" t="str">
        <f t="shared" si="90"/>
        <v> </v>
      </c>
      <c r="CP52" s="227" t="str">
        <f t="shared" si="91"/>
        <v> </v>
      </c>
      <c r="CQ52" s="227" t="str">
        <f t="shared" si="92"/>
        <v> </v>
      </c>
      <c r="CR52" s="238">
        <f t="shared" si="93"/>
        <v>0</v>
      </c>
      <c r="CT52" s="226" t="str">
        <f t="shared" si="94"/>
        <v> </v>
      </c>
      <c r="CU52" s="227" t="str">
        <f t="shared" si="95"/>
        <v> </v>
      </c>
      <c r="CV52" s="227" t="str">
        <f t="shared" si="96"/>
        <v> </v>
      </c>
      <c r="CW52" s="238">
        <f t="shared" si="97"/>
        <v>0</v>
      </c>
    </row>
    <row r="53" ht="10.35" customHeight="1" spans="1:101">
      <c r="A53" s="4"/>
      <c r="B53" s="22"/>
      <c r="C53" s="22"/>
      <c r="D53" s="17"/>
      <c r="E53" s="37" t="str">
        <f t="shared" si="98"/>
        <v> </v>
      </c>
      <c r="F53" s="38"/>
      <c r="G53" s="39"/>
      <c r="H53" s="40"/>
      <c r="I53" s="319">
        <f t="shared" si="56"/>
        <v>0</v>
      </c>
      <c r="J53" s="10"/>
      <c r="K53" s="38"/>
      <c r="L53" s="39"/>
      <c r="M53" s="40"/>
      <c r="N53" s="68">
        <f t="shared" si="57"/>
        <v>0</v>
      </c>
      <c r="O53" s="10"/>
      <c r="P53" s="38"/>
      <c r="Q53" s="39"/>
      <c r="R53" s="40"/>
      <c r="S53" s="68">
        <f t="shared" si="58"/>
        <v>0</v>
      </c>
      <c r="T53" s="10"/>
      <c r="U53" s="38"/>
      <c r="V53" s="39"/>
      <c r="W53" s="40"/>
      <c r="X53" s="68">
        <f t="shared" si="59"/>
        <v>0</v>
      </c>
      <c r="Y53" s="10"/>
      <c r="Z53" s="73">
        <f t="shared" si="60"/>
        <v>0</v>
      </c>
      <c r="AA53" s="79">
        <f t="shared" si="73"/>
        <v>0</v>
      </c>
      <c r="AB53" s="79">
        <f t="shared" si="61"/>
        <v>0</v>
      </c>
      <c r="AC53" s="68">
        <f t="shared" si="62"/>
        <v>0</v>
      </c>
      <c r="AD53" s="4"/>
      <c r="AE53" s="37" t="str">
        <f t="shared" si="63"/>
        <v> </v>
      </c>
      <c r="AF53" s="86" t="str">
        <f t="shared" si="64"/>
        <v>0</v>
      </c>
      <c r="AG53" s="86" t="str">
        <f t="shared" si="65"/>
        <v>0</v>
      </c>
      <c r="AH53" s="86" t="str">
        <f t="shared" si="66"/>
        <v>0</v>
      </c>
      <c r="AI53" s="86" t="str">
        <f t="shared" si="67"/>
        <v>0</v>
      </c>
      <c r="AJ53" s="100" t="str">
        <f t="shared" si="68"/>
        <v/>
      </c>
      <c r="AK53" s="4"/>
      <c r="AL53" s="101" t="str">
        <f t="shared" si="69"/>
        <v> </v>
      </c>
      <c r="AM53" s="99">
        <f t="shared" si="74"/>
        <v>0</v>
      </c>
      <c r="AN53" s="99">
        <f t="shared" si="75"/>
        <v>0</v>
      </c>
      <c r="AO53" s="99">
        <f t="shared" si="76"/>
        <v>0</v>
      </c>
      <c r="AP53" s="99">
        <f t="shared" si="77"/>
        <v>0</v>
      </c>
      <c r="AQ53" s="150">
        <f t="shared" si="7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99"/>
        <v> </v>
      </c>
      <c r="BZ53" s="226" t="str">
        <f t="shared" si="79"/>
        <v> </v>
      </c>
      <c r="CA53" s="227" t="str">
        <f t="shared" si="80"/>
        <v> </v>
      </c>
      <c r="CB53" s="227" t="str">
        <f t="shared" si="71"/>
        <v> </v>
      </c>
      <c r="CC53" s="238">
        <f t="shared" si="81"/>
        <v>0</v>
      </c>
      <c r="CE53" s="226" t="str">
        <f t="shared" si="82"/>
        <v> </v>
      </c>
      <c r="CF53" s="227" t="str">
        <f t="shared" si="83"/>
        <v> </v>
      </c>
      <c r="CG53" s="227" t="str">
        <f t="shared" si="84"/>
        <v> </v>
      </c>
      <c r="CH53" s="238">
        <f t="shared" si="85"/>
        <v>0</v>
      </c>
      <c r="CJ53" s="226" t="str">
        <f t="shared" si="86"/>
        <v> </v>
      </c>
      <c r="CK53" s="227" t="str">
        <f t="shared" si="87"/>
        <v> </v>
      </c>
      <c r="CL53" s="227" t="str">
        <f t="shared" si="88"/>
        <v> </v>
      </c>
      <c r="CM53" s="238">
        <f t="shared" si="89"/>
        <v>0</v>
      </c>
      <c r="CN53" s="2"/>
      <c r="CO53" s="226" t="str">
        <f t="shared" si="90"/>
        <v> </v>
      </c>
      <c r="CP53" s="227" t="str">
        <f t="shared" si="91"/>
        <v> </v>
      </c>
      <c r="CQ53" s="227" t="str">
        <f t="shared" si="92"/>
        <v> </v>
      </c>
      <c r="CR53" s="238">
        <f t="shared" si="93"/>
        <v>0</v>
      </c>
      <c r="CT53" s="226" t="str">
        <f t="shared" si="94"/>
        <v> </v>
      </c>
      <c r="CU53" s="227" t="str">
        <f t="shared" si="95"/>
        <v> </v>
      </c>
      <c r="CV53" s="227" t="str">
        <f t="shared" si="96"/>
        <v> </v>
      </c>
      <c r="CW53" s="238">
        <f t="shared" si="97"/>
        <v>0</v>
      </c>
    </row>
    <row r="54" ht="10.35" customHeight="1" spans="1:101">
      <c r="A54" s="4"/>
      <c r="B54" s="22"/>
      <c r="C54" s="22"/>
      <c r="D54" s="17"/>
      <c r="E54" s="37" t="str">
        <f t="shared" si="98"/>
        <v> </v>
      </c>
      <c r="F54" s="38"/>
      <c r="G54" s="39"/>
      <c r="H54" s="40"/>
      <c r="I54" s="319">
        <f t="shared" si="56"/>
        <v>0</v>
      </c>
      <c r="J54" s="10"/>
      <c r="K54" s="38"/>
      <c r="L54" s="39"/>
      <c r="M54" s="40"/>
      <c r="N54" s="68">
        <f t="shared" si="57"/>
        <v>0</v>
      </c>
      <c r="O54" s="10"/>
      <c r="P54" s="38"/>
      <c r="Q54" s="39"/>
      <c r="R54" s="40"/>
      <c r="S54" s="68">
        <f t="shared" si="58"/>
        <v>0</v>
      </c>
      <c r="T54" s="10"/>
      <c r="U54" s="38"/>
      <c r="V54" s="39"/>
      <c r="W54" s="40"/>
      <c r="X54" s="68">
        <f t="shared" si="59"/>
        <v>0</v>
      </c>
      <c r="Y54" s="10"/>
      <c r="Z54" s="73">
        <f t="shared" si="60"/>
        <v>0</v>
      </c>
      <c r="AA54" s="79">
        <f t="shared" si="73"/>
        <v>0</v>
      </c>
      <c r="AB54" s="79">
        <f t="shared" si="61"/>
        <v>0</v>
      </c>
      <c r="AC54" s="68">
        <f t="shared" si="62"/>
        <v>0</v>
      </c>
      <c r="AD54" s="4"/>
      <c r="AE54" s="37" t="str">
        <f t="shared" si="63"/>
        <v> </v>
      </c>
      <c r="AF54" s="86" t="str">
        <f t="shared" si="64"/>
        <v>0</v>
      </c>
      <c r="AG54" s="86" t="str">
        <f t="shared" si="65"/>
        <v>0</v>
      </c>
      <c r="AH54" s="86" t="str">
        <f t="shared" si="66"/>
        <v>0</v>
      </c>
      <c r="AI54" s="86" t="str">
        <f t="shared" si="67"/>
        <v>0</v>
      </c>
      <c r="AJ54" s="100" t="str">
        <f t="shared" si="68"/>
        <v/>
      </c>
      <c r="AK54" s="4"/>
      <c r="AL54" s="101" t="str">
        <f t="shared" si="69"/>
        <v> </v>
      </c>
      <c r="AM54" s="99">
        <f t="shared" si="74"/>
        <v>0</v>
      </c>
      <c r="AN54" s="99">
        <f t="shared" si="75"/>
        <v>0</v>
      </c>
      <c r="AO54" s="99">
        <f t="shared" si="76"/>
        <v>0</v>
      </c>
      <c r="AP54" s="99">
        <f t="shared" si="77"/>
        <v>0</v>
      </c>
      <c r="AQ54" s="150">
        <f t="shared" si="7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99"/>
        <v> </v>
      </c>
      <c r="BZ54" s="226" t="str">
        <f t="shared" si="79"/>
        <v> </v>
      </c>
      <c r="CA54" s="227" t="str">
        <f t="shared" si="80"/>
        <v> </v>
      </c>
      <c r="CB54" s="227" t="str">
        <f t="shared" si="71"/>
        <v> </v>
      </c>
      <c r="CC54" s="238">
        <f t="shared" si="81"/>
        <v>0</v>
      </c>
      <c r="CE54" s="226" t="str">
        <f t="shared" si="82"/>
        <v> </v>
      </c>
      <c r="CF54" s="227" t="str">
        <f t="shared" si="83"/>
        <v> </v>
      </c>
      <c r="CG54" s="227" t="str">
        <f t="shared" si="84"/>
        <v> </v>
      </c>
      <c r="CH54" s="238">
        <f t="shared" si="85"/>
        <v>0</v>
      </c>
      <c r="CJ54" s="226" t="str">
        <f t="shared" si="86"/>
        <v> </v>
      </c>
      <c r="CK54" s="227" t="str">
        <f t="shared" si="87"/>
        <v> </v>
      </c>
      <c r="CL54" s="227" t="str">
        <f t="shared" si="88"/>
        <v> </v>
      </c>
      <c r="CM54" s="238">
        <f t="shared" si="89"/>
        <v>0</v>
      </c>
      <c r="CN54" s="2"/>
      <c r="CO54" s="226" t="str">
        <f t="shared" si="90"/>
        <v> </v>
      </c>
      <c r="CP54" s="227" t="str">
        <f t="shared" si="91"/>
        <v> </v>
      </c>
      <c r="CQ54" s="227" t="str">
        <f t="shared" si="92"/>
        <v> </v>
      </c>
      <c r="CR54" s="238">
        <f t="shared" si="93"/>
        <v>0</v>
      </c>
      <c r="CT54" s="226" t="str">
        <f t="shared" si="94"/>
        <v> </v>
      </c>
      <c r="CU54" s="227" t="str">
        <f t="shared" si="95"/>
        <v> </v>
      </c>
      <c r="CV54" s="227" t="str">
        <f t="shared" si="96"/>
        <v> </v>
      </c>
      <c r="CW54" s="238">
        <f t="shared" si="97"/>
        <v>0</v>
      </c>
    </row>
    <row r="55" ht="10.35" customHeight="1" spans="1:101">
      <c r="A55" s="4"/>
      <c r="B55" s="22"/>
      <c r="C55" s="22"/>
      <c r="D55" s="17"/>
      <c r="E55" s="41" t="str">
        <f t="shared" si="98"/>
        <v> </v>
      </c>
      <c r="F55" s="42"/>
      <c r="G55" s="43"/>
      <c r="H55" s="44"/>
      <c r="I55" s="319">
        <f t="shared" si="56"/>
        <v>0</v>
      </c>
      <c r="J55" s="10"/>
      <c r="K55" s="42"/>
      <c r="L55" s="43"/>
      <c r="M55" s="44"/>
      <c r="N55" s="68">
        <f t="shared" si="57"/>
        <v>0</v>
      </c>
      <c r="O55" s="10"/>
      <c r="P55" s="42"/>
      <c r="Q55" s="43"/>
      <c r="R55" s="44"/>
      <c r="S55" s="68">
        <f t="shared" si="58"/>
        <v>0</v>
      </c>
      <c r="T55" s="10"/>
      <c r="U55" s="42"/>
      <c r="V55" s="43"/>
      <c r="W55" s="44"/>
      <c r="X55" s="68">
        <f t="shared" si="59"/>
        <v>0</v>
      </c>
      <c r="Y55" s="10"/>
      <c r="Z55" s="73">
        <f t="shared" si="60"/>
        <v>0</v>
      </c>
      <c r="AA55" s="79">
        <f t="shared" si="73"/>
        <v>0</v>
      </c>
      <c r="AB55" s="79">
        <f t="shared" si="61"/>
        <v>0</v>
      </c>
      <c r="AC55" s="68">
        <f t="shared" si="62"/>
        <v>0</v>
      </c>
      <c r="AD55" s="4"/>
      <c r="AE55" s="41" t="str">
        <f t="shared" si="63"/>
        <v> </v>
      </c>
      <c r="AF55" s="86" t="str">
        <f t="shared" si="64"/>
        <v>0</v>
      </c>
      <c r="AG55" s="86" t="str">
        <f t="shared" si="65"/>
        <v>0</v>
      </c>
      <c r="AH55" s="86" t="str">
        <f t="shared" si="66"/>
        <v>0</v>
      </c>
      <c r="AI55" s="86" t="str">
        <f t="shared" si="67"/>
        <v>0</v>
      </c>
      <c r="AJ55" s="100" t="str">
        <f t="shared" si="68"/>
        <v/>
      </c>
      <c r="AK55" s="4"/>
      <c r="AL55" s="102" t="str">
        <f t="shared" si="69"/>
        <v> </v>
      </c>
      <c r="AM55" s="99">
        <f t="shared" si="74"/>
        <v>0</v>
      </c>
      <c r="AN55" s="99">
        <f t="shared" si="75"/>
        <v>0</v>
      </c>
      <c r="AO55" s="99">
        <f t="shared" si="76"/>
        <v>0</v>
      </c>
      <c r="AP55" s="99">
        <f t="shared" si="77"/>
        <v>0</v>
      </c>
      <c r="AQ55" s="150">
        <f t="shared" si="7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99"/>
        <v> </v>
      </c>
      <c r="BZ55" s="226" t="str">
        <f t="shared" si="79"/>
        <v> </v>
      </c>
      <c r="CA55" s="227" t="str">
        <f t="shared" si="80"/>
        <v> </v>
      </c>
      <c r="CB55" s="227" t="str">
        <f t="shared" si="71"/>
        <v> </v>
      </c>
      <c r="CC55" s="238">
        <f t="shared" si="81"/>
        <v>0</v>
      </c>
      <c r="CE55" s="226" t="str">
        <f t="shared" si="82"/>
        <v> </v>
      </c>
      <c r="CF55" s="227" t="str">
        <f t="shared" si="83"/>
        <v> </v>
      </c>
      <c r="CG55" s="227" t="str">
        <f t="shared" si="84"/>
        <v> </v>
      </c>
      <c r="CH55" s="238">
        <f t="shared" si="85"/>
        <v>0</v>
      </c>
      <c r="CJ55" s="226" t="str">
        <f t="shared" si="86"/>
        <v> </v>
      </c>
      <c r="CK55" s="227" t="str">
        <f t="shared" si="87"/>
        <v> </v>
      </c>
      <c r="CL55" s="227" t="str">
        <f t="shared" si="88"/>
        <v> </v>
      </c>
      <c r="CM55" s="238">
        <f t="shared" si="89"/>
        <v>0</v>
      </c>
      <c r="CN55" s="2"/>
      <c r="CO55" s="226" t="str">
        <f t="shared" si="90"/>
        <v> </v>
      </c>
      <c r="CP55" s="227" t="str">
        <f t="shared" si="91"/>
        <v> </v>
      </c>
      <c r="CQ55" s="227" t="str">
        <f t="shared" si="92"/>
        <v> </v>
      </c>
      <c r="CR55" s="238">
        <f t="shared" si="93"/>
        <v>0</v>
      </c>
      <c r="CT55" s="226" t="str">
        <f t="shared" si="94"/>
        <v> </v>
      </c>
      <c r="CU55" s="227" t="str">
        <f t="shared" si="95"/>
        <v> </v>
      </c>
      <c r="CV55" s="227" t="str">
        <f t="shared" si="96"/>
        <v> </v>
      </c>
      <c r="CW55" s="238">
        <f t="shared" si="9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56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57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8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9"/>
        <v>0</v>
      </c>
      <c r="Y56" s="10"/>
      <c r="Z56" s="46">
        <f t="shared" si="60"/>
        <v>0</v>
      </c>
      <c r="AA56" s="47">
        <f t="shared" ref="AA56" si="100">G56+L56+Q56+V56</f>
        <v>0</v>
      </c>
      <c r="AB56" s="47">
        <f t="shared" si="61"/>
        <v>0</v>
      </c>
      <c r="AC56" s="64">
        <f t="shared" si="62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99">
        <f t="shared" si="77"/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74" si="101">IF((B5=0)," ",B5)</f>
        <v>44929</v>
      </c>
      <c r="F61" s="34"/>
      <c r="G61" s="35"/>
      <c r="H61" s="36"/>
      <c r="I61" s="68">
        <f t="shared" ref="I61:I84" si="102">SUM(F61:H61)</f>
        <v>0</v>
      </c>
      <c r="J61" s="10"/>
      <c r="K61" s="34"/>
      <c r="L61" s="35"/>
      <c r="M61" s="36"/>
      <c r="N61" s="68">
        <f t="shared" ref="N61:N84" si="103">SUM(K61:M61)</f>
        <v>0</v>
      </c>
      <c r="O61" s="10"/>
      <c r="P61" s="34"/>
      <c r="Q61" s="35"/>
      <c r="R61" s="36"/>
      <c r="S61" s="68">
        <f t="shared" ref="S61:S84" si="104">SUM(P61:R61)</f>
        <v>0</v>
      </c>
      <c r="T61" s="10"/>
      <c r="U61" s="34"/>
      <c r="V61" s="35"/>
      <c r="W61" s="36"/>
      <c r="X61" s="68">
        <f t="shared" ref="X61:X84" si="105">SUM(U61:W61)</f>
        <v>0</v>
      </c>
      <c r="Y61" s="10"/>
      <c r="Z61" s="73">
        <f t="shared" ref="Z61:AA84" si="106">F61+K61+P61+U61</f>
        <v>0</v>
      </c>
      <c r="AA61" s="79">
        <f t="shared" ref="AA61:AA62" si="107">V61+Q61+L61+G61</f>
        <v>0</v>
      </c>
      <c r="AB61" s="79">
        <f t="shared" ref="AB61:AB84" si="108">H61+M61+R61+W61</f>
        <v>0</v>
      </c>
      <c r="AC61" s="68">
        <f t="shared" ref="AC61:AC84" si="109">SUM(Z61:AB61)</f>
        <v>0</v>
      </c>
      <c r="AD61" s="4"/>
      <c r="AE61" s="33">
        <f t="shared" ref="AE61:AE74" si="110">IF((B5=0)," ",B5)</f>
        <v>44929</v>
      </c>
      <c r="AF61" s="85" t="str">
        <f t="shared" ref="AF61:AF83" si="111">IF((G61+H61=0),"0",100*H61/(G61+H61))</f>
        <v>0</v>
      </c>
      <c r="AG61" s="85" t="str">
        <f t="shared" ref="AG61:AG83" si="112">IF((M61+L61=0),"0",100*M61/(L61+M61))</f>
        <v>0</v>
      </c>
      <c r="AH61" s="85" t="str">
        <f t="shared" ref="AH61:AH83" si="113">IF((R61+Q61=0),"0",100*R61/(Q61+R61))</f>
        <v>0</v>
      </c>
      <c r="AI61" s="85" t="str">
        <f t="shared" ref="AI61:AI83" si="114">IF((W61+V61=0),"0",100*W61/(V61+W61))</f>
        <v>0</v>
      </c>
      <c r="AJ61" s="97" t="str">
        <f t="shared" ref="AJ61:AJ83" si="115">IF(AF61+AG61+AH61+AI61=0,"",100*AB61/(AB61+AA61))</f>
        <v/>
      </c>
      <c r="AK61" s="4"/>
      <c r="AL61" s="33">
        <f t="shared" ref="AL61:AL74" si="116">IF((B5=0)," ",B5)</f>
        <v>44929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74" si="117">IF(B5,WEEKDAY(D61:D83)," ")</f>
        <v>7</v>
      </c>
      <c r="BZ61" s="224" t="str">
        <f t="shared" ref="BZ61:BZ83" si="118">IF((BY61=2),Y61," ")</f>
        <v> </v>
      </c>
      <c r="CA61" s="225" t="str">
        <f t="shared" ref="CA61:CA83" si="119">IF((BY61=2),Z61," ")</f>
        <v> </v>
      </c>
      <c r="CB61" s="225" t="str">
        <f t="shared" ref="CB61:CB83" si="120">IF((D61=2),AA61," ")</f>
        <v> </v>
      </c>
      <c r="CC61" s="236">
        <f t="shared" ref="CC61:CC83" si="121">SUM(BZ61:CB61)</f>
        <v>0</v>
      </c>
      <c r="CE61" s="224" t="str">
        <f t="shared" ref="CE61:CE83" si="122">IF((BY61=3),Y61," ")</f>
        <v> </v>
      </c>
      <c r="CF61" s="225" t="str">
        <f t="shared" ref="CF61:CF83" si="123">IF((BY61=3),Z61," ")</f>
        <v> </v>
      </c>
      <c r="CG61" s="225" t="str">
        <f t="shared" ref="CG61:CG83" si="124">IF((BY61=3),AA61," ")</f>
        <v> </v>
      </c>
      <c r="CH61" s="236">
        <f t="shared" ref="CH61:CH83" si="125">SUM(CE61:CG61)</f>
        <v>0</v>
      </c>
      <c r="CJ61" s="224" t="str">
        <f t="shared" ref="CJ61:CJ83" si="126">IF((BY61=4),Y61," ")</f>
        <v> </v>
      </c>
      <c r="CK61" s="225" t="str">
        <f t="shared" ref="CK61:CK83" si="127">IF((BY61=4),Z61," ")</f>
        <v> </v>
      </c>
      <c r="CL61" s="225" t="str">
        <f t="shared" ref="CL61:CL83" si="128">IF((BY61=4),AA61," ")</f>
        <v> </v>
      </c>
      <c r="CM61" s="236">
        <f t="shared" ref="CM61:CM83" si="129">SUM(CJ61:CL61)</f>
        <v>0</v>
      </c>
      <c r="CN61" s="2"/>
      <c r="CO61" s="224" t="str">
        <f t="shared" ref="CO61:CO83" si="130">IF((BY61=5),Y61," ")</f>
        <v> </v>
      </c>
      <c r="CP61" s="225" t="str">
        <f t="shared" ref="CP61:CP83" si="131">IF((BY61=5),Z61," ")</f>
        <v> </v>
      </c>
      <c r="CQ61" s="225" t="str">
        <f t="shared" ref="CQ61:CQ83" si="132">IF((BY61=5),AA61," ")</f>
        <v> </v>
      </c>
      <c r="CR61" s="236">
        <f t="shared" ref="CR61:CR83" si="133">SUM(CO61:CQ61)</f>
        <v>0</v>
      </c>
      <c r="CT61" s="224" t="str">
        <f t="shared" ref="CT61:CT83" si="134">IF((BY61=6),Y61," ")</f>
        <v> </v>
      </c>
      <c r="CU61" s="225" t="str">
        <f t="shared" ref="CU61:CU83" si="135">IF((BY61=6),Z61," ")</f>
        <v> </v>
      </c>
      <c r="CV61" s="225" t="str">
        <f t="shared" ref="CV61:CV83" si="136">IF((BY61=6),AA61," ")</f>
        <v> </v>
      </c>
      <c r="CW61" s="236">
        <f t="shared" ref="CW61:CW83" si="137">SUM(CT61:CV61)</f>
        <v>0</v>
      </c>
    </row>
    <row r="62" ht="10.35" hidden="1" customHeight="1" spans="1:101">
      <c r="A62" s="4"/>
      <c r="B62" s="22"/>
      <c r="C62" s="22"/>
      <c r="E62" s="37">
        <f t="shared" si="101"/>
        <v>44930</v>
      </c>
      <c r="F62" s="38"/>
      <c r="G62" s="39"/>
      <c r="H62" s="40"/>
      <c r="I62" s="68">
        <f t="shared" si="102"/>
        <v>0</v>
      </c>
      <c r="J62" s="10"/>
      <c r="K62" s="38"/>
      <c r="L62" s="39"/>
      <c r="M62" s="40"/>
      <c r="N62" s="68">
        <f t="shared" si="103"/>
        <v>0</v>
      </c>
      <c r="O62" s="10"/>
      <c r="P62" s="38"/>
      <c r="Q62" s="39"/>
      <c r="R62" s="40"/>
      <c r="S62" s="68">
        <f t="shared" si="104"/>
        <v>0</v>
      </c>
      <c r="T62" s="10"/>
      <c r="U62" s="38"/>
      <c r="V62" s="39"/>
      <c r="W62" s="40"/>
      <c r="X62" s="68">
        <f t="shared" si="105"/>
        <v>0</v>
      </c>
      <c r="Y62" s="10"/>
      <c r="Z62" s="73">
        <f t="shared" si="106"/>
        <v>0</v>
      </c>
      <c r="AA62" s="79">
        <f t="shared" si="107"/>
        <v>0</v>
      </c>
      <c r="AB62" s="79">
        <f t="shared" si="108"/>
        <v>0</v>
      </c>
      <c r="AC62" s="68">
        <f t="shared" si="109"/>
        <v>0</v>
      </c>
      <c r="AD62" s="4"/>
      <c r="AE62" s="37">
        <f t="shared" si="110"/>
        <v>44930</v>
      </c>
      <c r="AF62" s="86" t="str">
        <f t="shared" si="111"/>
        <v>0</v>
      </c>
      <c r="AG62" s="86" t="str">
        <f t="shared" si="112"/>
        <v>0</v>
      </c>
      <c r="AH62" s="86" t="str">
        <f t="shared" si="113"/>
        <v>0</v>
      </c>
      <c r="AI62" s="86" t="str">
        <f t="shared" si="114"/>
        <v>0</v>
      </c>
      <c r="AJ62" s="100" t="str">
        <f t="shared" si="115"/>
        <v/>
      </c>
      <c r="AK62" s="4"/>
      <c r="AL62" s="37">
        <f t="shared" si="116"/>
        <v>44930</v>
      </c>
      <c r="AM62" s="141">
        <f t="shared" ref="AM62:AM83" si="138">(5*H62)-G62</f>
        <v>0</v>
      </c>
      <c r="AN62" s="99">
        <f t="shared" ref="AN62:AN83" si="139">(5*M62)-L62</f>
        <v>0</v>
      </c>
      <c r="AO62" s="99">
        <f t="shared" ref="AO62:AO83" si="140">(5*R62)-Q62</f>
        <v>0</v>
      </c>
      <c r="AP62" s="99">
        <f t="shared" ref="AP62:AP83" si="141">(5*W62)-V62</f>
        <v>0</v>
      </c>
      <c r="AQ62" s="150">
        <f t="shared" ref="AQ62:AQ83" si="142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si="117"/>
        <v>7</v>
      </c>
      <c r="BZ62" s="226" t="str">
        <f t="shared" si="118"/>
        <v> </v>
      </c>
      <c r="CA62" s="227" t="str">
        <f t="shared" si="119"/>
        <v> </v>
      </c>
      <c r="CB62" s="227" t="str">
        <f t="shared" si="120"/>
        <v> </v>
      </c>
      <c r="CC62" s="238">
        <f t="shared" si="121"/>
        <v>0</v>
      </c>
      <c r="CE62" s="226" t="str">
        <f t="shared" si="122"/>
        <v> </v>
      </c>
      <c r="CF62" s="227" t="str">
        <f t="shared" si="123"/>
        <v> </v>
      </c>
      <c r="CG62" s="227" t="str">
        <f t="shared" si="124"/>
        <v> </v>
      </c>
      <c r="CH62" s="238">
        <f t="shared" si="125"/>
        <v>0</v>
      </c>
      <c r="CJ62" s="226" t="str">
        <f t="shared" si="126"/>
        <v> </v>
      </c>
      <c r="CK62" s="227" t="str">
        <f t="shared" si="127"/>
        <v> </v>
      </c>
      <c r="CL62" s="227" t="str">
        <f t="shared" si="128"/>
        <v> </v>
      </c>
      <c r="CM62" s="238">
        <f t="shared" si="129"/>
        <v>0</v>
      </c>
      <c r="CN62" s="2"/>
      <c r="CO62" s="226" t="str">
        <f t="shared" si="130"/>
        <v> </v>
      </c>
      <c r="CP62" s="227" t="str">
        <f t="shared" si="131"/>
        <v> </v>
      </c>
      <c r="CQ62" s="227" t="str">
        <f t="shared" si="132"/>
        <v> </v>
      </c>
      <c r="CR62" s="238">
        <f t="shared" si="133"/>
        <v>0</v>
      </c>
      <c r="CT62" s="226" t="str">
        <f t="shared" si="134"/>
        <v> </v>
      </c>
      <c r="CU62" s="227" t="str">
        <f t="shared" si="135"/>
        <v> </v>
      </c>
      <c r="CV62" s="227" t="str">
        <f t="shared" si="136"/>
        <v> </v>
      </c>
      <c r="CW62" s="238">
        <f t="shared" si="137"/>
        <v>0</v>
      </c>
    </row>
    <row r="63" ht="10.35" hidden="1" customHeight="1" spans="1:101">
      <c r="A63" s="4"/>
      <c r="B63" s="22"/>
      <c r="C63" s="22"/>
      <c r="E63" s="37">
        <f t="shared" si="101"/>
        <v>44932</v>
      </c>
      <c r="F63" s="38"/>
      <c r="G63" s="39"/>
      <c r="H63" s="40"/>
      <c r="I63" s="68">
        <f t="shared" si="102"/>
        <v>0</v>
      </c>
      <c r="J63" s="10"/>
      <c r="K63" s="38"/>
      <c r="L63" s="39"/>
      <c r="M63" s="40"/>
      <c r="N63" s="68">
        <f t="shared" si="103"/>
        <v>0</v>
      </c>
      <c r="O63" s="10"/>
      <c r="P63" s="38"/>
      <c r="Q63" s="39"/>
      <c r="R63" s="40"/>
      <c r="S63" s="68">
        <f t="shared" si="104"/>
        <v>0</v>
      </c>
      <c r="T63" s="10"/>
      <c r="U63" s="38"/>
      <c r="V63" s="39"/>
      <c r="W63" s="40"/>
      <c r="X63" s="68">
        <f t="shared" si="105"/>
        <v>0</v>
      </c>
      <c r="Y63" s="10"/>
      <c r="Z63" s="73">
        <f t="shared" si="106"/>
        <v>0</v>
      </c>
      <c r="AA63" s="79">
        <f t="shared" si="106"/>
        <v>0</v>
      </c>
      <c r="AB63" s="79">
        <f t="shared" si="108"/>
        <v>0</v>
      </c>
      <c r="AC63" s="68">
        <f t="shared" si="109"/>
        <v>0</v>
      </c>
      <c r="AD63" s="4"/>
      <c r="AE63" s="37">
        <f t="shared" si="110"/>
        <v>44932</v>
      </c>
      <c r="AF63" s="86" t="str">
        <f t="shared" si="111"/>
        <v>0</v>
      </c>
      <c r="AG63" s="86" t="str">
        <f t="shared" si="112"/>
        <v>0</v>
      </c>
      <c r="AH63" s="86" t="str">
        <f t="shared" si="113"/>
        <v>0</v>
      </c>
      <c r="AI63" s="86" t="str">
        <f t="shared" si="114"/>
        <v>0</v>
      </c>
      <c r="AJ63" s="100" t="str">
        <f t="shared" si="115"/>
        <v/>
      </c>
      <c r="AK63" s="4"/>
      <c r="AL63" s="37">
        <f t="shared" si="116"/>
        <v>44932</v>
      </c>
      <c r="AM63" s="141">
        <f t="shared" si="138"/>
        <v>0</v>
      </c>
      <c r="AN63" s="99">
        <f t="shared" si="139"/>
        <v>0</v>
      </c>
      <c r="AO63" s="99">
        <f t="shared" si="140"/>
        <v>0</v>
      </c>
      <c r="AP63" s="99">
        <f t="shared" si="141"/>
        <v>0</v>
      </c>
      <c r="AQ63" s="150">
        <f t="shared" si="142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17"/>
        <v>7</v>
      </c>
      <c r="BZ63" s="226" t="str">
        <f t="shared" si="118"/>
        <v> </v>
      </c>
      <c r="CA63" s="227" t="str">
        <f t="shared" si="119"/>
        <v> </v>
      </c>
      <c r="CB63" s="227" t="str">
        <f t="shared" si="120"/>
        <v> </v>
      </c>
      <c r="CC63" s="238">
        <f t="shared" si="121"/>
        <v>0</v>
      </c>
      <c r="CE63" s="226" t="str">
        <f t="shared" si="122"/>
        <v> </v>
      </c>
      <c r="CF63" s="227" t="str">
        <f t="shared" si="123"/>
        <v> </v>
      </c>
      <c r="CG63" s="227" t="str">
        <f t="shared" si="124"/>
        <v> </v>
      </c>
      <c r="CH63" s="238">
        <f t="shared" si="125"/>
        <v>0</v>
      </c>
      <c r="CJ63" s="226" t="str">
        <f t="shared" si="126"/>
        <v> </v>
      </c>
      <c r="CK63" s="227" t="str">
        <f t="shared" si="127"/>
        <v> </v>
      </c>
      <c r="CL63" s="227" t="str">
        <f t="shared" si="128"/>
        <v> </v>
      </c>
      <c r="CM63" s="238">
        <f t="shared" si="129"/>
        <v>0</v>
      </c>
      <c r="CN63" s="2"/>
      <c r="CO63" s="226" t="str">
        <f t="shared" si="130"/>
        <v> </v>
      </c>
      <c r="CP63" s="227" t="str">
        <f t="shared" si="131"/>
        <v> </v>
      </c>
      <c r="CQ63" s="227" t="str">
        <f t="shared" si="132"/>
        <v> </v>
      </c>
      <c r="CR63" s="238">
        <f t="shared" si="133"/>
        <v>0</v>
      </c>
      <c r="CT63" s="226" t="str">
        <f t="shared" si="134"/>
        <v> </v>
      </c>
      <c r="CU63" s="227" t="str">
        <f t="shared" si="135"/>
        <v> </v>
      </c>
      <c r="CV63" s="227" t="str">
        <f t="shared" si="136"/>
        <v> </v>
      </c>
      <c r="CW63" s="238">
        <f t="shared" si="137"/>
        <v>0</v>
      </c>
    </row>
    <row r="64" ht="10.35" hidden="1" customHeight="1" spans="1:101">
      <c r="A64" s="4"/>
      <c r="B64" s="22"/>
      <c r="C64" s="22"/>
      <c r="E64" s="37">
        <f t="shared" si="101"/>
        <v>44935</v>
      </c>
      <c r="F64" s="38"/>
      <c r="G64" s="39"/>
      <c r="H64" s="40"/>
      <c r="I64" s="68">
        <f t="shared" si="102"/>
        <v>0</v>
      </c>
      <c r="J64" s="10"/>
      <c r="K64" s="38"/>
      <c r="L64" s="39"/>
      <c r="M64" s="40"/>
      <c r="N64" s="68">
        <f t="shared" si="103"/>
        <v>0</v>
      </c>
      <c r="O64" s="10"/>
      <c r="P64" s="38"/>
      <c r="Q64" s="39"/>
      <c r="R64" s="40"/>
      <c r="S64" s="68">
        <f t="shared" si="104"/>
        <v>0</v>
      </c>
      <c r="T64" s="10"/>
      <c r="U64" s="38"/>
      <c r="V64" s="39"/>
      <c r="W64" s="40"/>
      <c r="X64" s="68">
        <f t="shared" si="105"/>
        <v>0</v>
      </c>
      <c r="Y64" s="10"/>
      <c r="Z64" s="73">
        <f t="shared" si="106"/>
        <v>0</v>
      </c>
      <c r="AA64" s="79">
        <f t="shared" si="106"/>
        <v>0</v>
      </c>
      <c r="AB64" s="79">
        <f t="shared" si="108"/>
        <v>0</v>
      </c>
      <c r="AC64" s="68">
        <f t="shared" si="109"/>
        <v>0</v>
      </c>
      <c r="AD64" s="4"/>
      <c r="AE64" s="37">
        <f t="shared" si="110"/>
        <v>44935</v>
      </c>
      <c r="AF64" s="86" t="str">
        <f t="shared" si="111"/>
        <v>0</v>
      </c>
      <c r="AG64" s="86" t="str">
        <f t="shared" si="112"/>
        <v>0</v>
      </c>
      <c r="AH64" s="86" t="str">
        <f t="shared" si="113"/>
        <v>0</v>
      </c>
      <c r="AI64" s="86" t="str">
        <f t="shared" si="114"/>
        <v>0</v>
      </c>
      <c r="AJ64" s="100" t="str">
        <f t="shared" si="115"/>
        <v/>
      </c>
      <c r="AK64" s="4"/>
      <c r="AL64" s="37">
        <f t="shared" si="116"/>
        <v>44935</v>
      </c>
      <c r="AM64" s="141">
        <f t="shared" si="138"/>
        <v>0</v>
      </c>
      <c r="AN64" s="99">
        <f t="shared" si="139"/>
        <v>0</v>
      </c>
      <c r="AO64" s="99">
        <f t="shared" si="140"/>
        <v>0</v>
      </c>
      <c r="AP64" s="99">
        <f t="shared" si="141"/>
        <v>0</v>
      </c>
      <c r="AQ64" s="150">
        <f t="shared" si="142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17"/>
        <v>7</v>
      </c>
      <c r="BZ64" s="226" t="str">
        <f t="shared" si="118"/>
        <v> </v>
      </c>
      <c r="CA64" s="227" t="str">
        <f t="shared" si="119"/>
        <v> </v>
      </c>
      <c r="CB64" s="227" t="str">
        <f t="shared" si="120"/>
        <v> </v>
      </c>
      <c r="CC64" s="238">
        <f t="shared" si="121"/>
        <v>0</v>
      </c>
      <c r="CE64" s="226" t="str">
        <f t="shared" si="122"/>
        <v> </v>
      </c>
      <c r="CF64" s="227" t="str">
        <f t="shared" si="123"/>
        <v> </v>
      </c>
      <c r="CG64" s="227" t="str">
        <f t="shared" si="124"/>
        <v> </v>
      </c>
      <c r="CH64" s="238">
        <f t="shared" si="125"/>
        <v>0</v>
      </c>
      <c r="CJ64" s="226" t="str">
        <f t="shared" si="126"/>
        <v> </v>
      </c>
      <c r="CK64" s="227" t="str">
        <f t="shared" si="127"/>
        <v> </v>
      </c>
      <c r="CL64" s="227" t="str">
        <f t="shared" si="128"/>
        <v> </v>
      </c>
      <c r="CM64" s="238">
        <f t="shared" si="129"/>
        <v>0</v>
      </c>
      <c r="CN64" s="2"/>
      <c r="CO64" s="226" t="str">
        <f t="shared" si="130"/>
        <v> </v>
      </c>
      <c r="CP64" s="227" t="str">
        <f t="shared" si="131"/>
        <v> </v>
      </c>
      <c r="CQ64" s="227" t="str">
        <f t="shared" si="132"/>
        <v> </v>
      </c>
      <c r="CR64" s="238">
        <f t="shared" si="133"/>
        <v>0</v>
      </c>
      <c r="CT64" s="226" t="str">
        <f t="shared" si="134"/>
        <v> </v>
      </c>
      <c r="CU64" s="227" t="str">
        <f t="shared" si="135"/>
        <v> </v>
      </c>
      <c r="CV64" s="227" t="str">
        <f t="shared" si="136"/>
        <v> </v>
      </c>
      <c r="CW64" s="238">
        <f t="shared" si="137"/>
        <v>0</v>
      </c>
    </row>
    <row r="65" ht="10.35" hidden="1" customHeight="1" spans="1:101">
      <c r="A65" s="4"/>
      <c r="B65" s="22"/>
      <c r="C65" s="22"/>
      <c r="E65" s="37">
        <f t="shared" si="101"/>
        <v>44936</v>
      </c>
      <c r="F65" s="38"/>
      <c r="G65" s="39"/>
      <c r="H65" s="40"/>
      <c r="I65" s="68">
        <f t="shared" si="102"/>
        <v>0</v>
      </c>
      <c r="J65" s="10"/>
      <c r="K65" s="38"/>
      <c r="L65" s="39"/>
      <c r="M65" s="40"/>
      <c r="N65" s="68">
        <f t="shared" si="103"/>
        <v>0</v>
      </c>
      <c r="O65" s="10"/>
      <c r="P65" s="38"/>
      <c r="Q65" s="39"/>
      <c r="R65" s="40"/>
      <c r="S65" s="68">
        <f t="shared" si="104"/>
        <v>0</v>
      </c>
      <c r="T65" s="10"/>
      <c r="U65" s="38"/>
      <c r="V65" s="39"/>
      <c r="W65" s="40"/>
      <c r="X65" s="68">
        <f t="shared" si="105"/>
        <v>0</v>
      </c>
      <c r="Y65" s="10"/>
      <c r="Z65" s="73">
        <f t="shared" si="106"/>
        <v>0</v>
      </c>
      <c r="AA65" s="79">
        <f t="shared" si="106"/>
        <v>0</v>
      </c>
      <c r="AB65" s="79">
        <f t="shared" si="108"/>
        <v>0</v>
      </c>
      <c r="AC65" s="68">
        <f t="shared" si="109"/>
        <v>0</v>
      </c>
      <c r="AD65" s="4"/>
      <c r="AE65" s="37">
        <f t="shared" si="110"/>
        <v>44936</v>
      </c>
      <c r="AF65" s="86" t="str">
        <f t="shared" si="111"/>
        <v>0</v>
      </c>
      <c r="AG65" s="86" t="str">
        <f t="shared" si="112"/>
        <v>0</v>
      </c>
      <c r="AH65" s="86" t="str">
        <f t="shared" si="113"/>
        <v>0</v>
      </c>
      <c r="AI65" s="86" t="str">
        <f t="shared" si="114"/>
        <v>0</v>
      </c>
      <c r="AJ65" s="100" t="str">
        <f t="shared" si="115"/>
        <v/>
      </c>
      <c r="AK65" s="4"/>
      <c r="AL65" s="37">
        <f t="shared" si="116"/>
        <v>44936</v>
      </c>
      <c r="AM65" s="141">
        <f t="shared" si="138"/>
        <v>0</v>
      </c>
      <c r="AN65" s="99">
        <f t="shared" si="139"/>
        <v>0</v>
      </c>
      <c r="AO65" s="99">
        <f t="shared" si="140"/>
        <v>0</v>
      </c>
      <c r="AP65" s="99">
        <f t="shared" si="141"/>
        <v>0</v>
      </c>
      <c r="AQ65" s="150">
        <f t="shared" si="142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17"/>
        <v>7</v>
      </c>
      <c r="BZ65" s="226" t="str">
        <f t="shared" si="118"/>
        <v> </v>
      </c>
      <c r="CA65" s="227" t="str">
        <f t="shared" si="119"/>
        <v> </v>
      </c>
      <c r="CB65" s="227" t="str">
        <f t="shared" si="120"/>
        <v> </v>
      </c>
      <c r="CC65" s="238">
        <f t="shared" si="121"/>
        <v>0</v>
      </c>
      <c r="CE65" s="226" t="str">
        <f t="shared" si="122"/>
        <v> </v>
      </c>
      <c r="CF65" s="227" t="str">
        <f t="shared" si="123"/>
        <v> </v>
      </c>
      <c r="CG65" s="227" t="str">
        <f t="shared" si="124"/>
        <v> </v>
      </c>
      <c r="CH65" s="238">
        <f t="shared" si="125"/>
        <v>0</v>
      </c>
      <c r="CJ65" s="226" t="str">
        <f t="shared" si="126"/>
        <v> </v>
      </c>
      <c r="CK65" s="227" t="str">
        <f t="shared" si="127"/>
        <v> </v>
      </c>
      <c r="CL65" s="227" t="str">
        <f t="shared" si="128"/>
        <v> </v>
      </c>
      <c r="CM65" s="238">
        <f t="shared" si="129"/>
        <v>0</v>
      </c>
      <c r="CN65" s="2"/>
      <c r="CO65" s="226" t="str">
        <f t="shared" si="130"/>
        <v> </v>
      </c>
      <c r="CP65" s="227" t="str">
        <f t="shared" si="131"/>
        <v> </v>
      </c>
      <c r="CQ65" s="227" t="str">
        <f t="shared" si="132"/>
        <v> </v>
      </c>
      <c r="CR65" s="238">
        <f t="shared" si="133"/>
        <v>0</v>
      </c>
      <c r="CT65" s="226" t="str">
        <f t="shared" si="134"/>
        <v> </v>
      </c>
      <c r="CU65" s="227" t="str">
        <f t="shared" si="135"/>
        <v> </v>
      </c>
      <c r="CV65" s="227" t="str">
        <f t="shared" si="136"/>
        <v> </v>
      </c>
      <c r="CW65" s="238">
        <f t="shared" si="137"/>
        <v>0</v>
      </c>
    </row>
    <row r="66" ht="10.35" hidden="1" customHeight="1" spans="1:101">
      <c r="A66" s="4"/>
      <c r="B66" s="22"/>
      <c r="C66" s="22"/>
      <c r="E66" s="37">
        <f t="shared" si="101"/>
        <v>44938</v>
      </c>
      <c r="F66" s="38"/>
      <c r="G66" s="39"/>
      <c r="H66" s="40"/>
      <c r="I66" s="68">
        <f t="shared" si="102"/>
        <v>0</v>
      </c>
      <c r="J66" s="10"/>
      <c r="K66" s="38"/>
      <c r="L66" s="39"/>
      <c r="M66" s="40"/>
      <c r="N66" s="68">
        <f t="shared" si="103"/>
        <v>0</v>
      </c>
      <c r="O66" s="10"/>
      <c r="P66" s="38"/>
      <c r="Q66" s="39"/>
      <c r="R66" s="40"/>
      <c r="S66" s="68">
        <f t="shared" si="104"/>
        <v>0</v>
      </c>
      <c r="T66" s="10"/>
      <c r="U66" s="38"/>
      <c r="V66" s="39"/>
      <c r="W66" s="40"/>
      <c r="X66" s="68">
        <f t="shared" si="105"/>
        <v>0</v>
      </c>
      <c r="Y66" s="10"/>
      <c r="Z66" s="73">
        <f t="shared" si="106"/>
        <v>0</v>
      </c>
      <c r="AA66" s="79">
        <f t="shared" si="106"/>
        <v>0</v>
      </c>
      <c r="AB66" s="79">
        <f t="shared" si="108"/>
        <v>0</v>
      </c>
      <c r="AC66" s="68">
        <f t="shared" si="109"/>
        <v>0</v>
      </c>
      <c r="AD66" s="4"/>
      <c r="AE66" s="37">
        <f t="shared" si="110"/>
        <v>44938</v>
      </c>
      <c r="AF66" s="86" t="str">
        <f t="shared" si="111"/>
        <v>0</v>
      </c>
      <c r="AG66" s="86" t="str">
        <f t="shared" si="112"/>
        <v>0</v>
      </c>
      <c r="AH66" s="86" t="str">
        <f t="shared" si="113"/>
        <v>0</v>
      </c>
      <c r="AI66" s="86" t="str">
        <f t="shared" si="114"/>
        <v>0</v>
      </c>
      <c r="AJ66" s="100" t="str">
        <f t="shared" si="115"/>
        <v/>
      </c>
      <c r="AK66" s="4"/>
      <c r="AL66" s="37">
        <f t="shared" si="116"/>
        <v>44938</v>
      </c>
      <c r="AM66" s="141">
        <f t="shared" si="138"/>
        <v>0</v>
      </c>
      <c r="AN66" s="99">
        <f t="shared" si="139"/>
        <v>0</v>
      </c>
      <c r="AO66" s="99">
        <f t="shared" si="140"/>
        <v>0</v>
      </c>
      <c r="AP66" s="99">
        <f t="shared" si="141"/>
        <v>0</v>
      </c>
      <c r="AQ66" s="150">
        <f t="shared" si="142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17"/>
        <v>7</v>
      </c>
      <c r="BZ66" s="226" t="str">
        <f t="shared" si="118"/>
        <v> </v>
      </c>
      <c r="CA66" s="227" t="str">
        <f t="shared" si="119"/>
        <v> </v>
      </c>
      <c r="CB66" s="227" t="str">
        <f t="shared" si="120"/>
        <v> </v>
      </c>
      <c r="CC66" s="238">
        <f t="shared" si="121"/>
        <v>0</v>
      </c>
      <c r="CE66" s="226" t="str">
        <f t="shared" si="122"/>
        <v> </v>
      </c>
      <c r="CF66" s="227" t="str">
        <f t="shared" si="123"/>
        <v> </v>
      </c>
      <c r="CG66" s="227" t="str">
        <f t="shared" si="124"/>
        <v> </v>
      </c>
      <c r="CH66" s="238">
        <f t="shared" si="125"/>
        <v>0</v>
      </c>
      <c r="CJ66" s="226" t="str">
        <f t="shared" si="126"/>
        <v> </v>
      </c>
      <c r="CK66" s="227" t="str">
        <f t="shared" si="127"/>
        <v> </v>
      </c>
      <c r="CL66" s="227" t="str">
        <f t="shared" si="128"/>
        <v> </v>
      </c>
      <c r="CM66" s="238">
        <f t="shared" si="129"/>
        <v>0</v>
      </c>
      <c r="CN66" s="2"/>
      <c r="CO66" s="226" t="str">
        <f t="shared" si="130"/>
        <v> </v>
      </c>
      <c r="CP66" s="227" t="str">
        <f t="shared" si="131"/>
        <v> </v>
      </c>
      <c r="CQ66" s="227" t="str">
        <f t="shared" si="132"/>
        <v> </v>
      </c>
      <c r="CR66" s="238">
        <f t="shared" si="133"/>
        <v>0</v>
      </c>
      <c r="CT66" s="226" t="str">
        <f t="shared" si="134"/>
        <v> </v>
      </c>
      <c r="CU66" s="227" t="str">
        <f t="shared" si="135"/>
        <v> </v>
      </c>
      <c r="CV66" s="227" t="str">
        <f t="shared" si="136"/>
        <v> </v>
      </c>
      <c r="CW66" s="238">
        <f t="shared" si="137"/>
        <v>0</v>
      </c>
    </row>
    <row r="67" ht="10.35" hidden="1" customHeight="1" spans="1:101">
      <c r="A67" s="4"/>
      <c r="B67" s="22"/>
      <c r="C67" s="22"/>
      <c r="E67" s="37">
        <f t="shared" si="101"/>
        <v>44943</v>
      </c>
      <c r="F67" s="38"/>
      <c r="G67" s="39"/>
      <c r="H67" s="40"/>
      <c r="I67" s="68">
        <f t="shared" si="102"/>
        <v>0</v>
      </c>
      <c r="J67" s="10"/>
      <c r="K67" s="38"/>
      <c r="L67" s="39"/>
      <c r="M67" s="40"/>
      <c r="N67" s="68">
        <f t="shared" si="103"/>
        <v>0</v>
      </c>
      <c r="O67" s="10"/>
      <c r="P67" s="38"/>
      <c r="Q67" s="39"/>
      <c r="R67" s="40"/>
      <c r="S67" s="68">
        <f t="shared" si="104"/>
        <v>0</v>
      </c>
      <c r="T67" s="10"/>
      <c r="U67" s="38"/>
      <c r="V67" s="39"/>
      <c r="W67" s="40"/>
      <c r="X67" s="68">
        <f t="shared" si="105"/>
        <v>0</v>
      </c>
      <c r="Y67" s="10"/>
      <c r="Z67" s="73">
        <f t="shared" si="106"/>
        <v>0</v>
      </c>
      <c r="AA67" s="79">
        <f t="shared" si="106"/>
        <v>0</v>
      </c>
      <c r="AB67" s="79">
        <f t="shared" si="108"/>
        <v>0</v>
      </c>
      <c r="AC67" s="68">
        <f t="shared" si="109"/>
        <v>0</v>
      </c>
      <c r="AD67" s="4"/>
      <c r="AE67" s="37">
        <f t="shared" si="110"/>
        <v>44943</v>
      </c>
      <c r="AF67" s="86" t="str">
        <f t="shared" si="111"/>
        <v>0</v>
      </c>
      <c r="AG67" s="86" t="str">
        <f t="shared" si="112"/>
        <v>0</v>
      </c>
      <c r="AH67" s="86" t="str">
        <f t="shared" si="113"/>
        <v>0</v>
      </c>
      <c r="AI67" s="86" t="str">
        <f t="shared" si="114"/>
        <v>0</v>
      </c>
      <c r="AJ67" s="100" t="str">
        <f t="shared" si="115"/>
        <v/>
      </c>
      <c r="AK67" s="4"/>
      <c r="AL67" s="37">
        <f t="shared" si="116"/>
        <v>44943</v>
      </c>
      <c r="AM67" s="141">
        <f t="shared" si="138"/>
        <v>0</v>
      </c>
      <c r="AN67" s="99">
        <f t="shared" si="139"/>
        <v>0</v>
      </c>
      <c r="AO67" s="99">
        <f t="shared" si="140"/>
        <v>0</v>
      </c>
      <c r="AP67" s="99">
        <f t="shared" si="141"/>
        <v>0</v>
      </c>
      <c r="AQ67" s="150">
        <f t="shared" si="142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17"/>
        <v>7</v>
      </c>
      <c r="BZ67" s="226" t="str">
        <f t="shared" si="118"/>
        <v> </v>
      </c>
      <c r="CA67" s="227" t="str">
        <f t="shared" si="119"/>
        <v> </v>
      </c>
      <c r="CB67" s="227" t="str">
        <f t="shared" si="120"/>
        <v> </v>
      </c>
      <c r="CC67" s="238">
        <f t="shared" si="121"/>
        <v>0</v>
      </c>
      <c r="CE67" s="226" t="str">
        <f t="shared" si="122"/>
        <v> </v>
      </c>
      <c r="CF67" s="227" t="str">
        <f t="shared" si="123"/>
        <v> </v>
      </c>
      <c r="CG67" s="227" t="str">
        <f t="shared" si="124"/>
        <v> </v>
      </c>
      <c r="CH67" s="238">
        <f t="shared" si="125"/>
        <v>0</v>
      </c>
      <c r="CJ67" s="226" t="str">
        <f t="shared" si="126"/>
        <v> </v>
      </c>
      <c r="CK67" s="227" t="str">
        <f t="shared" si="127"/>
        <v> </v>
      </c>
      <c r="CL67" s="227" t="str">
        <f t="shared" si="128"/>
        <v> </v>
      </c>
      <c r="CM67" s="238">
        <f t="shared" si="129"/>
        <v>0</v>
      </c>
      <c r="CN67" s="2"/>
      <c r="CO67" s="226" t="str">
        <f t="shared" si="130"/>
        <v> </v>
      </c>
      <c r="CP67" s="227" t="str">
        <f t="shared" si="131"/>
        <v> </v>
      </c>
      <c r="CQ67" s="227" t="str">
        <f t="shared" si="132"/>
        <v> </v>
      </c>
      <c r="CR67" s="238">
        <f t="shared" si="133"/>
        <v>0</v>
      </c>
      <c r="CT67" s="226" t="str">
        <f t="shared" si="134"/>
        <v> </v>
      </c>
      <c r="CU67" s="227" t="str">
        <f t="shared" si="135"/>
        <v> </v>
      </c>
      <c r="CV67" s="227" t="str">
        <f t="shared" si="136"/>
        <v> </v>
      </c>
      <c r="CW67" s="238">
        <f t="shared" si="137"/>
        <v>0</v>
      </c>
    </row>
    <row r="68" ht="10.35" hidden="1" customHeight="1" spans="1:101">
      <c r="A68" s="4"/>
      <c r="B68" s="22"/>
      <c r="C68" s="22"/>
      <c r="E68" s="37">
        <f t="shared" si="101"/>
        <v>44944</v>
      </c>
      <c r="F68" s="38"/>
      <c r="G68" s="39"/>
      <c r="H68" s="40"/>
      <c r="I68" s="68">
        <f t="shared" si="102"/>
        <v>0</v>
      </c>
      <c r="J68" s="10"/>
      <c r="K68" s="38"/>
      <c r="L68" s="39"/>
      <c r="M68" s="40"/>
      <c r="N68" s="68">
        <f t="shared" si="103"/>
        <v>0</v>
      </c>
      <c r="O68" s="10"/>
      <c r="P68" s="38"/>
      <c r="Q68" s="39"/>
      <c r="R68" s="40"/>
      <c r="S68" s="68">
        <f t="shared" si="104"/>
        <v>0</v>
      </c>
      <c r="T68" s="10"/>
      <c r="U68" s="38"/>
      <c r="V68" s="39"/>
      <c r="W68" s="40"/>
      <c r="X68" s="68">
        <f t="shared" si="105"/>
        <v>0</v>
      </c>
      <c r="Y68" s="10"/>
      <c r="Z68" s="73">
        <f t="shared" si="106"/>
        <v>0</v>
      </c>
      <c r="AA68" s="79">
        <f t="shared" si="106"/>
        <v>0</v>
      </c>
      <c r="AB68" s="79">
        <f t="shared" si="108"/>
        <v>0</v>
      </c>
      <c r="AC68" s="68">
        <f t="shared" si="109"/>
        <v>0</v>
      </c>
      <c r="AD68" s="4"/>
      <c r="AE68" s="37">
        <f t="shared" si="110"/>
        <v>44944</v>
      </c>
      <c r="AF68" s="86" t="str">
        <f t="shared" si="111"/>
        <v>0</v>
      </c>
      <c r="AG68" s="86" t="str">
        <f t="shared" si="112"/>
        <v>0</v>
      </c>
      <c r="AH68" s="86" t="str">
        <f t="shared" si="113"/>
        <v>0</v>
      </c>
      <c r="AI68" s="86" t="str">
        <f t="shared" si="114"/>
        <v>0</v>
      </c>
      <c r="AJ68" s="100" t="str">
        <f t="shared" si="115"/>
        <v/>
      </c>
      <c r="AK68" s="4"/>
      <c r="AL68" s="37">
        <f t="shared" si="116"/>
        <v>44944</v>
      </c>
      <c r="AM68" s="141">
        <f t="shared" si="138"/>
        <v>0</v>
      </c>
      <c r="AN68" s="99">
        <f t="shared" si="139"/>
        <v>0</v>
      </c>
      <c r="AO68" s="99">
        <f t="shared" si="140"/>
        <v>0</v>
      </c>
      <c r="AP68" s="99">
        <f t="shared" si="141"/>
        <v>0</v>
      </c>
      <c r="AQ68" s="150">
        <f t="shared" si="142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17"/>
        <v>7</v>
      </c>
      <c r="BZ68" s="226" t="str">
        <f t="shared" si="118"/>
        <v> </v>
      </c>
      <c r="CA68" s="227" t="str">
        <f t="shared" si="119"/>
        <v> </v>
      </c>
      <c r="CB68" s="227" t="str">
        <f t="shared" si="120"/>
        <v> </v>
      </c>
      <c r="CC68" s="238">
        <f t="shared" si="121"/>
        <v>0</v>
      </c>
      <c r="CE68" s="226" t="str">
        <f t="shared" si="122"/>
        <v> </v>
      </c>
      <c r="CF68" s="227" t="str">
        <f t="shared" si="123"/>
        <v> </v>
      </c>
      <c r="CG68" s="227" t="str">
        <f t="shared" si="124"/>
        <v> </v>
      </c>
      <c r="CH68" s="238">
        <f t="shared" si="125"/>
        <v>0</v>
      </c>
      <c r="CJ68" s="226" t="str">
        <f t="shared" si="126"/>
        <v> </v>
      </c>
      <c r="CK68" s="227" t="str">
        <f t="shared" si="127"/>
        <v> </v>
      </c>
      <c r="CL68" s="227" t="str">
        <f t="shared" si="128"/>
        <v> </v>
      </c>
      <c r="CM68" s="238">
        <f t="shared" si="129"/>
        <v>0</v>
      </c>
      <c r="CN68" s="2"/>
      <c r="CO68" s="226" t="str">
        <f t="shared" si="130"/>
        <v> </v>
      </c>
      <c r="CP68" s="227" t="str">
        <f t="shared" si="131"/>
        <v> </v>
      </c>
      <c r="CQ68" s="227" t="str">
        <f t="shared" si="132"/>
        <v> </v>
      </c>
      <c r="CR68" s="238">
        <f t="shared" si="133"/>
        <v>0</v>
      </c>
      <c r="CT68" s="226" t="str">
        <f t="shared" si="134"/>
        <v> </v>
      </c>
      <c r="CU68" s="227" t="str">
        <f t="shared" si="135"/>
        <v> </v>
      </c>
      <c r="CV68" s="227" t="str">
        <f t="shared" si="136"/>
        <v> </v>
      </c>
      <c r="CW68" s="238">
        <f t="shared" si="137"/>
        <v>0</v>
      </c>
    </row>
    <row r="69" ht="10.35" hidden="1" customHeight="1" spans="1:101">
      <c r="A69" s="4"/>
      <c r="B69" s="22"/>
      <c r="C69" s="22"/>
      <c r="E69" s="37">
        <f t="shared" si="101"/>
        <v>44945</v>
      </c>
      <c r="F69" s="38"/>
      <c r="G69" s="39"/>
      <c r="H69" s="40"/>
      <c r="I69" s="68">
        <f t="shared" si="102"/>
        <v>0</v>
      </c>
      <c r="J69" s="10"/>
      <c r="K69" s="38"/>
      <c r="L69" s="39"/>
      <c r="M69" s="40"/>
      <c r="N69" s="68">
        <f t="shared" si="103"/>
        <v>0</v>
      </c>
      <c r="O69" s="10"/>
      <c r="P69" s="38"/>
      <c r="Q69" s="39"/>
      <c r="R69" s="40"/>
      <c r="S69" s="68">
        <f t="shared" si="104"/>
        <v>0</v>
      </c>
      <c r="T69" s="10"/>
      <c r="U69" s="38"/>
      <c r="V69" s="39"/>
      <c r="W69" s="40"/>
      <c r="X69" s="68">
        <f t="shared" si="105"/>
        <v>0</v>
      </c>
      <c r="Y69" s="10"/>
      <c r="Z69" s="73">
        <f t="shared" si="106"/>
        <v>0</v>
      </c>
      <c r="AA69" s="79">
        <f t="shared" si="106"/>
        <v>0</v>
      </c>
      <c r="AB69" s="79">
        <f t="shared" si="108"/>
        <v>0</v>
      </c>
      <c r="AC69" s="68">
        <f t="shared" si="109"/>
        <v>0</v>
      </c>
      <c r="AD69" s="4"/>
      <c r="AE69" s="37">
        <f t="shared" si="110"/>
        <v>44945</v>
      </c>
      <c r="AF69" s="86" t="str">
        <f t="shared" ref="AF69" si="143">IF((G69+H69=0),"0",100*H69/(G69+H69))</f>
        <v>0</v>
      </c>
      <c r="AG69" s="86" t="str">
        <f t="shared" ref="AG69" si="144">IF((M69+L69=0),"0",100*M69/(L69+M69))</f>
        <v>0</v>
      </c>
      <c r="AH69" s="86" t="str">
        <f t="shared" ref="AH69" si="145">IF((R69+Q69=0),"0",100*R69/(Q69+R69))</f>
        <v>0</v>
      </c>
      <c r="AI69" s="86" t="str">
        <f t="shared" ref="AI69" si="146">IF((W69+V69=0),"0",100*W69/(V69+W69))</f>
        <v>0</v>
      </c>
      <c r="AJ69" s="100" t="str">
        <f t="shared" ref="AJ69" si="147">IF(AF69+AG69+AH69+AI69=0,"",100*AB69/(AB69+AA69))</f>
        <v/>
      </c>
      <c r="AK69" s="4"/>
      <c r="AL69" s="37">
        <f t="shared" si="116"/>
        <v>44945</v>
      </c>
      <c r="AM69" s="141">
        <f t="shared" si="138"/>
        <v>0</v>
      </c>
      <c r="AN69" s="99">
        <f t="shared" si="139"/>
        <v>0</v>
      </c>
      <c r="AO69" s="99">
        <f t="shared" si="140"/>
        <v>0</v>
      </c>
      <c r="AP69" s="99">
        <f t="shared" si="141"/>
        <v>0</v>
      </c>
      <c r="AQ69" s="150">
        <f t="shared" si="142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17"/>
        <v>7</v>
      </c>
      <c r="BZ69" s="226" t="str">
        <f t="shared" si="118"/>
        <v> </v>
      </c>
      <c r="CA69" s="227" t="str">
        <f t="shared" si="119"/>
        <v> </v>
      </c>
      <c r="CB69" s="227" t="str">
        <f t="shared" si="120"/>
        <v> </v>
      </c>
      <c r="CC69" s="238">
        <f t="shared" si="121"/>
        <v>0</v>
      </c>
      <c r="CE69" s="226" t="str">
        <f t="shared" si="122"/>
        <v> </v>
      </c>
      <c r="CF69" s="227" t="str">
        <f t="shared" si="123"/>
        <v> </v>
      </c>
      <c r="CG69" s="227" t="str">
        <f t="shared" si="124"/>
        <v> </v>
      </c>
      <c r="CH69" s="238">
        <f t="shared" si="125"/>
        <v>0</v>
      </c>
      <c r="CJ69" s="226" t="str">
        <f t="shared" si="126"/>
        <v> </v>
      </c>
      <c r="CK69" s="227" t="str">
        <f t="shared" si="127"/>
        <v> </v>
      </c>
      <c r="CL69" s="227" t="str">
        <f t="shared" si="128"/>
        <v> </v>
      </c>
      <c r="CM69" s="238">
        <f t="shared" si="129"/>
        <v>0</v>
      </c>
      <c r="CN69" s="2"/>
      <c r="CO69" s="226" t="str">
        <f t="shared" si="130"/>
        <v> </v>
      </c>
      <c r="CP69" s="227" t="str">
        <f t="shared" si="131"/>
        <v> </v>
      </c>
      <c r="CQ69" s="227" t="str">
        <f t="shared" si="132"/>
        <v> </v>
      </c>
      <c r="CR69" s="238">
        <f t="shared" si="133"/>
        <v>0</v>
      </c>
      <c r="CT69" s="226" t="str">
        <f t="shared" si="134"/>
        <v> </v>
      </c>
      <c r="CU69" s="227" t="str">
        <f t="shared" si="135"/>
        <v> </v>
      </c>
      <c r="CV69" s="227" t="str">
        <f t="shared" si="136"/>
        <v> </v>
      </c>
      <c r="CW69" s="238">
        <f t="shared" si="137"/>
        <v>0</v>
      </c>
    </row>
    <row r="70" ht="10.35" hidden="1" customHeight="1" spans="1:101">
      <c r="A70" s="4"/>
      <c r="B70" s="22"/>
      <c r="C70" s="22"/>
      <c r="E70" s="37">
        <f t="shared" si="101"/>
        <v>44946</v>
      </c>
      <c r="F70" s="38"/>
      <c r="G70" s="39"/>
      <c r="H70" s="40"/>
      <c r="I70" s="68">
        <f t="shared" si="102"/>
        <v>0</v>
      </c>
      <c r="J70" s="10"/>
      <c r="K70" s="38"/>
      <c r="L70" s="39"/>
      <c r="M70" s="40"/>
      <c r="N70" s="68">
        <f t="shared" si="103"/>
        <v>0</v>
      </c>
      <c r="O70" s="10"/>
      <c r="P70" s="38"/>
      <c r="Q70" s="39"/>
      <c r="R70" s="40"/>
      <c r="S70" s="68">
        <f t="shared" si="104"/>
        <v>0</v>
      </c>
      <c r="T70" s="10"/>
      <c r="U70" s="38"/>
      <c r="V70" s="39"/>
      <c r="W70" s="40"/>
      <c r="X70" s="68">
        <f t="shared" si="105"/>
        <v>0</v>
      </c>
      <c r="Y70" s="10"/>
      <c r="Z70" s="73">
        <f t="shared" si="106"/>
        <v>0</v>
      </c>
      <c r="AA70" s="79">
        <f t="shared" si="106"/>
        <v>0</v>
      </c>
      <c r="AB70" s="79">
        <f t="shared" si="108"/>
        <v>0</v>
      </c>
      <c r="AC70" s="68">
        <f t="shared" si="109"/>
        <v>0</v>
      </c>
      <c r="AD70" s="4"/>
      <c r="AE70" s="37">
        <f t="shared" si="110"/>
        <v>44946</v>
      </c>
      <c r="AF70" s="86" t="str">
        <f t="shared" si="111"/>
        <v>0</v>
      </c>
      <c r="AG70" s="86" t="str">
        <f t="shared" si="112"/>
        <v>0</v>
      </c>
      <c r="AH70" s="86" t="str">
        <f t="shared" si="113"/>
        <v>0</v>
      </c>
      <c r="AI70" s="86" t="str">
        <f t="shared" si="114"/>
        <v>0</v>
      </c>
      <c r="AJ70" s="100" t="str">
        <f t="shared" si="115"/>
        <v/>
      </c>
      <c r="AK70" s="4"/>
      <c r="AL70" s="37">
        <f t="shared" si="116"/>
        <v>44946</v>
      </c>
      <c r="AM70" s="141">
        <f t="shared" si="138"/>
        <v>0</v>
      </c>
      <c r="AN70" s="99">
        <f t="shared" si="139"/>
        <v>0</v>
      </c>
      <c r="AO70" s="99">
        <f t="shared" si="140"/>
        <v>0</v>
      </c>
      <c r="AP70" s="99">
        <f t="shared" si="141"/>
        <v>0</v>
      </c>
      <c r="AQ70" s="150">
        <f t="shared" si="142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17"/>
        <v>7</v>
      </c>
      <c r="BZ70" s="226" t="str">
        <f t="shared" si="118"/>
        <v> </v>
      </c>
      <c r="CA70" s="227" t="str">
        <f t="shared" si="119"/>
        <v> </v>
      </c>
      <c r="CB70" s="227" t="str">
        <f t="shared" si="120"/>
        <v> </v>
      </c>
      <c r="CC70" s="238">
        <f t="shared" si="121"/>
        <v>0</v>
      </c>
      <c r="CE70" s="226" t="str">
        <f t="shared" si="122"/>
        <v> </v>
      </c>
      <c r="CF70" s="227" t="str">
        <f t="shared" si="123"/>
        <v> </v>
      </c>
      <c r="CG70" s="227" t="str">
        <f t="shared" si="124"/>
        <v> </v>
      </c>
      <c r="CH70" s="238">
        <f t="shared" si="125"/>
        <v>0</v>
      </c>
      <c r="CJ70" s="226" t="str">
        <f t="shared" si="126"/>
        <v> </v>
      </c>
      <c r="CK70" s="227" t="str">
        <f t="shared" si="127"/>
        <v> </v>
      </c>
      <c r="CL70" s="227" t="str">
        <f t="shared" si="128"/>
        <v> </v>
      </c>
      <c r="CM70" s="238">
        <f t="shared" si="129"/>
        <v>0</v>
      </c>
      <c r="CN70" s="2"/>
      <c r="CO70" s="226" t="str">
        <f t="shared" si="130"/>
        <v> </v>
      </c>
      <c r="CP70" s="227" t="str">
        <f t="shared" si="131"/>
        <v> </v>
      </c>
      <c r="CQ70" s="227" t="str">
        <f t="shared" si="132"/>
        <v> </v>
      </c>
      <c r="CR70" s="238">
        <f t="shared" si="133"/>
        <v>0</v>
      </c>
      <c r="CT70" s="226" t="str">
        <f t="shared" si="134"/>
        <v> </v>
      </c>
      <c r="CU70" s="227" t="str">
        <f t="shared" si="135"/>
        <v> </v>
      </c>
      <c r="CV70" s="227" t="str">
        <f t="shared" si="136"/>
        <v> </v>
      </c>
      <c r="CW70" s="238">
        <f t="shared" si="137"/>
        <v>0</v>
      </c>
    </row>
    <row r="71" ht="10.35" hidden="1" customHeight="1" spans="1:101">
      <c r="A71" s="4"/>
      <c r="B71" s="22"/>
      <c r="C71" s="22"/>
      <c r="E71" s="37">
        <f t="shared" si="101"/>
        <v>44949</v>
      </c>
      <c r="F71" s="38"/>
      <c r="G71" s="39"/>
      <c r="H71" s="40"/>
      <c r="I71" s="68">
        <f t="shared" si="102"/>
        <v>0</v>
      </c>
      <c r="J71" s="10"/>
      <c r="K71" s="38"/>
      <c r="L71" s="39"/>
      <c r="M71" s="40"/>
      <c r="N71" s="68">
        <f t="shared" si="103"/>
        <v>0</v>
      </c>
      <c r="O71" s="10"/>
      <c r="P71" s="38"/>
      <c r="Q71" s="39"/>
      <c r="R71" s="40"/>
      <c r="S71" s="68">
        <f t="shared" si="104"/>
        <v>0</v>
      </c>
      <c r="T71" s="10"/>
      <c r="U71" s="38"/>
      <c r="V71" s="39"/>
      <c r="W71" s="40"/>
      <c r="X71" s="68">
        <f t="shared" si="105"/>
        <v>0</v>
      </c>
      <c r="Y71" s="10"/>
      <c r="Z71" s="73">
        <f t="shared" si="106"/>
        <v>0</v>
      </c>
      <c r="AA71" s="79">
        <f t="shared" si="106"/>
        <v>0</v>
      </c>
      <c r="AB71" s="79">
        <f t="shared" si="108"/>
        <v>0</v>
      </c>
      <c r="AC71" s="68">
        <f t="shared" si="109"/>
        <v>0</v>
      </c>
      <c r="AD71" s="4"/>
      <c r="AE71" s="37">
        <f t="shared" si="110"/>
        <v>44949</v>
      </c>
      <c r="AF71" s="86" t="str">
        <f t="shared" si="111"/>
        <v>0</v>
      </c>
      <c r="AG71" s="86" t="str">
        <f t="shared" si="112"/>
        <v>0</v>
      </c>
      <c r="AH71" s="86" t="str">
        <f t="shared" si="113"/>
        <v>0</v>
      </c>
      <c r="AI71" s="86" t="str">
        <f t="shared" si="114"/>
        <v>0</v>
      </c>
      <c r="AJ71" s="100" t="str">
        <f t="shared" si="115"/>
        <v/>
      </c>
      <c r="AK71" s="4"/>
      <c r="AL71" s="37">
        <f t="shared" si="116"/>
        <v>44949</v>
      </c>
      <c r="AM71" s="141">
        <f t="shared" si="138"/>
        <v>0</v>
      </c>
      <c r="AN71" s="99">
        <f t="shared" si="139"/>
        <v>0</v>
      </c>
      <c r="AO71" s="99">
        <f t="shared" si="140"/>
        <v>0</v>
      </c>
      <c r="AP71" s="99">
        <f t="shared" si="141"/>
        <v>0</v>
      </c>
      <c r="AQ71" s="150">
        <f t="shared" si="142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17"/>
        <v>7</v>
      </c>
      <c r="BZ71" s="226" t="str">
        <f t="shared" si="118"/>
        <v> </v>
      </c>
      <c r="CA71" s="227" t="str">
        <f t="shared" si="119"/>
        <v> </v>
      </c>
      <c r="CB71" s="227" t="str">
        <f t="shared" si="120"/>
        <v> </v>
      </c>
      <c r="CC71" s="238">
        <f t="shared" si="121"/>
        <v>0</v>
      </c>
      <c r="CE71" s="226" t="str">
        <f t="shared" si="122"/>
        <v> </v>
      </c>
      <c r="CF71" s="227" t="str">
        <f t="shared" si="123"/>
        <v> </v>
      </c>
      <c r="CG71" s="227" t="str">
        <f t="shared" si="124"/>
        <v> </v>
      </c>
      <c r="CH71" s="238">
        <f t="shared" si="125"/>
        <v>0</v>
      </c>
      <c r="CJ71" s="226" t="str">
        <f t="shared" si="126"/>
        <v> </v>
      </c>
      <c r="CK71" s="227" t="str">
        <f t="shared" si="127"/>
        <v> </v>
      </c>
      <c r="CL71" s="227" t="str">
        <f t="shared" si="128"/>
        <v> </v>
      </c>
      <c r="CM71" s="238">
        <f t="shared" si="129"/>
        <v>0</v>
      </c>
      <c r="CN71" s="2"/>
      <c r="CO71" s="226" t="str">
        <f t="shared" si="130"/>
        <v> </v>
      </c>
      <c r="CP71" s="227" t="str">
        <f t="shared" si="131"/>
        <v> </v>
      </c>
      <c r="CQ71" s="227" t="str">
        <f t="shared" si="132"/>
        <v> </v>
      </c>
      <c r="CR71" s="238">
        <f t="shared" si="133"/>
        <v>0</v>
      </c>
      <c r="CT71" s="226" t="str">
        <f t="shared" si="134"/>
        <v> </v>
      </c>
      <c r="CU71" s="227" t="str">
        <f t="shared" si="135"/>
        <v> </v>
      </c>
      <c r="CV71" s="227" t="str">
        <f t="shared" si="136"/>
        <v> </v>
      </c>
      <c r="CW71" s="238">
        <f t="shared" si="137"/>
        <v>0</v>
      </c>
    </row>
    <row r="72" ht="10.35" hidden="1" customHeight="1" spans="1:101">
      <c r="A72" s="4"/>
      <c r="B72" s="22"/>
      <c r="C72" s="22"/>
      <c r="E72" s="37">
        <f t="shared" si="101"/>
        <v>44950</v>
      </c>
      <c r="F72" s="38"/>
      <c r="G72" s="39"/>
      <c r="H72" s="40"/>
      <c r="I72" s="68">
        <f t="shared" si="102"/>
        <v>0</v>
      </c>
      <c r="J72" s="10"/>
      <c r="K72" s="38"/>
      <c r="L72" s="39"/>
      <c r="M72" s="40"/>
      <c r="N72" s="68">
        <f t="shared" si="103"/>
        <v>0</v>
      </c>
      <c r="O72" s="10"/>
      <c r="P72" s="38"/>
      <c r="Q72" s="39"/>
      <c r="R72" s="40"/>
      <c r="S72" s="68">
        <f t="shared" si="104"/>
        <v>0</v>
      </c>
      <c r="T72" s="10"/>
      <c r="U72" s="38"/>
      <c r="V72" s="39"/>
      <c r="W72" s="40"/>
      <c r="X72" s="68">
        <f t="shared" si="105"/>
        <v>0</v>
      </c>
      <c r="Y72" s="10"/>
      <c r="Z72" s="73">
        <f t="shared" si="106"/>
        <v>0</v>
      </c>
      <c r="AA72" s="79">
        <f t="shared" si="106"/>
        <v>0</v>
      </c>
      <c r="AB72" s="79">
        <f t="shared" si="108"/>
        <v>0</v>
      </c>
      <c r="AC72" s="68">
        <f t="shared" si="109"/>
        <v>0</v>
      </c>
      <c r="AD72" s="4"/>
      <c r="AE72" s="37">
        <f t="shared" si="110"/>
        <v>44950</v>
      </c>
      <c r="AF72" s="86" t="str">
        <f t="shared" si="111"/>
        <v>0</v>
      </c>
      <c r="AG72" s="86" t="str">
        <f t="shared" si="112"/>
        <v>0</v>
      </c>
      <c r="AH72" s="86" t="str">
        <f t="shared" si="113"/>
        <v>0</v>
      </c>
      <c r="AI72" s="86" t="str">
        <f t="shared" si="114"/>
        <v>0</v>
      </c>
      <c r="AJ72" s="100" t="str">
        <f t="shared" si="115"/>
        <v/>
      </c>
      <c r="AK72" s="4"/>
      <c r="AL72" s="37">
        <f t="shared" si="116"/>
        <v>44950</v>
      </c>
      <c r="AM72" s="141">
        <f t="shared" si="138"/>
        <v>0</v>
      </c>
      <c r="AN72" s="99">
        <f t="shared" si="139"/>
        <v>0</v>
      </c>
      <c r="AO72" s="99">
        <f t="shared" si="140"/>
        <v>0</v>
      </c>
      <c r="AP72" s="99">
        <f t="shared" si="141"/>
        <v>0</v>
      </c>
      <c r="AQ72" s="150">
        <f t="shared" si="142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17"/>
        <v>7</v>
      </c>
      <c r="BZ72" s="226" t="str">
        <f t="shared" si="118"/>
        <v> </v>
      </c>
      <c r="CA72" s="227" t="str">
        <f t="shared" si="119"/>
        <v> </v>
      </c>
      <c r="CB72" s="227" t="str">
        <f t="shared" si="120"/>
        <v> </v>
      </c>
      <c r="CC72" s="238">
        <f t="shared" si="121"/>
        <v>0</v>
      </c>
      <c r="CE72" s="226" t="str">
        <f t="shared" si="122"/>
        <v> </v>
      </c>
      <c r="CF72" s="227" t="str">
        <f t="shared" si="123"/>
        <v> </v>
      </c>
      <c r="CG72" s="227" t="str">
        <f t="shared" si="124"/>
        <v> </v>
      </c>
      <c r="CH72" s="238">
        <f t="shared" si="125"/>
        <v>0</v>
      </c>
      <c r="CJ72" s="226" t="str">
        <f t="shared" si="126"/>
        <v> </v>
      </c>
      <c r="CK72" s="227" t="str">
        <f t="shared" si="127"/>
        <v> </v>
      </c>
      <c r="CL72" s="227" t="str">
        <f t="shared" si="128"/>
        <v> </v>
      </c>
      <c r="CM72" s="238">
        <f t="shared" si="129"/>
        <v>0</v>
      </c>
      <c r="CN72" s="2"/>
      <c r="CO72" s="226" t="str">
        <f t="shared" si="130"/>
        <v> </v>
      </c>
      <c r="CP72" s="227" t="str">
        <f t="shared" si="131"/>
        <v> </v>
      </c>
      <c r="CQ72" s="227" t="str">
        <f t="shared" si="132"/>
        <v> </v>
      </c>
      <c r="CR72" s="238">
        <f t="shared" si="133"/>
        <v>0</v>
      </c>
      <c r="CT72" s="226" t="str">
        <f t="shared" si="134"/>
        <v> </v>
      </c>
      <c r="CU72" s="227" t="str">
        <f t="shared" si="135"/>
        <v> </v>
      </c>
      <c r="CV72" s="227" t="str">
        <f t="shared" si="136"/>
        <v> </v>
      </c>
      <c r="CW72" s="238">
        <f t="shared" si="137"/>
        <v>0</v>
      </c>
    </row>
    <row r="73" ht="10.35" hidden="1" customHeight="1" spans="1:101">
      <c r="A73" s="7"/>
      <c r="B73" s="22"/>
      <c r="C73" s="22"/>
      <c r="E73" s="37">
        <f t="shared" si="101"/>
        <v>44951</v>
      </c>
      <c r="F73" s="38"/>
      <c r="G73" s="39"/>
      <c r="H73" s="40"/>
      <c r="I73" s="68">
        <f t="shared" si="102"/>
        <v>0</v>
      </c>
      <c r="J73" s="10"/>
      <c r="K73" s="38"/>
      <c r="L73" s="39"/>
      <c r="M73" s="40"/>
      <c r="N73" s="68">
        <f t="shared" si="103"/>
        <v>0</v>
      </c>
      <c r="O73" s="10"/>
      <c r="P73" s="38"/>
      <c r="Q73" s="39"/>
      <c r="R73" s="40"/>
      <c r="S73" s="68">
        <f t="shared" si="104"/>
        <v>0</v>
      </c>
      <c r="T73" s="10"/>
      <c r="U73" s="38"/>
      <c r="V73" s="39"/>
      <c r="W73" s="40"/>
      <c r="X73" s="68">
        <f t="shared" si="105"/>
        <v>0</v>
      </c>
      <c r="Y73" s="10"/>
      <c r="Z73" s="73">
        <f t="shared" si="106"/>
        <v>0</v>
      </c>
      <c r="AA73" s="79">
        <f t="shared" si="106"/>
        <v>0</v>
      </c>
      <c r="AB73" s="79">
        <f t="shared" si="108"/>
        <v>0</v>
      </c>
      <c r="AC73" s="68">
        <f t="shared" si="109"/>
        <v>0</v>
      </c>
      <c r="AD73" s="4"/>
      <c r="AE73" s="37">
        <f t="shared" si="110"/>
        <v>44951</v>
      </c>
      <c r="AF73" s="86" t="str">
        <f t="shared" si="111"/>
        <v>0</v>
      </c>
      <c r="AG73" s="86" t="str">
        <f t="shared" si="112"/>
        <v>0</v>
      </c>
      <c r="AH73" s="86" t="str">
        <f t="shared" si="113"/>
        <v>0</v>
      </c>
      <c r="AI73" s="86" t="str">
        <f t="shared" si="114"/>
        <v>0</v>
      </c>
      <c r="AJ73" s="100" t="str">
        <f t="shared" si="115"/>
        <v/>
      </c>
      <c r="AK73" s="4"/>
      <c r="AL73" s="37">
        <f t="shared" si="116"/>
        <v>44951</v>
      </c>
      <c r="AM73" s="141">
        <f t="shared" si="138"/>
        <v>0</v>
      </c>
      <c r="AN73" s="99">
        <f t="shared" si="139"/>
        <v>0</v>
      </c>
      <c r="AO73" s="99">
        <f t="shared" si="140"/>
        <v>0</v>
      </c>
      <c r="AP73" s="99">
        <f t="shared" si="141"/>
        <v>0</v>
      </c>
      <c r="AQ73" s="150">
        <f t="shared" si="142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17"/>
        <v>7</v>
      </c>
      <c r="BZ73" s="226" t="str">
        <f t="shared" si="118"/>
        <v> </v>
      </c>
      <c r="CA73" s="227" t="str">
        <f t="shared" si="119"/>
        <v> </v>
      </c>
      <c r="CB73" s="227" t="str">
        <f t="shared" si="120"/>
        <v> </v>
      </c>
      <c r="CC73" s="238">
        <f t="shared" si="121"/>
        <v>0</v>
      </c>
      <c r="CE73" s="226" t="str">
        <f t="shared" si="122"/>
        <v> </v>
      </c>
      <c r="CF73" s="227" t="str">
        <f t="shared" si="123"/>
        <v> </v>
      </c>
      <c r="CG73" s="227" t="str">
        <f t="shared" si="124"/>
        <v> </v>
      </c>
      <c r="CH73" s="238">
        <f t="shared" si="125"/>
        <v>0</v>
      </c>
      <c r="CJ73" s="226" t="str">
        <f t="shared" si="126"/>
        <v> </v>
      </c>
      <c r="CK73" s="227" t="str">
        <f t="shared" si="127"/>
        <v> </v>
      </c>
      <c r="CL73" s="227" t="str">
        <f t="shared" si="128"/>
        <v> </v>
      </c>
      <c r="CM73" s="238">
        <f t="shared" si="129"/>
        <v>0</v>
      </c>
      <c r="CN73" s="2"/>
      <c r="CO73" s="226" t="str">
        <f t="shared" si="130"/>
        <v> </v>
      </c>
      <c r="CP73" s="227" t="str">
        <f t="shared" si="131"/>
        <v> </v>
      </c>
      <c r="CQ73" s="227" t="str">
        <f t="shared" si="132"/>
        <v> </v>
      </c>
      <c r="CR73" s="238">
        <f t="shared" si="133"/>
        <v>0</v>
      </c>
      <c r="CT73" s="226" t="str">
        <f t="shared" si="134"/>
        <v> </v>
      </c>
      <c r="CU73" s="227" t="str">
        <f t="shared" si="135"/>
        <v> </v>
      </c>
      <c r="CV73" s="227" t="str">
        <f t="shared" si="136"/>
        <v> </v>
      </c>
      <c r="CW73" s="238">
        <f t="shared" si="137"/>
        <v>0</v>
      </c>
    </row>
    <row r="74" ht="10.35" hidden="1" customHeight="1" spans="1:101">
      <c r="A74" s="10"/>
      <c r="B74" s="22"/>
      <c r="C74" s="22"/>
      <c r="E74" s="37">
        <f t="shared" si="101"/>
        <v>44952</v>
      </c>
      <c r="F74" s="38"/>
      <c r="G74" s="39"/>
      <c r="H74" s="40"/>
      <c r="I74" s="68">
        <f t="shared" si="102"/>
        <v>0</v>
      </c>
      <c r="J74" s="10"/>
      <c r="K74" s="38"/>
      <c r="L74" s="39"/>
      <c r="M74" s="40"/>
      <c r="N74" s="68">
        <f t="shared" si="103"/>
        <v>0</v>
      </c>
      <c r="O74" s="10"/>
      <c r="P74" s="38"/>
      <c r="Q74" s="39"/>
      <c r="R74" s="40"/>
      <c r="S74" s="68">
        <f t="shared" si="104"/>
        <v>0</v>
      </c>
      <c r="T74" s="10"/>
      <c r="U74" s="38"/>
      <c r="V74" s="39"/>
      <c r="W74" s="40"/>
      <c r="X74" s="68">
        <f t="shared" si="105"/>
        <v>0</v>
      </c>
      <c r="Y74" s="10"/>
      <c r="Z74" s="73">
        <f t="shared" si="106"/>
        <v>0</v>
      </c>
      <c r="AA74" s="79">
        <f t="shared" si="106"/>
        <v>0</v>
      </c>
      <c r="AB74" s="79">
        <f t="shared" si="108"/>
        <v>0</v>
      </c>
      <c r="AC74" s="68">
        <f t="shared" si="109"/>
        <v>0</v>
      </c>
      <c r="AD74" s="4"/>
      <c r="AE74" s="37">
        <f t="shared" si="110"/>
        <v>44952</v>
      </c>
      <c r="AF74" s="86" t="str">
        <f t="shared" si="111"/>
        <v>0</v>
      </c>
      <c r="AG74" s="86" t="str">
        <f t="shared" si="112"/>
        <v>0</v>
      </c>
      <c r="AH74" s="86" t="str">
        <f t="shared" si="113"/>
        <v>0</v>
      </c>
      <c r="AI74" s="86" t="str">
        <f t="shared" si="114"/>
        <v>0</v>
      </c>
      <c r="AJ74" s="100" t="str">
        <f t="shared" si="115"/>
        <v/>
      </c>
      <c r="AK74" s="4"/>
      <c r="AL74" s="37">
        <f t="shared" si="116"/>
        <v>44952</v>
      </c>
      <c r="AM74" s="141">
        <f t="shared" si="138"/>
        <v>0</v>
      </c>
      <c r="AN74" s="99">
        <f t="shared" si="139"/>
        <v>0</v>
      </c>
      <c r="AO74" s="99">
        <f t="shared" si="140"/>
        <v>0</v>
      </c>
      <c r="AP74" s="99">
        <f t="shared" si="141"/>
        <v>0</v>
      </c>
      <c r="AQ74" s="150">
        <f t="shared" si="142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17"/>
        <v>7</v>
      </c>
      <c r="BZ74" s="226" t="str">
        <f t="shared" si="118"/>
        <v> </v>
      </c>
      <c r="CA74" s="227" t="str">
        <f t="shared" si="119"/>
        <v> </v>
      </c>
      <c r="CB74" s="227" t="str">
        <f t="shared" si="120"/>
        <v> </v>
      </c>
      <c r="CC74" s="238">
        <f t="shared" si="121"/>
        <v>0</v>
      </c>
      <c r="CE74" s="226" t="str">
        <f t="shared" si="122"/>
        <v> </v>
      </c>
      <c r="CF74" s="227" t="str">
        <f t="shared" si="123"/>
        <v> </v>
      </c>
      <c r="CG74" s="227" t="str">
        <f t="shared" si="124"/>
        <v> </v>
      </c>
      <c r="CH74" s="238">
        <f t="shared" si="125"/>
        <v>0</v>
      </c>
      <c r="CJ74" s="226" t="str">
        <f t="shared" si="126"/>
        <v> </v>
      </c>
      <c r="CK74" s="227" t="str">
        <f t="shared" si="127"/>
        <v> </v>
      </c>
      <c r="CL74" s="227" t="str">
        <f t="shared" si="128"/>
        <v> </v>
      </c>
      <c r="CM74" s="238">
        <f t="shared" si="129"/>
        <v>0</v>
      </c>
      <c r="CN74" s="2"/>
      <c r="CO74" s="226" t="str">
        <f t="shared" si="130"/>
        <v> </v>
      </c>
      <c r="CP74" s="227" t="str">
        <f t="shared" si="131"/>
        <v> </v>
      </c>
      <c r="CQ74" s="227" t="str">
        <f t="shared" si="132"/>
        <v> </v>
      </c>
      <c r="CR74" s="238">
        <f t="shared" si="133"/>
        <v>0</v>
      </c>
      <c r="CT74" s="226" t="str">
        <f t="shared" si="134"/>
        <v> </v>
      </c>
      <c r="CU74" s="227" t="str">
        <f t="shared" si="135"/>
        <v> </v>
      </c>
      <c r="CV74" s="227" t="str">
        <f t="shared" si="136"/>
        <v> </v>
      </c>
      <c r="CW74" s="238">
        <f t="shared" si="137"/>
        <v>0</v>
      </c>
    </row>
    <row r="75" ht="10.35" hidden="1" customHeight="1" spans="1:101">
      <c r="A75" s="4"/>
      <c r="B75" s="22"/>
      <c r="C75" s="22"/>
      <c r="E75" s="37">
        <f t="shared" ref="E75:E83" si="148">IF((B19=0)," ",B19)</f>
        <v>44953</v>
      </c>
      <c r="F75" s="38"/>
      <c r="G75" s="39"/>
      <c r="H75" s="40"/>
      <c r="I75" s="68">
        <f t="shared" si="102"/>
        <v>0</v>
      </c>
      <c r="J75" s="10"/>
      <c r="K75" s="38"/>
      <c r="L75" s="39"/>
      <c r="M75" s="40"/>
      <c r="N75" s="68">
        <f t="shared" si="103"/>
        <v>0</v>
      </c>
      <c r="O75" s="10"/>
      <c r="P75" s="38"/>
      <c r="Q75" s="39"/>
      <c r="R75" s="40"/>
      <c r="S75" s="68">
        <f t="shared" si="104"/>
        <v>0</v>
      </c>
      <c r="T75" s="10"/>
      <c r="U75" s="38"/>
      <c r="V75" s="39"/>
      <c r="W75" s="40"/>
      <c r="X75" s="68">
        <f t="shared" si="105"/>
        <v>0</v>
      </c>
      <c r="Y75" s="10"/>
      <c r="Z75" s="73">
        <f t="shared" si="106"/>
        <v>0</v>
      </c>
      <c r="AA75" s="79">
        <f t="shared" si="106"/>
        <v>0</v>
      </c>
      <c r="AB75" s="79">
        <f t="shared" si="108"/>
        <v>0</v>
      </c>
      <c r="AC75" s="68">
        <f t="shared" si="109"/>
        <v>0</v>
      </c>
      <c r="AD75" s="4"/>
      <c r="AE75" s="37">
        <f t="shared" ref="AE75:AE83" si="149">IF((B19=0)," ",B19)</f>
        <v>44953</v>
      </c>
      <c r="AF75" s="86" t="str">
        <f t="shared" si="111"/>
        <v>0</v>
      </c>
      <c r="AG75" s="86" t="str">
        <f t="shared" si="112"/>
        <v>0</v>
      </c>
      <c r="AH75" s="86" t="str">
        <f t="shared" si="113"/>
        <v>0</v>
      </c>
      <c r="AI75" s="86" t="str">
        <f t="shared" si="114"/>
        <v>0</v>
      </c>
      <c r="AJ75" s="100" t="str">
        <f t="shared" si="115"/>
        <v/>
      </c>
      <c r="AK75" s="4"/>
      <c r="AL75" s="37">
        <f t="shared" ref="AL75:AL83" si="150">IF((B19=0)," ",B19)</f>
        <v>44953</v>
      </c>
      <c r="AM75" s="141">
        <f t="shared" si="138"/>
        <v>0</v>
      </c>
      <c r="AN75" s="99">
        <f t="shared" si="139"/>
        <v>0</v>
      </c>
      <c r="AO75" s="99">
        <f t="shared" si="140"/>
        <v>0</v>
      </c>
      <c r="AP75" s="99">
        <f t="shared" si="141"/>
        <v>0</v>
      </c>
      <c r="AQ75" s="150">
        <f t="shared" si="142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ref="BY75:BY83" si="151">IF(B19,WEEKDAY(D75:D97)," ")</f>
        <v>7</v>
      </c>
      <c r="BZ75" s="226" t="str">
        <f t="shared" si="118"/>
        <v> </v>
      </c>
      <c r="CA75" s="227" t="str">
        <f t="shared" si="119"/>
        <v> </v>
      </c>
      <c r="CB75" s="227" t="str">
        <f t="shared" si="120"/>
        <v> </v>
      </c>
      <c r="CC75" s="238">
        <f t="shared" si="121"/>
        <v>0</v>
      </c>
      <c r="CE75" s="226" t="str">
        <f t="shared" si="122"/>
        <v> </v>
      </c>
      <c r="CF75" s="227" t="str">
        <f t="shared" si="123"/>
        <v> </v>
      </c>
      <c r="CG75" s="227" t="str">
        <f t="shared" si="124"/>
        <v> </v>
      </c>
      <c r="CH75" s="238">
        <f t="shared" si="125"/>
        <v>0</v>
      </c>
      <c r="CJ75" s="226" t="str">
        <f t="shared" si="126"/>
        <v> </v>
      </c>
      <c r="CK75" s="227" t="str">
        <f t="shared" si="127"/>
        <v> </v>
      </c>
      <c r="CL75" s="227" t="str">
        <f t="shared" si="128"/>
        <v> </v>
      </c>
      <c r="CM75" s="238">
        <f t="shared" si="129"/>
        <v>0</v>
      </c>
      <c r="CN75" s="2"/>
      <c r="CO75" s="226" t="str">
        <f t="shared" si="130"/>
        <v> </v>
      </c>
      <c r="CP75" s="227" t="str">
        <f t="shared" si="131"/>
        <v> </v>
      </c>
      <c r="CQ75" s="227" t="str">
        <f t="shared" si="132"/>
        <v> </v>
      </c>
      <c r="CR75" s="238">
        <f t="shared" si="133"/>
        <v>0</v>
      </c>
      <c r="CT75" s="226" t="str">
        <f t="shared" si="134"/>
        <v> </v>
      </c>
      <c r="CU75" s="227" t="str">
        <f t="shared" si="135"/>
        <v> </v>
      </c>
      <c r="CV75" s="227" t="str">
        <f t="shared" si="136"/>
        <v> </v>
      </c>
      <c r="CW75" s="238">
        <f t="shared" si="137"/>
        <v>0</v>
      </c>
    </row>
    <row r="76" ht="10.35" hidden="1" customHeight="1" spans="1:101">
      <c r="A76" s="4"/>
      <c r="B76" s="22"/>
      <c r="C76" s="22"/>
      <c r="E76" s="37">
        <f t="shared" si="148"/>
        <v>44956</v>
      </c>
      <c r="F76" s="38"/>
      <c r="G76" s="39"/>
      <c r="H76" s="40"/>
      <c r="I76" s="68">
        <f t="shared" si="102"/>
        <v>0</v>
      </c>
      <c r="J76" s="10"/>
      <c r="K76" s="38"/>
      <c r="L76" s="39"/>
      <c r="M76" s="40"/>
      <c r="N76" s="68">
        <f t="shared" si="103"/>
        <v>0</v>
      </c>
      <c r="O76" s="10"/>
      <c r="P76" s="38"/>
      <c r="Q76" s="39"/>
      <c r="R76" s="40"/>
      <c r="S76" s="68">
        <f t="shared" si="104"/>
        <v>0</v>
      </c>
      <c r="T76" s="10"/>
      <c r="U76" s="38"/>
      <c r="V76" s="39"/>
      <c r="W76" s="40"/>
      <c r="X76" s="68">
        <f t="shared" si="105"/>
        <v>0</v>
      </c>
      <c r="Y76" s="10"/>
      <c r="Z76" s="73">
        <f t="shared" si="106"/>
        <v>0</v>
      </c>
      <c r="AA76" s="79">
        <f t="shared" si="106"/>
        <v>0</v>
      </c>
      <c r="AB76" s="79">
        <f t="shared" si="108"/>
        <v>0</v>
      </c>
      <c r="AC76" s="68">
        <f t="shared" si="109"/>
        <v>0</v>
      </c>
      <c r="AD76" s="4"/>
      <c r="AE76" s="37">
        <f t="shared" si="149"/>
        <v>44956</v>
      </c>
      <c r="AF76" s="86" t="str">
        <f t="shared" si="111"/>
        <v>0</v>
      </c>
      <c r="AG76" s="86" t="str">
        <f t="shared" si="112"/>
        <v>0</v>
      </c>
      <c r="AH76" s="86" t="str">
        <f t="shared" si="113"/>
        <v>0</v>
      </c>
      <c r="AI76" s="86" t="str">
        <f t="shared" si="114"/>
        <v>0</v>
      </c>
      <c r="AJ76" s="100" t="str">
        <f t="shared" si="115"/>
        <v/>
      </c>
      <c r="AK76" s="4"/>
      <c r="AL76" s="37">
        <f t="shared" si="150"/>
        <v>44956</v>
      </c>
      <c r="AM76" s="141">
        <f t="shared" si="138"/>
        <v>0</v>
      </c>
      <c r="AN76" s="99">
        <f t="shared" si="139"/>
        <v>0</v>
      </c>
      <c r="AO76" s="99">
        <f t="shared" si="140"/>
        <v>0</v>
      </c>
      <c r="AP76" s="99">
        <f t="shared" si="141"/>
        <v>0</v>
      </c>
      <c r="AQ76" s="150">
        <f t="shared" si="142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51"/>
        <v>7</v>
      </c>
      <c r="BZ76" s="226" t="str">
        <f t="shared" si="118"/>
        <v> </v>
      </c>
      <c r="CA76" s="227" t="str">
        <f t="shared" si="119"/>
        <v> </v>
      </c>
      <c r="CB76" s="227" t="str">
        <f t="shared" si="120"/>
        <v> </v>
      </c>
      <c r="CC76" s="238">
        <f t="shared" si="121"/>
        <v>0</v>
      </c>
      <c r="CE76" s="226" t="str">
        <f t="shared" si="122"/>
        <v> </v>
      </c>
      <c r="CF76" s="227" t="str">
        <f t="shared" si="123"/>
        <v> </v>
      </c>
      <c r="CG76" s="227" t="str">
        <f t="shared" si="124"/>
        <v> </v>
      </c>
      <c r="CH76" s="238">
        <f t="shared" si="125"/>
        <v>0</v>
      </c>
      <c r="CJ76" s="226" t="str">
        <f t="shared" si="126"/>
        <v> </v>
      </c>
      <c r="CK76" s="227" t="str">
        <f t="shared" si="127"/>
        <v> </v>
      </c>
      <c r="CL76" s="227" t="str">
        <f t="shared" si="128"/>
        <v> </v>
      </c>
      <c r="CM76" s="238">
        <f t="shared" si="129"/>
        <v>0</v>
      </c>
      <c r="CN76" s="2"/>
      <c r="CO76" s="226" t="str">
        <f t="shared" si="130"/>
        <v> </v>
      </c>
      <c r="CP76" s="227" t="str">
        <f t="shared" si="131"/>
        <v> </v>
      </c>
      <c r="CQ76" s="227" t="str">
        <f t="shared" si="132"/>
        <v> </v>
      </c>
      <c r="CR76" s="238">
        <f t="shared" si="133"/>
        <v>0</v>
      </c>
      <c r="CT76" s="226" t="str">
        <f t="shared" si="134"/>
        <v> </v>
      </c>
      <c r="CU76" s="227" t="str">
        <f t="shared" si="135"/>
        <v> </v>
      </c>
      <c r="CV76" s="227" t="str">
        <f t="shared" si="136"/>
        <v> </v>
      </c>
      <c r="CW76" s="238">
        <f t="shared" si="137"/>
        <v>0</v>
      </c>
    </row>
    <row r="77" ht="10.35" hidden="1" customHeight="1" spans="1:101">
      <c r="A77" s="4"/>
      <c r="B77" s="22"/>
      <c r="C77" s="22"/>
      <c r="E77" s="37" t="str">
        <f t="shared" si="148"/>
        <v> </v>
      </c>
      <c r="F77" s="38"/>
      <c r="G77" s="39"/>
      <c r="H77" s="40"/>
      <c r="I77" s="68">
        <f t="shared" si="102"/>
        <v>0</v>
      </c>
      <c r="J77" s="10"/>
      <c r="K77" s="38"/>
      <c r="L77" s="39"/>
      <c r="M77" s="40"/>
      <c r="N77" s="68">
        <f t="shared" si="103"/>
        <v>0</v>
      </c>
      <c r="O77" s="10"/>
      <c r="P77" s="38"/>
      <c r="Q77" s="39"/>
      <c r="R77" s="40"/>
      <c r="S77" s="68">
        <f t="shared" si="104"/>
        <v>0</v>
      </c>
      <c r="T77" s="10"/>
      <c r="U77" s="38"/>
      <c r="V77" s="39"/>
      <c r="W77" s="40"/>
      <c r="X77" s="68">
        <f t="shared" si="105"/>
        <v>0</v>
      </c>
      <c r="Y77" s="10"/>
      <c r="Z77" s="73">
        <f t="shared" si="106"/>
        <v>0</v>
      </c>
      <c r="AA77" s="79">
        <f t="shared" si="106"/>
        <v>0</v>
      </c>
      <c r="AB77" s="79">
        <f t="shared" si="108"/>
        <v>0</v>
      </c>
      <c r="AC77" s="68">
        <f t="shared" si="109"/>
        <v>0</v>
      </c>
      <c r="AD77" s="4"/>
      <c r="AE77" s="37" t="str">
        <f t="shared" si="149"/>
        <v> </v>
      </c>
      <c r="AF77" s="86" t="str">
        <f t="shared" si="111"/>
        <v>0</v>
      </c>
      <c r="AG77" s="86" t="str">
        <f t="shared" si="112"/>
        <v>0</v>
      </c>
      <c r="AH77" s="86" t="str">
        <f t="shared" si="113"/>
        <v>0</v>
      </c>
      <c r="AI77" s="86" t="str">
        <f t="shared" si="114"/>
        <v>0</v>
      </c>
      <c r="AJ77" s="100" t="str">
        <f t="shared" si="115"/>
        <v/>
      </c>
      <c r="AK77" s="4"/>
      <c r="AL77" s="37" t="str">
        <f t="shared" si="150"/>
        <v> </v>
      </c>
      <c r="AM77" s="141">
        <f t="shared" si="138"/>
        <v>0</v>
      </c>
      <c r="AN77" s="99">
        <f t="shared" si="139"/>
        <v>0</v>
      </c>
      <c r="AO77" s="99">
        <f t="shared" si="140"/>
        <v>0</v>
      </c>
      <c r="AP77" s="99">
        <f t="shared" si="141"/>
        <v>0</v>
      </c>
      <c r="AQ77" s="150">
        <f t="shared" si="142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51"/>
        <v> </v>
      </c>
      <c r="BZ77" s="226" t="str">
        <f t="shared" si="118"/>
        <v> </v>
      </c>
      <c r="CA77" s="227" t="str">
        <f t="shared" si="119"/>
        <v> </v>
      </c>
      <c r="CB77" s="227" t="str">
        <f t="shared" si="120"/>
        <v> </v>
      </c>
      <c r="CC77" s="238">
        <f t="shared" si="121"/>
        <v>0</v>
      </c>
      <c r="CE77" s="226" t="str">
        <f t="shared" si="122"/>
        <v> </v>
      </c>
      <c r="CF77" s="227" t="str">
        <f t="shared" si="123"/>
        <v> </v>
      </c>
      <c r="CG77" s="227" t="str">
        <f t="shared" si="124"/>
        <v> </v>
      </c>
      <c r="CH77" s="238">
        <f t="shared" si="125"/>
        <v>0</v>
      </c>
      <c r="CJ77" s="226" t="str">
        <f t="shared" si="126"/>
        <v> </v>
      </c>
      <c r="CK77" s="227" t="str">
        <f t="shared" si="127"/>
        <v> </v>
      </c>
      <c r="CL77" s="227" t="str">
        <f t="shared" si="128"/>
        <v> </v>
      </c>
      <c r="CM77" s="238">
        <f t="shared" si="129"/>
        <v>0</v>
      </c>
      <c r="CN77" s="2"/>
      <c r="CO77" s="226" t="str">
        <f t="shared" si="130"/>
        <v> </v>
      </c>
      <c r="CP77" s="227" t="str">
        <f t="shared" si="131"/>
        <v> </v>
      </c>
      <c r="CQ77" s="227" t="str">
        <f t="shared" si="132"/>
        <v> </v>
      </c>
      <c r="CR77" s="238">
        <f t="shared" si="133"/>
        <v>0</v>
      </c>
      <c r="CT77" s="226" t="str">
        <f t="shared" si="134"/>
        <v> </v>
      </c>
      <c r="CU77" s="227" t="str">
        <f t="shared" si="135"/>
        <v> </v>
      </c>
      <c r="CV77" s="227" t="str">
        <f t="shared" si="136"/>
        <v> </v>
      </c>
      <c r="CW77" s="238">
        <f t="shared" si="137"/>
        <v>0</v>
      </c>
    </row>
    <row r="78" ht="10.35" hidden="1" customHeight="1" spans="1:101">
      <c r="A78" s="4"/>
      <c r="B78" s="22"/>
      <c r="C78" s="22"/>
      <c r="E78" s="37" t="str">
        <f t="shared" si="148"/>
        <v> </v>
      </c>
      <c r="F78" s="38"/>
      <c r="G78" s="39"/>
      <c r="H78" s="40"/>
      <c r="I78" s="68">
        <f t="shared" si="102"/>
        <v>0</v>
      </c>
      <c r="J78" s="10"/>
      <c r="K78" s="38"/>
      <c r="L78" s="39"/>
      <c r="M78" s="40"/>
      <c r="N78" s="68">
        <f t="shared" si="103"/>
        <v>0</v>
      </c>
      <c r="O78" s="10"/>
      <c r="P78" s="38"/>
      <c r="Q78" s="39"/>
      <c r="R78" s="40"/>
      <c r="S78" s="68">
        <f t="shared" si="104"/>
        <v>0</v>
      </c>
      <c r="T78" s="10"/>
      <c r="U78" s="38"/>
      <c r="V78" s="39"/>
      <c r="W78" s="40"/>
      <c r="X78" s="68">
        <f t="shared" si="105"/>
        <v>0</v>
      </c>
      <c r="Y78" s="10"/>
      <c r="Z78" s="73">
        <f t="shared" si="106"/>
        <v>0</v>
      </c>
      <c r="AA78" s="79">
        <f t="shared" si="106"/>
        <v>0</v>
      </c>
      <c r="AB78" s="79">
        <f t="shared" si="108"/>
        <v>0</v>
      </c>
      <c r="AC78" s="68">
        <f t="shared" si="109"/>
        <v>0</v>
      </c>
      <c r="AD78" s="4"/>
      <c r="AE78" s="37" t="str">
        <f t="shared" si="149"/>
        <v> </v>
      </c>
      <c r="AF78" s="86" t="str">
        <f t="shared" si="111"/>
        <v>0</v>
      </c>
      <c r="AG78" s="86" t="str">
        <f t="shared" si="112"/>
        <v>0</v>
      </c>
      <c r="AH78" s="86" t="str">
        <f t="shared" si="113"/>
        <v>0</v>
      </c>
      <c r="AI78" s="86" t="str">
        <f t="shared" si="114"/>
        <v>0</v>
      </c>
      <c r="AJ78" s="100" t="str">
        <f t="shared" si="115"/>
        <v/>
      </c>
      <c r="AK78" s="4"/>
      <c r="AL78" s="37" t="str">
        <f t="shared" si="150"/>
        <v> </v>
      </c>
      <c r="AM78" s="141">
        <f t="shared" si="138"/>
        <v>0</v>
      </c>
      <c r="AN78" s="99">
        <f t="shared" si="139"/>
        <v>0</v>
      </c>
      <c r="AO78" s="99">
        <f t="shared" si="140"/>
        <v>0</v>
      </c>
      <c r="AP78" s="99">
        <f t="shared" si="141"/>
        <v>0</v>
      </c>
      <c r="AQ78" s="150">
        <f t="shared" si="142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51"/>
        <v> </v>
      </c>
      <c r="BZ78" s="226" t="str">
        <f t="shared" si="118"/>
        <v> </v>
      </c>
      <c r="CA78" s="227" t="str">
        <f t="shared" si="119"/>
        <v> </v>
      </c>
      <c r="CB78" s="227" t="str">
        <f t="shared" si="120"/>
        <v> </v>
      </c>
      <c r="CC78" s="238">
        <f t="shared" si="121"/>
        <v>0</v>
      </c>
      <c r="CE78" s="226" t="str">
        <f t="shared" si="122"/>
        <v> </v>
      </c>
      <c r="CF78" s="227" t="str">
        <f t="shared" si="123"/>
        <v> </v>
      </c>
      <c r="CG78" s="227" t="str">
        <f t="shared" si="124"/>
        <v> </v>
      </c>
      <c r="CH78" s="238">
        <f t="shared" si="125"/>
        <v>0</v>
      </c>
      <c r="CJ78" s="226" t="str">
        <f t="shared" si="126"/>
        <v> </v>
      </c>
      <c r="CK78" s="227" t="str">
        <f t="shared" si="127"/>
        <v> </v>
      </c>
      <c r="CL78" s="227" t="str">
        <f t="shared" si="128"/>
        <v> </v>
      </c>
      <c r="CM78" s="238">
        <f t="shared" si="129"/>
        <v>0</v>
      </c>
      <c r="CN78" s="2"/>
      <c r="CO78" s="226" t="str">
        <f t="shared" si="130"/>
        <v> </v>
      </c>
      <c r="CP78" s="227" t="str">
        <f t="shared" si="131"/>
        <v> </v>
      </c>
      <c r="CQ78" s="227" t="str">
        <f t="shared" si="132"/>
        <v> </v>
      </c>
      <c r="CR78" s="238">
        <f t="shared" si="133"/>
        <v>0</v>
      </c>
      <c r="CT78" s="226" t="str">
        <f t="shared" si="134"/>
        <v> </v>
      </c>
      <c r="CU78" s="227" t="str">
        <f t="shared" si="135"/>
        <v> </v>
      </c>
      <c r="CV78" s="227" t="str">
        <f t="shared" si="136"/>
        <v> </v>
      </c>
      <c r="CW78" s="238">
        <f t="shared" si="137"/>
        <v>0</v>
      </c>
    </row>
    <row r="79" ht="10.35" hidden="1" customHeight="1" spans="1:101">
      <c r="A79" s="4"/>
      <c r="B79" s="22"/>
      <c r="C79" s="22"/>
      <c r="E79" s="37" t="str">
        <f t="shared" si="148"/>
        <v> </v>
      </c>
      <c r="F79" s="38"/>
      <c r="G79" s="39"/>
      <c r="H79" s="40"/>
      <c r="I79" s="68">
        <f t="shared" si="102"/>
        <v>0</v>
      </c>
      <c r="J79" s="10"/>
      <c r="K79" s="38"/>
      <c r="L79" s="39"/>
      <c r="M79" s="40"/>
      <c r="N79" s="68">
        <f t="shared" si="103"/>
        <v>0</v>
      </c>
      <c r="O79" s="10"/>
      <c r="P79" s="38"/>
      <c r="Q79" s="39"/>
      <c r="R79" s="40"/>
      <c r="S79" s="68">
        <f t="shared" si="104"/>
        <v>0</v>
      </c>
      <c r="T79" s="10"/>
      <c r="U79" s="38"/>
      <c r="V79" s="39"/>
      <c r="W79" s="40"/>
      <c r="X79" s="68">
        <f t="shared" si="105"/>
        <v>0</v>
      </c>
      <c r="Y79" s="10"/>
      <c r="Z79" s="73">
        <f t="shared" si="106"/>
        <v>0</v>
      </c>
      <c r="AA79" s="79">
        <f t="shared" si="106"/>
        <v>0</v>
      </c>
      <c r="AB79" s="79">
        <f t="shared" si="108"/>
        <v>0</v>
      </c>
      <c r="AC79" s="68">
        <f t="shared" si="109"/>
        <v>0</v>
      </c>
      <c r="AD79" s="4"/>
      <c r="AE79" s="37" t="str">
        <f t="shared" si="149"/>
        <v> </v>
      </c>
      <c r="AF79" s="86" t="str">
        <f t="shared" si="111"/>
        <v>0</v>
      </c>
      <c r="AG79" s="86" t="str">
        <f t="shared" si="112"/>
        <v>0</v>
      </c>
      <c r="AH79" s="86" t="str">
        <f t="shared" si="113"/>
        <v>0</v>
      </c>
      <c r="AI79" s="86" t="str">
        <f t="shared" si="114"/>
        <v>0</v>
      </c>
      <c r="AJ79" s="100" t="str">
        <f t="shared" si="115"/>
        <v/>
      </c>
      <c r="AK79" s="4"/>
      <c r="AL79" s="37" t="str">
        <f t="shared" si="150"/>
        <v> </v>
      </c>
      <c r="AM79" s="141">
        <f t="shared" si="138"/>
        <v>0</v>
      </c>
      <c r="AN79" s="99">
        <f t="shared" si="139"/>
        <v>0</v>
      </c>
      <c r="AO79" s="99">
        <f t="shared" si="140"/>
        <v>0</v>
      </c>
      <c r="AP79" s="99">
        <f t="shared" si="141"/>
        <v>0</v>
      </c>
      <c r="AQ79" s="150">
        <f t="shared" si="142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51"/>
        <v> </v>
      </c>
      <c r="BZ79" s="226" t="str">
        <f t="shared" si="118"/>
        <v> </v>
      </c>
      <c r="CA79" s="227" t="str">
        <f t="shared" si="119"/>
        <v> </v>
      </c>
      <c r="CB79" s="227" t="str">
        <f t="shared" si="120"/>
        <v> </v>
      </c>
      <c r="CC79" s="238">
        <f t="shared" si="121"/>
        <v>0</v>
      </c>
      <c r="CE79" s="226" t="str">
        <f t="shared" si="122"/>
        <v> </v>
      </c>
      <c r="CF79" s="227" t="str">
        <f t="shared" si="123"/>
        <v> </v>
      </c>
      <c r="CG79" s="227" t="str">
        <f t="shared" si="124"/>
        <v> </v>
      </c>
      <c r="CH79" s="238">
        <f t="shared" si="125"/>
        <v>0</v>
      </c>
      <c r="CJ79" s="226" t="str">
        <f t="shared" si="126"/>
        <v> </v>
      </c>
      <c r="CK79" s="227" t="str">
        <f t="shared" si="127"/>
        <v> </v>
      </c>
      <c r="CL79" s="227" t="str">
        <f t="shared" si="128"/>
        <v> </v>
      </c>
      <c r="CM79" s="238">
        <f t="shared" si="129"/>
        <v>0</v>
      </c>
      <c r="CN79" s="2"/>
      <c r="CO79" s="226" t="str">
        <f t="shared" si="130"/>
        <v> </v>
      </c>
      <c r="CP79" s="227" t="str">
        <f t="shared" si="131"/>
        <v> </v>
      </c>
      <c r="CQ79" s="227" t="str">
        <f t="shared" si="132"/>
        <v> </v>
      </c>
      <c r="CR79" s="238">
        <f t="shared" si="133"/>
        <v>0</v>
      </c>
      <c r="CT79" s="226" t="str">
        <f t="shared" si="134"/>
        <v> </v>
      </c>
      <c r="CU79" s="227" t="str">
        <f t="shared" si="135"/>
        <v> </v>
      </c>
      <c r="CV79" s="227" t="str">
        <f t="shared" si="136"/>
        <v> </v>
      </c>
      <c r="CW79" s="238">
        <f t="shared" si="137"/>
        <v>0</v>
      </c>
    </row>
    <row r="80" ht="10.35" hidden="1" customHeight="1" spans="1:101">
      <c r="A80" s="4"/>
      <c r="B80" s="22"/>
      <c r="C80" s="22"/>
      <c r="E80" s="37" t="str">
        <f t="shared" si="148"/>
        <v> </v>
      </c>
      <c r="F80" s="38"/>
      <c r="G80" s="39"/>
      <c r="H80" s="40"/>
      <c r="I80" s="68">
        <f t="shared" si="102"/>
        <v>0</v>
      </c>
      <c r="J80" s="10"/>
      <c r="K80" s="38"/>
      <c r="L80" s="39"/>
      <c r="M80" s="40"/>
      <c r="N80" s="68">
        <f t="shared" si="103"/>
        <v>0</v>
      </c>
      <c r="O80" s="10"/>
      <c r="P80" s="38"/>
      <c r="Q80" s="39"/>
      <c r="R80" s="40"/>
      <c r="S80" s="68">
        <f t="shared" si="104"/>
        <v>0</v>
      </c>
      <c r="T80" s="10"/>
      <c r="U80" s="38"/>
      <c r="V80" s="39"/>
      <c r="W80" s="40"/>
      <c r="X80" s="68">
        <f t="shared" si="105"/>
        <v>0</v>
      </c>
      <c r="Y80" s="10"/>
      <c r="Z80" s="73">
        <f t="shared" si="106"/>
        <v>0</v>
      </c>
      <c r="AA80" s="79">
        <f t="shared" si="106"/>
        <v>0</v>
      </c>
      <c r="AB80" s="79">
        <f t="shared" si="108"/>
        <v>0</v>
      </c>
      <c r="AC80" s="68">
        <f t="shared" si="109"/>
        <v>0</v>
      </c>
      <c r="AD80" s="4"/>
      <c r="AE80" s="37" t="str">
        <f t="shared" si="149"/>
        <v> </v>
      </c>
      <c r="AF80" s="86" t="str">
        <f t="shared" si="111"/>
        <v>0</v>
      </c>
      <c r="AG80" s="86" t="str">
        <f t="shared" si="112"/>
        <v>0</v>
      </c>
      <c r="AH80" s="86" t="str">
        <f t="shared" si="113"/>
        <v>0</v>
      </c>
      <c r="AI80" s="86" t="str">
        <f t="shared" si="114"/>
        <v>0</v>
      </c>
      <c r="AJ80" s="100" t="str">
        <f t="shared" si="115"/>
        <v/>
      </c>
      <c r="AK80" s="4"/>
      <c r="AL80" s="37" t="str">
        <f t="shared" si="150"/>
        <v> </v>
      </c>
      <c r="AM80" s="141">
        <f t="shared" si="138"/>
        <v>0</v>
      </c>
      <c r="AN80" s="99">
        <f t="shared" si="139"/>
        <v>0</v>
      </c>
      <c r="AO80" s="99">
        <f t="shared" si="140"/>
        <v>0</v>
      </c>
      <c r="AP80" s="99">
        <f t="shared" si="141"/>
        <v>0</v>
      </c>
      <c r="AQ80" s="150">
        <f t="shared" si="142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51"/>
        <v> </v>
      </c>
      <c r="BZ80" s="226" t="str">
        <f t="shared" si="118"/>
        <v> </v>
      </c>
      <c r="CA80" s="227" t="str">
        <f t="shared" si="119"/>
        <v> </v>
      </c>
      <c r="CB80" s="227" t="str">
        <f t="shared" si="120"/>
        <v> </v>
      </c>
      <c r="CC80" s="238">
        <f t="shared" si="121"/>
        <v>0</v>
      </c>
      <c r="CE80" s="226" t="str">
        <f t="shared" si="122"/>
        <v> </v>
      </c>
      <c r="CF80" s="227" t="str">
        <f t="shared" si="123"/>
        <v> </v>
      </c>
      <c r="CG80" s="227" t="str">
        <f t="shared" si="124"/>
        <v> </v>
      </c>
      <c r="CH80" s="238">
        <f t="shared" si="125"/>
        <v>0</v>
      </c>
      <c r="CJ80" s="226" t="str">
        <f t="shared" si="126"/>
        <v> </v>
      </c>
      <c r="CK80" s="227" t="str">
        <f t="shared" si="127"/>
        <v> </v>
      </c>
      <c r="CL80" s="227" t="str">
        <f t="shared" si="128"/>
        <v> </v>
      </c>
      <c r="CM80" s="238">
        <f t="shared" si="129"/>
        <v>0</v>
      </c>
      <c r="CN80" s="2"/>
      <c r="CO80" s="226" t="str">
        <f t="shared" si="130"/>
        <v> </v>
      </c>
      <c r="CP80" s="227" t="str">
        <f t="shared" si="131"/>
        <v> </v>
      </c>
      <c r="CQ80" s="227" t="str">
        <f t="shared" si="132"/>
        <v> </v>
      </c>
      <c r="CR80" s="238">
        <f t="shared" si="133"/>
        <v>0</v>
      </c>
      <c r="CT80" s="226" t="str">
        <f t="shared" si="134"/>
        <v> </v>
      </c>
      <c r="CU80" s="227" t="str">
        <f t="shared" si="135"/>
        <v> </v>
      </c>
      <c r="CV80" s="227" t="str">
        <f t="shared" si="136"/>
        <v> </v>
      </c>
      <c r="CW80" s="238">
        <f t="shared" si="137"/>
        <v>0</v>
      </c>
    </row>
    <row r="81" ht="10.35" hidden="1" customHeight="1" spans="1:101">
      <c r="A81" s="4"/>
      <c r="B81" s="22"/>
      <c r="C81" s="22"/>
      <c r="E81" s="37" t="str">
        <f t="shared" si="148"/>
        <v> </v>
      </c>
      <c r="F81" s="38"/>
      <c r="G81" s="39"/>
      <c r="H81" s="40"/>
      <c r="I81" s="68">
        <f t="shared" si="102"/>
        <v>0</v>
      </c>
      <c r="J81" s="10"/>
      <c r="K81" s="38"/>
      <c r="L81" s="39"/>
      <c r="M81" s="40"/>
      <c r="N81" s="68">
        <f t="shared" si="103"/>
        <v>0</v>
      </c>
      <c r="O81" s="10"/>
      <c r="P81" s="38"/>
      <c r="Q81" s="39"/>
      <c r="R81" s="40"/>
      <c r="S81" s="68">
        <f t="shared" si="104"/>
        <v>0</v>
      </c>
      <c r="T81" s="10"/>
      <c r="U81" s="38"/>
      <c r="V81" s="39"/>
      <c r="W81" s="40"/>
      <c r="X81" s="68">
        <f t="shared" si="105"/>
        <v>0</v>
      </c>
      <c r="Y81" s="10"/>
      <c r="Z81" s="73">
        <f t="shared" si="106"/>
        <v>0</v>
      </c>
      <c r="AA81" s="79">
        <f t="shared" si="106"/>
        <v>0</v>
      </c>
      <c r="AB81" s="79">
        <f t="shared" si="108"/>
        <v>0</v>
      </c>
      <c r="AC81" s="68">
        <f t="shared" si="109"/>
        <v>0</v>
      </c>
      <c r="AD81" s="4"/>
      <c r="AE81" s="37" t="str">
        <f t="shared" si="149"/>
        <v> </v>
      </c>
      <c r="AF81" s="86" t="str">
        <f t="shared" si="111"/>
        <v>0</v>
      </c>
      <c r="AG81" s="86" t="str">
        <f t="shared" si="112"/>
        <v>0</v>
      </c>
      <c r="AH81" s="86" t="str">
        <f t="shared" si="113"/>
        <v>0</v>
      </c>
      <c r="AI81" s="86" t="str">
        <f t="shared" si="114"/>
        <v>0</v>
      </c>
      <c r="AJ81" s="100" t="str">
        <f t="shared" si="115"/>
        <v/>
      </c>
      <c r="AK81" s="4"/>
      <c r="AL81" s="37" t="str">
        <f t="shared" si="150"/>
        <v> </v>
      </c>
      <c r="AM81" s="141">
        <f t="shared" si="138"/>
        <v>0</v>
      </c>
      <c r="AN81" s="99">
        <f t="shared" si="139"/>
        <v>0</v>
      </c>
      <c r="AO81" s="99">
        <f t="shared" si="140"/>
        <v>0</v>
      </c>
      <c r="AP81" s="99">
        <f t="shared" si="141"/>
        <v>0</v>
      </c>
      <c r="AQ81" s="150">
        <f t="shared" si="142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51"/>
        <v> </v>
      </c>
      <c r="BZ81" s="226" t="str">
        <f t="shared" si="118"/>
        <v> </v>
      </c>
      <c r="CA81" s="227" t="str">
        <f t="shared" si="119"/>
        <v> </v>
      </c>
      <c r="CB81" s="227" t="str">
        <f t="shared" si="120"/>
        <v> </v>
      </c>
      <c r="CC81" s="238">
        <f t="shared" si="121"/>
        <v>0</v>
      </c>
      <c r="CE81" s="226" t="str">
        <f t="shared" si="122"/>
        <v> </v>
      </c>
      <c r="CF81" s="227" t="str">
        <f t="shared" si="123"/>
        <v> </v>
      </c>
      <c r="CG81" s="227" t="str">
        <f t="shared" si="124"/>
        <v> </v>
      </c>
      <c r="CH81" s="238">
        <f t="shared" si="125"/>
        <v>0</v>
      </c>
      <c r="CJ81" s="226" t="str">
        <f t="shared" si="126"/>
        <v> </v>
      </c>
      <c r="CK81" s="227" t="str">
        <f t="shared" si="127"/>
        <v> </v>
      </c>
      <c r="CL81" s="227" t="str">
        <f t="shared" si="128"/>
        <v> </v>
      </c>
      <c r="CM81" s="238">
        <f t="shared" si="129"/>
        <v>0</v>
      </c>
      <c r="CN81" s="2"/>
      <c r="CO81" s="226" t="str">
        <f t="shared" si="130"/>
        <v> </v>
      </c>
      <c r="CP81" s="227" t="str">
        <f t="shared" si="131"/>
        <v> </v>
      </c>
      <c r="CQ81" s="227" t="str">
        <f t="shared" si="132"/>
        <v> </v>
      </c>
      <c r="CR81" s="238">
        <f t="shared" si="133"/>
        <v>0</v>
      </c>
      <c r="CT81" s="226" t="str">
        <f t="shared" si="134"/>
        <v> </v>
      </c>
      <c r="CU81" s="227" t="str">
        <f t="shared" si="135"/>
        <v> </v>
      </c>
      <c r="CV81" s="227" t="str">
        <f t="shared" si="136"/>
        <v> </v>
      </c>
      <c r="CW81" s="238">
        <f t="shared" si="137"/>
        <v>0</v>
      </c>
    </row>
    <row r="82" ht="10.35" hidden="1" customHeight="1" spans="1:101">
      <c r="A82" s="4"/>
      <c r="B82" s="22"/>
      <c r="C82" s="22"/>
      <c r="E82" s="37" t="str">
        <f t="shared" si="148"/>
        <v> </v>
      </c>
      <c r="F82" s="38"/>
      <c r="G82" s="39"/>
      <c r="H82" s="40"/>
      <c r="I82" s="68">
        <f t="shared" si="102"/>
        <v>0</v>
      </c>
      <c r="J82" s="10"/>
      <c r="K82" s="38"/>
      <c r="L82" s="39"/>
      <c r="M82" s="40"/>
      <c r="N82" s="68">
        <f t="shared" si="103"/>
        <v>0</v>
      </c>
      <c r="O82" s="10"/>
      <c r="P82" s="38"/>
      <c r="Q82" s="39"/>
      <c r="R82" s="40"/>
      <c r="S82" s="68">
        <f t="shared" si="104"/>
        <v>0</v>
      </c>
      <c r="T82" s="10"/>
      <c r="U82" s="38"/>
      <c r="V82" s="39"/>
      <c r="W82" s="40"/>
      <c r="X82" s="68">
        <f t="shared" si="105"/>
        <v>0</v>
      </c>
      <c r="Y82" s="10"/>
      <c r="Z82" s="73">
        <f t="shared" si="106"/>
        <v>0</v>
      </c>
      <c r="AA82" s="79">
        <f t="shared" si="106"/>
        <v>0</v>
      </c>
      <c r="AB82" s="79">
        <f t="shared" si="108"/>
        <v>0</v>
      </c>
      <c r="AC82" s="68">
        <f t="shared" si="109"/>
        <v>0</v>
      </c>
      <c r="AD82" s="4"/>
      <c r="AE82" s="37" t="str">
        <f t="shared" si="149"/>
        <v> </v>
      </c>
      <c r="AF82" s="86" t="str">
        <f t="shared" si="111"/>
        <v>0</v>
      </c>
      <c r="AG82" s="86" t="str">
        <f t="shared" si="112"/>
        <v>0</v>
      </c>
      <c r="AH82" s="86" t="str">
        <f t="shared" si="113"/>
        <v>0</v>
      </c>
      <c r="AI82" s="86" t="str">
        <f t="shared" si="114"/>
        <v>0</v>
      </c>
      <c r="AJ82" s="100" t="str">
        <f t="shared" si="115"/>
        <v/>
      </c>
      <c r="AK82" s="4"/>
      <c r="AL82" s="37" t="str">
        <f t="shared" si="150"/>
        <v> </v>
      </c>
      <c r="AM82" s="141">
        <f t="shared" si="138"/>
        <v>0</v>
      </c>
      <c r="AN82" s="99">
        <f t="shared" si="139"/>
        <v>0</v>
      </c>
      <c r="AO82" s="99">
        <f t="shared" si="140"/>
        <v>0</v>
      </c>
      <c r="AP82" s="99">
        <f t="shared" si="141"/>
        <v>0</v>
      </c>
      <c r="AQ82" s="150">
        <f t="shared" si="142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51"/>
        <v> </v>
      </c>
      <c r="BZ82" s="226" t="str">
        <f t="shared" si="118"/>
        <v> </v>
      </c>
      <c r="CA82" s="227" t="str">
        <f t="shared" si="119"/>
        <v> </v>
      </c>
      <c r="CB82" s="227" t="str">
        <f t="shared" si="120"/>
        <v> </v>
      </c>
      <c r="CC82" s="238">
        <f t="shared" si="121"/>
        <v>0</v>
      </c>
      <c r="CE82" s="226" t="str">
        <f t="shared" si="122"/>
        <v> </v>
      </c>
      <c r="CF82" s="227" t="str">
        <f t="shared" si="123"/>
        <v> </v>
      </c>
      <c r="CG82" s="227" t="str">
        <f t="shared" si="124"/>
        <v> </v>
      </c>
      <c r="CH82" s="238">
        <f t="shared" si="125"/>
        <v>0</v>
      </c>
      <c r="CJ82" s="226" t="str">
        <f t="shared" si="126"/>
        <v> </v>
      </c>
      <c r="CK82" s="227" t="str">
        <f t="shared" si="127"/>
        <v> </v>
      </c>
      <c r="CL82" s="227" t="str">
        <f t="shared" si="128"/>
        <v> </v>
      </c>
      <c r="CM82" s="238">
        <f t="shared" si="129"/>
        <v>0</v>
      </c>
      <c r="CN82" s="2"/>
      <c r="CO82" s="226" t="str">
        <f t="shared" si="130"/>
        <v> </v>
      </c>
      <c r="CP82" s="227" t="str">
        <f t="shared" si="131"/>
        <v> </v>
      </c>
      <c r="CQ82" s="227" t="str">
        <f t="shared" si="132"/>
        <v> </v>
      </c>
      <c r="CR82" s="238">
        <f t="shared" si="133"/>
        <v>0</v>
      </c>
      <c r="CT82" s="226" t="str">
        <f t="shared" si="134"/>
        <v> </v>
      </c>
      <c r="CU82" s="227" t="str">
        <f t="shared" si="135"/>
        <v> </v>
      </c>
      <c r="CV82" s="227" t="str">
        <f t="shared" si="136"/>
        <v> </v>
      </c>
      <c r="CW82" s="238">
        <f t="shared" si="137"/>
        <v>0</v>
      </c>
    </row>
    <row r="83" ht="10.35" hidden="1" customHeight="1" spans="1:101">
      <c r="A83" s="4"/>
      <c r="B83" s="22"/>
      <c r="C83" s="22"/>
      <c r="E83" s="37" t="str">
        <f t="shared" si="148"/>
        <v> </v>
      </c>
      <c r="F83" s="252"/>
      <c r="G83" s="253"/>
      <c r="H83" s="254"/>
      <c r="I83" s="68">
        <f t="shared" si="102"/>
        <v>0</v>
      </c>
      <c r="J83" s="10"/>
      <c r="K83" s="42"/>
      <c r="L83" s="43"/>
      <c r="M83" s="44"/>
      <c r="N83" s="68">
        <f t="shared" si="103"/>
        <v>0</v>
      </c>
      <c r="O83" s="10"/>
      <c r="P83" s="42"/>
      <c r="Q83" s="43"/>
      <c r="R83" s="44"/>
      <c r="S83" s="68">
        <f t="shared" si="104"/>
        <v>0</v>
      </c>
      <c r="T83" s="10"/>
      <c r="U83" s="42"/>
      <c r="V83" s="43"/>
      <c r="W83" s="44"/>
      <c r="X83" s="68">
        <f t="shared" si="105"/>
        <v>0</v>
      </c>
      <c r="Y83" s="10"/>
      <c r="Z83" s="73">
        <f t="shared" si="106"/>
        <v>0</v>
      </c>
      <c r="AA83" s="79">
        <f t="shared" si="106"/>
        <v>0</v>
      </c>
      <c r="AB83" s="79">
        <f t="shared" si="108"/>
        <v>0</v>
      </c>
      <c r="AC83" s="68">
        <f t="shared" si="109"/>
        <v>0</v>
      </c>
      <c r="AD83" s="4"/>
      <c r="AE83" s="37" t="str">
        <f t="shared" si="149"/>
        <v> </v>
      </c>
      <c r="AF83" s="86" t="str">
        <f t="shared" si="111"/>
        <v>0</v>
      </c>
      <c r="AG83" s="86" t="str">
        <f t="shared" si="112"/>
        <v>0</v>
      </c>
      <c r="AH83" s="86" t="str">
        <f t="shared" si="113"/>
        <v>0</v>
      </c>
      <c r="AI83" s="86" t="str">
        <f t="shared" si="114"/>
        <v>0</v>
      </c>
      <c r="AJ83" s="100" t="str">
        <f t="shared" si="115"/>
        <v/>
      </c>
      <c r="AK83" s="4"/>
      <c r="AL83" s="41" t="str">
        <f t="shared" si="150"/>
        <v> </v>
      </c>
      <c r="AM83" s="141">
        <f t="shared" si="138"/>
        <v>0</v>
      </c>
      <c r="AN83" s="99">
        <f t="shared" si="139"/>
        <v>0</v>
      </c>
      <c r="AO83" s="99">
        <f t="shared" si="140"/>
        <v>0</v>
      </c>
      <c r="AP83" s="99">
        <f t="shared" si="141"/>
        <v>0</v>
      </c>
      <c r="AQ83" s="150">
        <f t="shared" si="142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51"/>
        <v> </v>
      </c>
      <c r="BZ83" s="228" t="str">
        <f t="shared" si="118"/>
        <v> </v>
      </c>
      <c r="CA83" s="229" t="str">
        <f t="shared" si="119"/>
        <v> </v>
      </c>
      <c r="CB83" s="229" t="str">
        <f t="shared" si="120"/>
        <v> </v>
      </c>
      <c r="CC83" s="239">
        <f t="shared" si="121"/>
        <v>0</v>
      </c>
      <c r="CE83" s="228" t="str">
        <f t="shared" si="122"/>
        <v> </v>
      </c>
      <c r="CF83" s="229" t="str">
        <f t="shared" si="123"/>
        <v> </v>
      </c>
      <c r="CG83" s="229" t="str">
        <f t="shared" si="124"/>
        <v> </v>
      </c>
      <c r="CH83" s="239">
        <f t="shared" si="125"/>
        <v>0</v>
      </c>
      <c r="CJ83" s="228" t="str">
        <f t="shared" si="126"/>
        <v> </v>
      </c>
      <c r="CK83" s="229" t="str">
        <f t="shared" si="127"/>
        <v> </v>
      </c>
      <c r="CL83" s="229" t="str">
        <f t="shared" si="128"/>
        <v> </v>
      </c>
      <c r="CM83" s="239">
        <f t="shared" si="129"/>
        <v>0</v>
      </c>
      <c r="CN83" s="2"/>
      <c r="CO83" s="228" t="str">
        <f t="shared" si="130"/>
        <v> </v>
      </c>
      <c r="CP83" s="229" t="str">
        <f t="shared" si="131"/>
        <v> </v>
      </c>
      <c r="CQ83" s="229" t="str">
        <f t="shared" si="132"/>
        <v> </v>
      </c>
      <c r="CR83" s="239">
        <f t="shared" si="133"/>
        <v>0</v>
      </c>
      <c r="CT83" s="228" t="str">
        <f t="shared" si="134"/>
        <v> </v>
      </c>
      <c r="CU83" s="229" t="str">
        <f t="shared" si="135"/>
        <v> </v>
      </c>
      <c r="CV83" s="229" t="str">
        <f t="shared" si="136"/>
        <v> </v>
      </c>
      <c r="CW83" s="239">
        <f t="shared" si="137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102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103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104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105"/>
        <v>0</v>
      </c>
      <c r="Y84" s="10"/>
      <c r="Z84" s="46">
        <f t="shared" si="106"/>
        <v>0</v>
      </c>
      <c r="AA84" s="47">
        <f t="shared" si="106"/>
        <v>0</v>
      </c>
      <c r="AB84" s="47">
        <f t="shared" si="108"/>
        <v>0</v>
      </c>
      <c r="AC84" s="64">
        <f t="shared" si="109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107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9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325" t="s">
        <v>9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438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 t="shared" ref="B93:B106" si="152">IF((B5=0)," ",B5)</f>
        <v>44929</v>
      </c>
      <c r="C93" s="20"/>
      <c r="D93" s="247"/>
      <c r="E93" s="33">
        <f>IF((B93=0)," ",B93)</f>
        <v>44929</v>
      </c>
      <c r="F93" s="34"/>
      <c r="G93" s="35"/>
      <c r="H93" s="36"/>
      <c r="I93" s="62">
        <f t="shared" ref="I93:I116" si="153">SUM(F93:H93)</f>
        <v>0</v>
      </c>
      <c r="J93" s="10"/>
      <c r="K93" s="34"/>
      <c r="L93" s="35"/>
      <c r="M93" s="36"/>
      <c r="N93" s="68">
        <f t="shared" ref="N93:N116" si="154">SUM(K93:M93)</f>
        <v>0</v>
      </c>
      <c r="O93" s="10"/>
      <c r="P93" s="34"/>
      <c r="Q93" s="35"/>
      <c r="R93" s="36"/>
      <c r="S93" s="68">
        <f t="shared" ref="S93:S116" si="155">SUM(P93:R93)</f>
        <v>0</v>
      </c>
      <c r="T93" s="10"/>
      <c r="U93" s="34"/>
      <c r="V93" s="35"/>
      <c r="W93" s="36"/>
      <c r="X93" s="68">
        <f t="shared" ref="X93:X116" si="156">SUM(U93:W93)</f>
        <v>0</v>
      </c>
      <c r="Y93" s="10"/>
      <c r="Z93" s="73">
        <f t="shared" ref="Z93:AB116" si="157">F93+K93+P93+U93</f>
        <v>0</v>
      </c>
      <c r="AA93" s="79">
        <f>G93+L93+Q93+V93</f>
        <v>0</v>
      </c>
      <c r="AB93" s="79">
        <f t="shared" ref="AB93:AB94" si="158">H93+M93+R93+W93</f>
        <v>0</v>
      </c>
      <c r="AC93" s="68">
        <f t="shared" ref="AC93:AC116" si="159">SUM(Z93:AB93)</f>
        <v>0</v>
      </c>
      <c r="AD93" s="4"/>
      <c r="AE93" s="33">
        <f t="shared" ref="AE93:AE106" si="160">IF((B5=0)," ",B5)</f>
        <v>44929</v>
      </c>
      <c r="AF93" s="85" t="str">
        <f t="shared" ref="AF93:AF115" si="161">IF((G93+H93=0),"0",100*H93/(G93+H93))</f>
        <v>0</v>
      </c>
      <c r="AG93" s="85" t="str">
        <f t="shared" ref="AG93:AG115" si="162">IF((M93+L93=0),"0",100*M93/(L93+M93))</f>
        <v>0</v>
      </c>
      <c r="AH93" s="85" t="str">
        <f t="shared" ref="AH93:AH115" si="163">IF((R93+Q93=0),"0",100*R93/(Q93+R93))</f>
        <v>0</v>
      </c>
      <c r="AI93" s="85" t="str">
        <f t="shared" ref="AI93:AI115" si="164">IF((W93+V93=0),"0",100*W93/(V93+W93))</f>
        <v>0</v>
      </c>
      <c r="AJ93" s="97" t="str">
        <f t="shared" ref="AJ93:AJ115" si="165">IF(AF93+AG93+AH93+AI93=0,"",100*AB93/(AB93+AA93))</f>
        <v/>
      </c>
      <c r="AK93" s="4"/>
      <c r="AL93" s="98">
        <f t="shared" ref="AL93:AL106" si="166">IF((B5=0)," ",B5)</f>
        <v>44929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(5*W93)-V93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 t="shared" si="152"/>
        <v>44930</v>
      </c>
      <c r="C94" s="20"/>
      <c r="D94" s="247"/>
      <c r="E94" s="37">
        <f>IF((B94=0)," ",B94)</f>
        <v>44930</v>
      </c>
      <c r="F94" s="38"/>
      <c r="G94" s="39"/>
      <c r="H94" s="40"/>
      <c r="I94" s="63">
        <f t="shared" si="153"/>
        <v>0</v>
      </c>
      <c r="J94" s="10"/>
      <c r="K94" s="38"/>
      <c r="L94" s="39"/>
      <c r="M94" s="40"/>
      <c r="N94" s="68">
        <f t="shared" si="154"/>
        <v>0</v>
      </c>
      <c r="O94" s="10"/>
      <c r="P94" s="38"/>
      <c r="Q94" s="39"/>
      <c r="R94" s="40"/>
      <c r="S94" s="68">
        <f t="shared" si="155"/>
        <v>0</v>
      </c>
      <c r="T94" s="10"/>
      <c r="U94" s="38"/>
      <c r="V94" s="39"/>
      <c r="W94" s="40"/>
      <c r="X94" s="68">
        <f t="shared" si="156"/>
        <v>0</v>
      </c>
      <c r="Y94" s="10"/>
      <c r="Z94" s="73">
        <f t="shared" si="157"/>
        <v>0</v>
      </c>
      <c r="AA94" s="79">
        <f>G94+L94+Q94+V94</f>
        <v>0</v>
      </c>
      <c r="AB94" s="79">
        <f t="shared" si="158"/>
        <v>0</v>
      </c>
      <c r="AC94" s="68">
        <f t="shared" si="159"/>
        <v>0</v>
      </c>
      <c r="AD94" s="4"/>
      <c r="AE94" s="37">
        <f t="shared" si="160"/>
        <v>44930</v>
      </c>
      <c r="AF94" s="86" t="str">
        <f t="shared" si="161"/>
        <v>0</v>
      </c>
      <c r="AG94" s="86" t="str">
        <f t="shared" si="162"/>
        <v>0</v>
      </c>
      <c r="AH94" s="86" t="str">
        <f t="shared" si="163"/>
        <v>0</v>
      </c>
      <c r="AI94" s="86" t="str">
        <f t="shared" si="164"/>
        <v>0</v>
      </c>
      <c r="AJ94" s="100" t="str">
        <f t="shared" si="165"/>
        <v/>
      </c>
      <c r="AK94" s="4"/>
      <c r="AL94" s="101">
        <f t="shared" si="166"/>
        <v>44930</v>
      </c>
      <c r="AM94" s="99">
        <f t="shared" ref="AM94:AM115" si="167">(3*H94)-G94</f>
        <v>0</v>
      </c>
      <c r="AN94" s="99">
        <f t="shared" ref="AN94:AN115" si="168">(3*M94)-L94</f>
        <v>0</v>
      </c>
      <c r="AO94" s="99">
        <f t="shared" ref="AO94:AO115" si="169">(3*R94)-Q94</f>
        <v>0</v>
      </c>
      <c r="AP94" s="99">
        <f t="shared" ref="AP94:AP116" si="170">(5*W94)-V94</f>
        <v>0</v>
      </c>
      <c r="AQ94" s="150">
        <f t="shared" ref="AQ94:AQ115" si="171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si="152"/>
        <v>44932</v>
      </c>
      <c r="C95" s="20"/>
      <c r="D95" s="247"/>
      <c r="E95" s="37">
        <f t="shared" ref="E95:E115" si="172">IF((B95=0)," ",B95)</f>
        <v>44932</v>
      </c>
      <c r="F95" s="38"/>
      <c r="G95" s="39"/>
      <c r="H95" s="40"/>
      <c r="I95" s="63">
        <f t="shared" si="153"/>
        <v>0</v>
      </c>
      <c r="J95" s="10"/>
      <c r="K95" s="38"/>
      <c r="L95" s="39"/>
      <c r="M95" s="40"/>
      <c r="N95" s="68">
        <f t="shared" si="154"/>
        <v>0</v>
      </c>
      <c r="O95" s="10"/>
      <c r="P95" s="38"/>
      <c r="Q95" s="39"/>
      <c r="R95" s="40"/>
      <c r="S95" s="68">
        <f t="shared" si="155"/>
        <v>0</v>
      </c>
      <c r="T95" s="10"/>
      <c r="U95" s="38"/>
      <c r="V95" s="39"/>
      <c r="W95" s="40"/>
      <c r="X95" s="68">
        <f t="shared" si="156"/>
        <v>0</v>
      </c>
      <c r="Y95" s="10"/>
      <c r="Z95" s="73">
        <f t="shared" si="157"/>
        <v>0</v>
      </c>
      <c r="AA95" s="79">
        <f t="shared" si="157"/>
        <v>0</v>
      </c>
      <c r="AB95" s="79">
        <f t="shared" si="157"/>
        <v>0</v>
      </c>
      <c r="AC95" s="68">
        <f t="shared" si="159"/>
        <v>0</v>
      </c>
      <c r="AD95" s="4"/>
      <c r="AE95" s="37">
        <f t="shared" si="160"/>
        <v>44932</v>
      </c>
      <c r="AF95" s="86" t="str">
        <f t="shared" si="161"/>
        <v>0</v>
      </c>
      <c r="AG95" s="86" t="str">
        <f t="shared" si="162"/>
        <v>0</v>
      </c>
      <c r="AH95" s="86" t="str">
        <f t="shared" si="163"/>
        <v>0</v>
      </c>
      <c r="AI95" s="86" t="str">
        <f t="shared" si="164"/>
        <v>0</v>
      </c>
      <c r="AJ95" s="100" t="str">
        <f t="shared" si="165"/>
        <v/>
      </c>
      <c r="AK95" s="4"/>
      <c r="AL95" s="101">
        <f t="shared" si="166"/>
        <v>44932</v>
      </c>
      <c r="AM95" s="99">
        <f t="shared" si="167"/>
        <v>0</v>
      </c>
      <c r="AN95" s="99">
        <f t="shared" si="168"/>
        <v>0</v>
      </c>
      <c r="AO95" s="99">
        <f t="shared" si="169"/>
        <v>0</v>
      </c>
      <c r="AP95" s="99">
        <f t="shared" si="170"/>
        <v>0</v>
      </c>
      <c r="AQ95" s="150">
        <f t="shared" si="171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52"/>
        <v>44935</v>
      </c>
      <c r="C96" s="20"/>
      <c r="D96" s="247"/>
      <c r="E96" s="37">
        <f t="shared" si="172"/>
        <v>44935</v>
      </c>
      <c r="F96" s="38"/>
      <c r="G96" s="39"/>
      <c r="H96" s="40"/>
      <c r="I96" s="63">
        <f t="shared" si="153"/>
        <v>0</v>
      </c>
      <c r="J96" s="10"/>
      <c r="K96" s="38"/>
      <c r="L96" s="39"/>
      <c r="M96" s="40"/>
      <c r="N96" s="68">
        <f t="shared" si="154"/>
        <v>0</v>
      </c>
      <c r="O96" s="10"/>
      <c r="P96" s="38"/>
      <c r="Q96" s="39"/>
      <c r="R96" s="40"/>
      <c r="S96" s="68">
        <f t="shared" si="155"/>
        <v>0</v>
      </c>
      <c r="T96" s="10"/>
      <c r="U96" s="38"/>
      <c r="V96" s="39"/>
      <c r="W96" s="40"/>
      <c r="X96" s="68">
        <f t="shared" si="156"/>
        <v>0</v>
      </c>
      <c r="Y96" s="10"/>
      <c r="Z96" s="73">
        <f t="shared" si="157"/>
        <v>0</v>
      </c>
      <c r="AA96" s="79">
        <f t="shared" si="157"/>
        <v>0</v>
      </c>
      <c r="AB96" s="79">
        <f t="shared" si="157"/>
        <v>0</v>
      </c>
      <c r="AC96" s="68">
        <f t="shared" si="159"/>
        <v>0</v>
      </c>
      <c r="AD96" s="4"/>
      <c r="AE96" s="37">
        <f t="shared" si="160"/>
        <v>44935</v>
      </c>
      <c r="AF96" s="86" t="str">
        <f t="shared" si="161"/>
        <v>0</v>
      </c>
      <c r="AG96" s="86" t="str">
        <f t="shared" si="162"/>
        <v>0</v>
      </c>
      <c r="AH96" s="86" t="str">
        <f t="shared" si="163"/>
        <v>0</v>
      </c>
      <c r="AI96" s="86" t="str">
        <f t="shared" si="164"/>
        <v>0</v>
      </c>
      <c r="AJ96" s="100" t="str">
        <f t="shared" si="165"/>
        <v/>
      </c>
      <c r="AK96" s="4"/>
      <c r="AL96" s="101">
        <f t="shared" si="166"/>
        <v>44935</v>
      </c>
      <c r="AM96" s="99">
        <f t="shared" si="167"/>
        <v>0</v>
      </c>
      <c r="AN96" s="99">
        <f t="shared" si="168"/>
        <v>0</v>
      </c>
      <c r="AO96" s="99">
        <f t="shared" si="169"/>
        <v>0</v>
      </c>
      <c r="AP96" s="99">
        <f t="shared" si="170"/>
        <v>0</v>
      </c>
      <c r="AQ96" s="150">
        <f t="shared" si="171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52"/>
        <v>44936</v>
      </c>
      <c r="C97" s="20"/>
      <c r="D97" s="247"/>
      <c r="E97" s="37">
        <f t="shared" si="172"/>
        <v>44936</v>
      </c>
      <c r="F97" s="38"/>
      <c r="G97" s="39"/>
      <c r="H97" s="40"/>
      <c r="I97" s="63">
        <f t="shared" si="153"/>
        <v>0</v>
      </c>
      <c r="J97" s="10"/>
      <c r="K97" s="38"/>
      <c r="L97" s="39"/>
      <c r="M97" s="40"/>
      <c r="N97" s="68">
        <f t="shared" si="154"/>
        <v>0</v>
      </c>
      <c r="O97" s="10"/>
      <c r="P97" s="38"/>
      <c r="Q97" s="39"/>
      <c r="R97" s="40"/>
      <c r="S97" s="68">
        <f t="shared" si="155"/>
        <v>0</v>
      </c>
      <c r="T97" s="10"/>
      <c r="U97" s="38"/>
      <c r="V97" s="39"/>
      <c r="W97" s="40"/>
      <c r="X97" s="68">
        <f t="shared" si="156"/>
        <v>0</v>
      </c>
      <c r="Y97" s="10"/>
      <c r="Z97" s="73">
        <f t="shared" si="157"/>
        <v>0</v>
      </c>
      <c r="AA97" s="79">
        <f t="shared" si="157"/>
        <v>0</v>
      </c>
      <c r="AB97" s="79">
        <f t="shared" si="157"/>
        <v>0</v>
      </c>
      <c r="AC97" s="68">
        <f t="shared" si="159"/>
        <v>0</v>
      </c>
      <c r="AD97" s="4"/>
      <c r="AE97" s="37">
        <f t="shared" si="160"/>
        <v>44936</v>
      </c>
      <c r="AF97" s="86" t="str">
        <f t="shared" si="161"/>
        <v>0</v>
      </c>
      <c r="AG97" s="86" t="str">
        <f t="shared" si="162"/>
        <v>0</v>
      </c>
      <c r="AH97" s="86" t="str">
        <f t="shared" si="163"/>
        <v>0</v>
      </c>
      <c r="AI97" s="86" t="str">
        <f t="shared" si="164"/>
        <v>0</v>
      </c>
      <c r="AJ97" s="100" t="str">
        <f t="shared" si="165"/>
        <v/>
      </c>
      <c r="AK97" s="4"/>
      <c r="AL97" s="101">
        <f t="shared" si="166"/>
        <v>44936</v>
      </c>
      <c r="AM97" s="99">
        <f t="shared" si="167"/>
        <v>0</v>
      </c>
      <c r="AN97" s="99">
        <f t="shared" si="168"/>
        <v>0</v>
      </c>
      <c r="AO97" s="99">
        <f t="shared" si="169"/>
        <v>0</v>
      </c>
      <c r="AP97" s="99">
        <f t="shared" si="170"/>
        <v>0</v>
      </c>
      <c r="AQ97" s="150">
        <f t="shared" si="171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52"/>
        <v>44938</v>
      </c>
      <c r="C98" s="20"/>
      <c r="D98" s="247"/>
      <c r="E98" s="37">
        <f t="shared" si="172"/>
        <v>44938</v>
      </c>
      <c r="F98" s="38"/>
      <c r="G98" s="39"/>
      <c r="H98" s="40"/>
      <c r="I98" s="63">
        <f t="shared" si="153"/>
        <v>0</v>
      </c>
      <c r="J98" s="10"/>
      <c r="K98" s="38"/>
      <c r="L98" s="39"/>
      <c r="M98" s="40"/>
      <c r="N98" s="68">
        <f t="shared" si="154"/>
        <v>0</v>
      </c>
      <c r="O98" s="10"/>
      <c r="P98" s="38"/>
      <c r="Q98" s="39"/>
      <c r="R98" s="40"/>
      <c r="S98" s="68">
        <f t="shared" si="155"/>
        <v>0</v>
      </c>
      <c r="T98" s="10"/>
      <c r="U98" s="38"/>
      <c r="V98" s="39"/>
      <c r="W98" s="40"/>
      <c r="X98" s="68">
        <f t="shared" si="156"/>
        <v>0</v>
      </c>
      <c r="Y98" s="10"/>
      <c r="Z98" s="73">
        <f t="shared" si="157"/>
        <v>0</v>
      </c>
      <c r="AA98" s="79">
        <f t="shared" si="157"/>
        <v>0</v>
      </c>
      <c r="AB98" s="79">
        <f t="shared" si="157"/>
        <v>0</v>
      </c>
      <c r="AC98" s="68">
        <f t="shared" si="159"/>
        <v>0</v>
      </c>
      <c r="AD98" s="4"/>
      <c r="AE98" s="37">
        <f t="shared" si="160"/>
        <v>44938</v>
      </c>
      <c r="AF98" s="86" t="str">
        <f t="shared" si="161"/>
        <v>0</v>
      </c>
      <c r="AG98" s="86" t="str">
        <f t="shared" si="162"/>
        <v>0</v>
      </c>
      <c r="AH98" s="86" t="str">
        <f t="shared" si="163"/>
        <v>0</v>
      </c>
      <c r="AI98" s="86" t="str">
        <f t="shared" si="164"/>
        <v>0</v>
      </c>
      <c r="AJ98" s="100" t="str">
        <f t="shared" si="165"/>
        <v/>
      </c>
      <c r="AK98" s="4"/>
      <c r="AL98" s="101">
        <f t="shared" si="166"/>
        <v>44938</v>
      </c>
      <c r="AM98" s="99">
        <f t="shared" si="167"/>
        <v>0</v>
      </c>
      <c r="AN98" s="99">
        <f t="shared" si="168"/>
        <v>0</v>
      </c>
      <c r="AO98" s="99">
        <f t="shared" si="169"/>
        <v>0</v>
      </c>
      <c r="AP98" s="99">
        <f t="shared" si="170"/>
        <v>0</v>
      </c>
      <c r="AQ98" s="150">
        <f t="shared" si="171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52"/>
        <v>44943</v>
      </c>
      <c r="C99" s="20"/>
      <c r="D99" s="247"/>
      <c r="E99" s="37">
        <f t="shared" si="172"/>
        <v>44943</v>
      </c>
      <c r="F99" s="38"/>
      <c r="G99" s="39"/>
      <c r="H99" s="40"/>
      <c r="I99" s="63">
        <f t="shared" si="153"/>
        <v>0</v>
      </c>
      <c r="J99" s="10"/>
      <c r="K99" s="38"/>
      <c r="L99" s="39"/>
      <c r="M99" s="40"/>
      <c r="N99" s="68">
        <f t="shared" si="154"/>
        <v>0</v>
      </c>
      <c r="O99" s="10"/>
      <c r="P99" s="38"/>
      <c r="Q99" s="39"/>
      <c r="R99" s="40"/>
      <c r="S99" s="68">
        <f t="shared" si="155"/>
        <v>0</v>
      </c>
      <c r="T99" s="10"/>
      <c r="U99" s="38"/>
      <c r="V99" s="39"/>
      <c r="W99" s="40"/>
      <c r="X99" s="68">
        <f t="shared" si="156"/>
        <v>0</v>
      </c>
      <c r="Y99" s="10"/>
      <c r="Z99" s="73">
        <f t="shared" si="157"/>
        <v>0</v>
      </c>
      <c r="AA99" s="79">
        <f t="shared" si="157"/>
        <v>0</v>
      </c>
      <c r="AB99" s="79">
        <f t="shared" si="157"/>
        <v>0</v>
      </c>
      <c r="AC99" s="68">
        <f t="shared" si="159"/>
        <v>0</v>
      </c>
      <c r="AD99" s="4"/>
      <c r="AE99" s="37">
        <f t="shared" si="160"/>
        <v>44943</v>
      </c>
      <c r="AF99" s="86" t="str">
        <f t="shared" si="161"/>
        <v>0</v>
      </c>
      <c r="AG99" s="86" t="str">
        <f t="shared" si="162"/>
        <v>0</v>
      </c>
      <c r="AH99" s="86" t="str">
        <f t="shared" si="163"/>
        <v>0</v>
      </c>
      <c r="AI99" s="86" t="str">
        <f t="shared" si="164"/>
        <v>0</v>
      </c>
      <c r="AJ99" s="100" t="str">
        <f t="shared" si="165"/>
        <v/>
      </c>
      <c r="AK99" s="4"/>
      <c r="AL99" s="101">
        <f t="shared" si="166"/>
        <v>44943</v>
      </c>
      <c r="AM99" s="99">
        <f t="shared" si="167"/>
        <v>0</v>
      </c>
      <c r="AN99" s="99">
        <f t="shared" si="168"/>
        <v>0</v>
      </c>
      <c r="AO99" s="99">
        <f t="shared" si="169"/>
        <v>0</v>
      </c>
      <c r="AP99" s="99">
        <f t="shared" si="170"/>
        <v>0</v>
      </c>
      <c r="AQ99" s="150">
        <f t="shared" si="171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>
        <f t="shared" si="152"/>
        <v>44944</v>
      </c>
      <c r="C100" s="20"/>
      <c r="D100" s="247"/>
      <c r="E100" s="37">
        <f t="shared" si="172"/>
        <v>44944</v>
      </c>
      <c r="F100" s="38"/>
      <c r="G100" s="39"/>
      <c r="H100" s="40"/>
      <c r="I100" s="63">
        <f t="shared" si="153"/>
        <v>0</v>
      </c>
      <c r="J100" s="10"/>
      <c r="K100" s="38"/>
      <c r="L100" s="39"/>
      <c r="M100" s="40"/>
      <c r="N100" s="68">
        <f t="shared" si="154"/>
        <v>0</v>
      </c>
      <c r="O100" s="10"/>
      <c r="P100" s="38"/>
      <c r="Q100" s="39"/>
      <c r="R100" s="40"/>
      <c r="S100" s="68">
        <f t="shared" si="155"/>
        <v>0</v>
      </c>
      <c r="T100" s="10"/>
      <c r="U100" s="38"/>
      <c r="V100" s="39"/>
      <c r="W100" s="40"/>
      <c r="X100" s="68">
        <f t="shared" si="156"/>
        <v>0</v>
      </c>
      <c r="Y100" s="10"/>
      <c r="Z100" s="73">
        <f t="shared" si="157"/>
        <v>0</v>
      </c>
      <c r="AA100" s="79">
        <f t="shared" si="157"/>
        <v>0</v>
      </c>
      <c r="AB100" s="79">
        <f t="shared" si="157"/>
        <v>0</v>
      </c>
      <c r="AC100" s="68">
        <f t="shared" si="159"/>
        <v>0</v>
      </c>
      <c r="AD100" s="4"/>
      <c r="AE100" s="37">
        <f t="shared" si="160"/>
        <v>44944</v>
      </c>
      <c r="AF100" s="86" t="str">
        <f t="shared" si="161"/>
        <v>0</v>
      </c>
      <c r="AG100" s="86" t="str">
        <f t="shared" si="162"/>
        <v>0</v>
      </c>
      <c r="AH100" s="86" t="str">
        <f t="shared" si="163"/>
        <v>0</v>
      </c>
      <c r="AI100" s="86" t="str">
        <f t="shared" si="164"/>
        <v>0</v>
      </c>
      <c r="AJ100" s="100" t="str">
        <f t="shared" si="165"/>
        <v/>
      </c>
      <c r="AK100" s="4"/>
      <c r="AL100" s="101">
        <f t="shared" si="166"/>
        <v>44944</v>
      </c>
      <c r="AM100" s="99">
        <f t="shared" si="167"/>
        <v>0</v>
      </c>
      <c r="AN100" s="99">
        <f t="shared" si="168"/>
        <v>0</v>
      </c>
      <c r="AO100" s="99">
        <f t="shared" si="169"/>
        <v>0</v>
      </c>
      <c r="AP100" s="99">
        <f t="shared" si="170"/>
        <v>0</v>
      </c>
      <c r="AQ100" s="150">
        <f t="shared" si="171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>
        <f t="shared" si="152"/>
        <v>44945</v>
      </c>
      <c r="C101" s="20"/>
      <c r="D101" s="247"/>
      <c r="E101" s="37">
        <f t="shared" si="172"/>
        <v>44945</v>
      </c>
      <c r="F101" s="38"/>
      <c r="G101" s="39"/>
      <c r="H101" s="40"/>
      <c r="I101" s="63">
        <f t="shared" si="153"/>
        <v>0</v>
      </c>
      <c r="J101" s="10"/>
      <c r="K101" s="38"/>
      <c r="L101" s="39"/>
      <c r="M101" s="40"/>
      <c r="N101" s="68">
        <f t="shared" si="154"/>
        <v>0</v>
      </c>
      <c r="O101" s="10"/>
      <c r="P101" s="38"/>
      <c r="Q101" s="39"/>
      <c r="R101" s="40"/>
      <c r="S101" s="68">
        <f t="shared" si="155"/>
        <v>0</v>
      </c>
      <c r="T101" s="10"/>
      <c r="U101" s="38"/>
      <c r="V101" s="39"/>
      <c r="W101" s="40"/>
      <c r="X101" s="68">
        <f t="shared" si="156"/>
        <v>0</v>
      </c>
      <c r="Y101" s="10"/>
      <c r="Z101" s="73">
        <f t="shared" si="157"/>
        <v>0</v>
      </c>
      <c r="AA101" s="79">
        <f t="shared" si="157"/>
        <v>0</v>
      </c>
      <c r="AB101" s="79">
        <f t="shared" si="157"/>
        <v>0</v>
      </c>
      <c r="AC101" s="68">
        <f t="shared" si="159"/>
        <v>0</v>
      </c>
      <c r="AD101" s="4"/>
      <c r="AE101" s="37">
        <f t="shared" si="160"/>
        <v>44945</v>
      </c>
      <c r="AF101" s="86" t="str">
        <f t="shared" si="161"/>
        <v>0</v>
      </c>
      <c r="AG101" s="86" t="str">
        <f t="shared" si="162"/>
        <v>0</v>
      </c>
      <c r="AH101" s="86" t="str">
        <f t="shared" si="163"/>
        <v>0</v>
      </c>
      <c r="AI101" s="86" t="str">
        <f t="shared" si="164"/>
        <v>0</v>
      </c>
      <c r="AJ101" s="100" t="str">
        <f t="shared" si="165"/>
        <v/>
      </c>
      <c r="AK101" s="4"/>
      <c r="AL101" s="101">
        <f t="shared" si="166"/>
        <v>44945</v>
      </c>
      <c r="AM101" s="99">
        <f t="shared" si="167"/>
        <v>0</v>
      </c>
      <c r="AN101" s="99">
        <f t="shared" si="168"/>
        <v>0</v>
      </c>
      <c r="AO101" s="99">
        <f t="shared" si="169"/>
        <v>0</v>
      </c>
      <c r="AP101" s="99">
        <f t="shared" si="170"/>
        <v>0</v>
      </c>
      <c r="AQ101" s="150">
        <f t="shared" si="171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52"/>
        <v>44946</v>
      </c>
      <c r="C102" s="20"/>
      <c r="D102" s="247"/>
      <c r="E102" s="37">
        <f t="shared" si="172"/>
        <v>44946</v>
      </c>
      <c r="F102" s="38"/>
      <c r="G102" s="39"/>
      <c r="H102" s="40"/>
      <c r="I102" s="63">
        <f t="shared" si="153"/>
        <v>0</v>
      </c>
      <c r="J102" s="10"/>
      <c r="K102" s="38"/>
      <c r="L102" s="39"/>
      <c r="M102" s="40"/>
      <c r="N102" s="68">
        <f t="shared" si="154"/>
        <v>0</v>
      </c>
      <c r="O102" s="10"/>
      <c r="P102" s="38"/>
      <c r="Q102" s="39"/>
      <c r="R102" s="40"/>
      <c r="S102" s="68">
        <f t="shared" si="155"/>
        <v>0</v>
      </c>
      <c r="T102" s="10"/>
      <c r="U102" s="38"/>
      <c r="V102" s="39"/>
      <c r="W102" s="40"/>
      <c r="X102" s="68">
        <f t="shared" si="156"/>
        <v>0</v>
      </c>
      <c r="Y102" s="10"/>
      <c r="Z102" s="73">
        <f t="shared" si="157"/>
        <v>0</v>
      </c>
      <c r="AA102" s="79">
        <f t="shared" si="157"/>
        <v>0</v>
      </c>
      <c r="AB102" s="79">
        <f t="shared" si="157"/>
        <v>0</v>
      </c>
      <c r="AC102" s="68">
        <f t="shared" si="159"/>
        <v>0</v>
      </c>
      <c r="AD102" s="4"/>
      <c r="AE102" s="37">
        <f t="shared" si="160"/>
        <v>44946</v>
      </c>
      <c r="AF102" s="86" t="str">
        <f t="shared" si="161"/>
        <v>0</v>
      </c>
      <c r="AG102" s="86" t="str">
        <f t="shared" si="162"/>
        <v>0</v>
      </c>
      <c r="AH102" s="86" t="str">
        <f t="shared" si="163"/>
        <v>0</v>
      </c>
      <c r="AI102" s="86" t="str">
        <f t="shared" si="164"/>
        <v>0</v>
      </c>
      <c r="AJ102" s="100" t="str">
        <f t="shared" si="165"/>
        <v/>
      </c>
      <c r="AK102" s="4"/>
      <c r="AL102" s="101">
        <f t="shared" si="166"/>
        <v>44946</v>
      </c>
      <c r="AM102" s="99">
        <f t="shared" si="167"/>
        <v>0</v>
      </c>
      <c r="AN102" s="99">
        <f t="shared" si="168"/>
        <v>0</v>
      </c>
      <c r="AO102" s="99">
        <f t="shared" si="169"/>
        <v>0</v>
      </c>
      <c r="AP102" s="99">
        <f t="shared" si="170"/>
        <v>0</v>
      </c>
      <c r="AQ102" s="150">
        <f t="shared" si="171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52"/>
        <v>44949</v>
      </c>
      <c r="C103" s="20"/>
      <c r="D103" s="247"/>
      <c r="E103" s="37">
        <f t="shared" si="172"/>
        <v>44949</v>
      </c>
      <c r="F103" s="38"/>
      <c r="G103" s="39"/>
      <c r="H103" s="40"/>
      <c r="I103" s="63">
        <f t="shared" si="153"/>
        <v>0</v>
      </c>
      <c r="J103" s="10"/>
      <c r="K103" s="38"/>
      <c r="L103" s="39"/>
      <c r="M103" s="40"/>
      <c r="N103" s="68">
        <f t="shared" si="154"/>
        <v>0</v>
      </c>
      <c r="O103" s="10"/>
      <c r="P103" s="38"/>
      <c r="Q103" s="39"/>
      <c r="R103" s="40"/>
      <c r="S103" s="68">
        <f t="shared" si="155"/>
        <v>0</v>
      </c>
      <c r="T103" s="10"/>
      <c r="U103" s="38"/>
      <c r="V103" s="39"/>
      <c r="W103" s="40"/>
      <c r="X103" s="68">
        <f t="shared" si="156"/>
        <v>0</v>
      </c>
      <c r="Y103" s="10"/>
      <c r="Z103" s="73">
        <f t="shared" si="157"/>
        <v>0</v>
      </c>
      <c r="AA103" s="79">
        <f t="shared" si="157"/>
        <v>0</v>
      </c>
      <c r="AB103" s="79">
        <f t="shared" si="157"/>
        <v>0</v>
      </c>
      <c r="AC103" s="68">
        <f t="shared" si="159"/>
        <v>0</v>
      </c>
      <c r="AD103" s="4"/>
      <c r="AE103" s="37">
        <f t="shared" si="160"/>
        <v>44949</v>
      </c>
      <c r="AF103" s="86" t="str">
        <f t="shared" si="161"/>
        <v>0</v>
      </c>
      <c r="AG103" s="86" t="str">
        <f t="shared" si="162"/>
        <v>0</v>
      </c>
      <c r="AH103" s="86" t="str">
        <f t="shared" si="163"/>
        <v>0</v>
      </c>
      <c r="AI103" s="86" t="str">
        <f t="shared" si="164"/>
        <v>0</v>
      </c>
      <c r="AJ103" s="100" t="str">
        <f t="shared" si="165"/>
        <v/>
      </c>
      <c r="AK103" s="4"/>
      <c r="AL103" s="101">
        <f t="shared" si="166"/>
        <v>44949</v>
      </c>
      <c r="AM103" s="99">
        <f t="shared" si="167"/>
        <v>0</v>
      </c>
      <c r="AN103" s="99">
        <f t="shared" si="168"/>
        <v>0</v>
      </c>
      <c r="AO103" s="99">
        <f t="shared" si="169"/>
        <v>0</v>
      </c>
      <c r="AP103" s="99">
        <f t="shared" si="170"/>
        <v>0</v>
      </c>
      <c r="AQ103" s="150">
        <f t="shared" si="171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52"/>
        <v>44950</v>
      </c>
      <c r="C104" s="20"/>
      <c r="D104" s="247"/>
      <c r="E104" s="37">
        <f t="shared" si="172"/>
        <v>44950</v>
      </c>
      <c r="F104" s="38"/>
      <c r="G104" s="39"/>
      <c r="H104" s="40"/>
      <c r="I104" s="63">
        <f t="shared" si="153"/>
        <v>0</v>
      </c>
      <c r="J104" s="10"/>
      <c r="K104" s="38"/>
      <c r="L104" s="39"/>
      <c r="M104" s="40"/>
      <c r="N104" s="68">
        <f t="shared" si="154"/>
        <v>0</v>
      </c>
      <c r="O104" s="10"/>
      <c r="P104" s="38"/>
      <c r="Q104" s="39"/>
      <c r="R104" s="40"/>
      <c r="S104" s="68">
        <f t="shared" si="155"/>
        <v>0</v>
      </c>
      <c r="T104" s="10"/>
      <c r="U104" s="38"/>
      <c r="V104" s="39"/>
      <c r="W104" s="40"/>
      <c r="X104" s="68">
        <f t="shared" si="156"/>
        <v>0</v>
      </c>
      <c r="Y104" s="10"/>
      <c r="Z104" s="73">
        <f t="shared" si="157"/>
        <v>0</v>
      </c>
      <c r="AA104" s="79">
        <f t="shared" si="157"/>
        <v>0</v>
      </c>
      <c r="AB104" s="79">
        <f t="shared" si="157"/>
        <v>0</v>
      </c>
      <c r="AC104" s="68">
        <f t="shared" si="159"/>
        <v>0</v>
      </c>
      <c r="AD104" s="4"/>
      <c r="AE104" s="37">
        <f t="shared" si="160"/>
        <v>44950</v>
      </c>
      <c r="AF104" s="86" t="str">
        <f t="shared" si="161"/>
        <v>0</v>
      </c>
      <c r="AG104" s="86" t="str">
        <f t="shared" si="162"/>
        <v>0</v>
      </c>
      <c r="AH104" s="86" t="str">
        <f t="shared" si="163"/>
        <v>0</v>
      </c>
      <c r="AI104" s="86" t="str">
        <f t="shared" si="164"/>
        <v>0</v>
      </c>
      <c r="AJ104" s="100" t="str">
        <f t="shared" si="165"/>
        <v/>
      </c>
      <c r="AK104" s="4"/>
      <c r="AL104" s="101">
        <f t="shared" si="166"/>
        <v>44950</v>
      </c>
      <c r="AM104" s="99">
        <f t="shared" si="167"/>
        <v>0</v>
      </c>
      <c r="AN104" s="99">
        <f t="shared" si="168"/>
        <v>0</v>
      </c>
      <c r="AO104" s="99">
        <f t="shared" si="169"/>
        <v>0</v>
      </c>
      <c r="AP104" s="99">
        <f t="shared" si="170"/>
        <v>0</v>
      </c>
      <c r="AQ104" s="150">
        <f t="shared" si="171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52"/>
        <v>44951</v>
      </c>
      <c r="C105" s="20"/>
      <c r="D105" s="247"/>
      <c r="E105" s="37">
        <f t="shared" si="172"/>
        <v>44951</v>
      </c>
      <c r="F105" s="38"/>
      <c r="G105" s="39"/>
      <c r="H105" s="40"/>
      <c r="I105" s="63">
        <f t="shared" si="153"/>
        <v>0</v>
      </c>
      <c r="J105" s="10"/>
      <c r="K105" s="38"/>
      <c r="L105" s="39"/>
      <c r="M105" s="40"/>
      <c r="N105" s="68">
        <f t="shared" si="154"/>
        <v>0</v>
      </c>
      <c r="O105" s="10"/>
      <c r="P105" s="38"/>
      <c r="Q105" s="39"/>
      <c r="R105" s="40"/>
      <c r="S105" s="68">
        <f t="shared" si="155"/>
        <v>0</v>
      </c>
      <c r="T105" s="10"/>
      <c r="U105" s="38"/>
      <c r="V105" s="39"/>
      <c r="W105" s="40"/>
      <c r="X105" s="68">
        <f t="shared" si="156"/>
        <v>0</v>
      </c>
      <c r="Y105" s="10"/>
      <c r="Z105" s="73">
        <f t="shared" si="157"/>
        <v>0</v>
      </c>
      <c r="AA105" s="79">
        <f t="shared" si="157"/>
        <v>0</v>
      </c>
      <c r="AB105" s="79">
        <f t="shared" si="157"/>
        <v>0</v>
      </c>
      <c r="AC105" s="68">
        <f t="shared" si="159"/>
        <v>0</v>
      </c>
      <c r="AD105" s="4"/>
      <c r="AE105" s="37">
        <f t="shared" si="160"/>
        <v>44951</v>
      </c>
      <c r="AF105" s="86" t="str">
        <f t="shared" si="161"/>
        <v>0</v>
      </c>
      <c r="AG105" s="86" t="str">
        <f t="shared" si="162"/>
        <v>0</v>
      </c>
      <c r="AH105" s="86" t="str">
        <f t="shared" si="163"/>
        <v>0</v>
      </c>
      <c r="AI105" s="86" t="str">
        <f t="shared" si="164"/>
        <v>0</v>
      </c>
      <c r="AJ105" s="100" t="str">
        <f t="shared" si="165"/>
        <v/>
      </c>
      <c r="AK105" s="4"/>
      <c r="AL105" s="101">
        <f t="shared" si="166"/>
        <v>44951</v>
      </c>
      <c r="AM105" s="99">
        <f t="shared" si="167"/>
        <v>0</v>
      </c>
      <c r="AN105" s="99">
        <f t="shared" si="168"/>
        <v>0</v>
      </c>
      <c r="AO105" s="99">
        <f t="shared" si="169"/>
        <v>0</v>
      </c>
      <c r="AP105" s="99">
        <f t="shared" si="170"/>
        <v>0</v>
      </c>
      <c r="AQ105" s="150">
        <f t="shared" si="171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52"/>
        <v>44952</v>
      </c>
      <c r="C106" s="20"/>
      <c r="D106" s="247"/>
      <c r="E106" s="37">
        <f t="shared" si="172"/>
        <v>44952</v>
      </c>
      <c r="F106" s="38"/>
      <c r="G106" s="39"/>
      <c r="H106" s="40"/>
      <c r="I106" s="63">
        <f t="shared" si="153"/>
        <v>0</v>
      </c>
      <c r="J106" s="10"/>
      <c r="K106" s="38"/>
      <c r="L106" s="39"/>
      <c r="M106" s="40"/>
      <c r="N106" s="68">
        <f t="shared" si="154"/>
        <v>0</v>
      </c>
      <c r="O106" s="10"/>
      <c r="P106" s="38"/>
      <c r="Q106" s="39"/>
      <c r="R106" s="40"/>
      <c r="S106" s="68">
        <f t="shared" si="155"/>
        <v>0</v>
      </c>
      <c r="T106" s="10"/>
      <c r="U106" s="38"/>
      <c r="V106" s="39"/>
      <c r="W106" s="40"/>
      <c r="X106" s="68">
        <f t="shared" si="156"/>
        <v>0</v>
      </c>
      <c r="Y106" s="10"/>
      <c r="Z106" s="73">
        <f t="shared" si="157"/>
        <v>0</v>
      </c>
      <c r="AA106" s="79">
        <f t="shared" si="157"/>
        <v>0</v>
      </c>
      <c r="AB106" s="79">
        <f t="shared" si="157"/>
        <v>0</v>
      </c>
      <c r="AC106" s="68">
        <f t="shared" si="159"/>
        <v>0</v>
      </c>
      <c r="AD106" s="4"/>
      <c r="AE106" s="37">
        <f t="shared" si="160"/>
        <v>44952</v>
      </c>
      <c r="AF106" s="86" t="str">
        <f t="shared" si="161"/>
        <v>0</v>
      </c>
      <c r="AG106" s="86" t="str">
        <f t="shared" si="162"/>
        <v>0</v>
      </c>
      <c r="AH106" s="86" t="str">
        <f t="shared" si="163"/>
        <v>0</v>
      </c>
      <c r="AI106" s="86" t="str">
        <f t="shared" si="164"/>
        <v>0</v>
      </c>
      <c r="AJ106" s="100" t="str">
        <f t="shared" si="165"/>
        <v/>
      </c>
      <c r="AK106" s="4"/>
      <c r="AL106" s="101">
        <f t="shared" si="166"/>
        <v>44952</v>
      </c>
      <c r="AM106" s="99">
        <f t="shared" si="167"/>
        <v>0</v>
      </c>
      <c r="AN106" s="99">
        <f t="shared" si="168"/>
        <v>0</v>
      </c>
      <c r="AO106" s="99">
        <f t="shared" si="169"/>
        <v>0</v>
      </c>
      <c r="AP106" s="99">
        <f t="shared" si="170"/>
        <v>0</v>
      </c>
      <c r="AQ106" s="150">
        <f t="shared" si="171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ref="B107:B115" si="173">IF((B19=0)," ",B19)</f>
        <v>44953</v>
      </c>
      <c r="C107" s="20"/>
      <c r="D107" s="247"/>
      <c r="E107" s="37">
        <f t="shared" si="172"/>
        <v>44953</v>
      </c>
      <c r="F107" s="38"/>
      <c r="G107" s="39"/>
      <c r="H107" s="40"/>
      <c r="I107" s="63">
        <f t="shared" si="153"/>
        <v>0</v>
      </c>
      <c r="J107" s="10"/>
      <c r="K107" s="38"/>
      <c r="L107" s="39"/>
      <c r="M107" s="40"/>
      <c r="N107" s="68">
        <f t="shared" si="154"/>
        <v>0</v>
      </c>
      <c r="O107" s="10"/>
      <c r="P107" s="38"/>
      <c r="Q107" s="39"/>
      <c r="R107" s="40"/>
      <c r="S107" s="68">
        <f t="shared" si="155"/>
        <v>0</v>
      </c>
      <c r="T107" s="10"/>
      <c r="U107" s="38"/>
      <c r="V107" s="39"/>
      <c r="W107" s="40"/>
      <c r="X107" s="68">
        <f t="shared" si="156"/>
        <v>0</v>
      </c>
      <c r="Y107" s="10"/>
      <c r="Z107" s="73">
        <f t="shared" si="157"/>
        <v>0</v>
      </c>
      <c r="AA107" s="79">
        <f t="shared" si="157"/>
        <v>0</v>
      </c>
      <c r="AB107" s="79">
        <f t="shared" si="157"/>
        <v>0</v>
      </c>
      <c r="AC107" s="68">
        <f t="shared" si="159"/>
        <v>0</v>
      </c>
      <c r="AD107" s="4"/>
      <c r="AE107" s="37">
        <f t="shared" ref="AE107:AE115" si="174">IF((B19=0)," ",B19)</f>
        <v>44953</v>
      </c>
      <c r="AF107" s="86" t="str">
        <f t="shared" si="161"/>
        <v>0</v>
      </c>
      <c r="AG107" s="86" t="str">
        <f t="shared" si="162"/>
        <v>0</v>
      </c>
      <c r="AH107" s="86" t="str">
        <f t="shared" si="163"/>
        <v>0</v>
      </c>
      <c r="AI107" s="86" t="str">
        <f t="shared" si="164"/>
        <v>0</v>
      </c>
      <c r="AJ107" s="100" t="str">
        <f t="shared" si="165"/>
        <v/>
      </c>
      <c r="AK107" s="4"/>
      <c r="AL107" s="101">
        <f t="shared" ref="AL107:AL115" si="175">IF((B19=0)," ",B19)</f>
        <v>44953</v>
      </c>
      <c r="AM107" s="99">
        <f t="shared" si="167"/>
        <v>0</v>
      </c>
      <c r="AN107" s="99">
        <f t="shared" si="168"/>
        <v>0</v>
      </c>
      <c r="AO107" s="99">
        <f t="shared" si="169"/>
        <v>0</v>
      </c>
      <c r="AP107" s="99">
        <f t="shared" si="170"/>
        <v>0</v>
      </c>
      <c r="AQ107" s="150">
        <f t="shared" si="171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73"/>
        <v>44956</v>
      </c>
      <c r="C108" s="20"/>
      <c r="D108" s="247"/>
      <c r="E108" s="37">
        <f t="shared" si="172"/>
        <v>44956</v>
      </c>
      <c r="F108" s="38"/>
      <c r="G108" s="39"/>
      <c r="H108" s="40"/>
      <c r="I108" s="63">
        <f t="shared" si="153"/>
        <v>0</v>
      </c>
      <c r="J108" s="10"/>
      <c r="K108" s="38"/>
      <c r="L108" s="39"/>
      <c r="M108" s="40"/>
      <c r="N108" s="68">
        <f t="shared" si="154"/>
        <v>0</v>
      </c>
      <c r="O108" s="10"/>
      <c r="P108" s="38"/>
      <c r="Q108" s="39"/>
      <c r="R108" s="40"/>
      <c r="S108" s="68">
        <f t="shared" si="155"/>
        <v>0</v>
      </c>
      <c r="T108" s="10"/>
      <c r="U108" s="38"/>
      <c r="V108" s="39"/>
      <c r="W108" s="40"/>
      <c r="X108" s="68">
        <f t="shared" si="156"/>
        <v>0</v>
      </c>
      <c r="Y108" s="10"/>
      <c r="Z108" s="73">
        <f t="shared" si="157"/>
        <v>0</v>
      </c>
      <c r="AA108" s="79">
        <f t="shared" si="157"/>
        <v>0</v>
      </c>
      <c r="AB108" s="79">
        <f t="shared" si="157"/>
        <v>0</v>
      </c>
      <c r="AC108" s="68">
        <f t="shared" si="159"/>
        <v>0</v>
      </c>
      <c r="AD108" s="4"/>
      <c r="AE108" s="37">
        <f t="shared" si="174"/>
        <v>44956</v>
      </c>
      <c r="AF108" s="86" t="str">
        <f t="shared" si="161"/>
        <v>0</v>
      </c>
      <c r="AG108" s="86" t="str">
        <f t="shared" si="162"/>
        <v>0</v>
      </c>
      <c r="AH108" s="86" t="str">
        <f t="shared" si="163"/>
        <v>0</v>
      </c>
      <c r="AI108" s="86" t="str">
        <f t="shared" si="164"/>
        <v>0</v>
      </c>
      <c r="AJ108" s="100" t="str">
        <f t="shared" si="165"/>
        <v/>
      </c>
      <c r="AK108" s="4"/>
      <c r="AL108" s="101">
        <f t="shared" si="175"/>
        <v>44956</v>
      </c>
      <c r="AM108" s="99">
        <f t="shared" si="167"/>
        <v>0</v>
      </c>
      <c r="AN108" s="99">
        <f t="shared" si="168"/>
        <v>0</v>
      </c>
      <c r="AO108" s="99">
        <f t="shared" si="169"/>
        <v>0</v>
      </c>
      <c r="AP108" s="99">
        <f t="shared" si="170"/>
        <v>0</v>
      </c>
      <c r="AQ108" s="150">
        <f t="shared" si="171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73"/>
        <v> </v>
      </c>
      <c r="C109" s="20"/>
      <c r="D109" s="247"/>
      <c r="E109" s="37" t="str">
        <f t="shared" si="172"/>
        <v> </v>
      </c>
      <c r="F109" s="38"/>
      <c r="G109" s="39"/>
      <c r="H109" s="40"/>
      <c r="I109" s="63">
        <f t="shared" si="153"/>
        <v>0</v>
      </c>
      <c r="J109" s="10"/>
      <c r="K109" s="38"/>
      <c r="L109" s="39"/>
      <c r="M109" s="40"/>
      <c r="N109" s="68">
        <f t="shared" si="154"/>
        <v>0</v>
      </c>
      <c r="O109" s="10"/>
      <c r="P109" s="38"/>
      <c r="Q109" s="39"/>
      <c r="R109" s="40"/>
      <c r="S109" s="68">
        <f t="shared" si="155"/>
        <v>0</v>
      </c>
      <c r="T109" s="10"/>
      <c r="U109" s="38"/>
      <c r="V109" s="39"/>
      <c r="W109" s="40"/>
      <c r="X109" s="68">
        <f t="shared" si="156"/>
        <v>0</v>
      </c>
      <c r="Y109" s="10"/>
      <c r="Z109" s="73">
        <f t="shared" si="157"/>
        <v>0</v>
      </c>
      <c r="AA109" s="79">
        <f t="shared" si="157"/>
        <v>0</v>
      </c>
      <c r="AB109" s="79">
        <f t="shared" si="157"/>
        <v>0</v>
      </c>
      <c r="AC109" s="68">
        <f t="shared" si="159"/>
        <v>0</v>
      </c>
      <c r="AD109" s="4"/>
      <c r="AE109" s="37" t="str">
        <f t="shared" si="174"/>
        <v> </v>
      </c>
      <c r="AF109" s="86" t="str">
        <f t="shared" si="161"/>
        <v>0</v>
      </c>
      <c r="AG109" s="86" t="str">
        <f t="shared" si="162"/>
        <v>0</v>
      </c>
      <c r="AH109" s="86" t="str">
        <f t="shared" si="163"/>
        <v>0</v>
      </c>
      <c r="AI109" s="86" t="str">
        <f t="shared" si="164"/>
        <v>0</v>
      </c>
      <c r="AJ109" s="100" t="str">
        <f t="shared" si="165"/>
        <v/>
      </c>
      <c r="AK109" s="4"/>
      <c r="AL109" s="101" t="str">
        <f t="shared" si="175"/>
        <v> </v>
      </c>
      <c r="AM109" s="99">
        <f t="shared" si="167"/>
        <v>0</v>
      </c>
      <c r="AN109" s="99">
        <f t="shared" si="168"/>
        <v>0</v>
      </c>
      <c r="AO109" s="99">
        <f t="shared" si="169"/>
        <v>0</v>
      </c>
      <c r="AP109" s="99">
        <f t="shared" si="170"/>
        <v>0</v>
      </c>
      <c r="AQ109" s="150">
        <f t="shared" si="171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73"/>
        <v> </v>
      </c>
      <c r="C110" s="20"/>
      <c r="D110" s="247"/>
      <c r="E110" s="37" t="str">
        <f t="shared" si="172"/>
        <v> </v>
      </c>
      <c r="F110" s="38"/>
      <c r="G110" s="39"/>
      <c r="H110" s="40"/>
      <c r="I110" s="63">
        <f t="shared" si="153"/>
        <v>0</v>
      </c>
      <c r="J110" s="10"/>
      <c r="K110" s="38"/>
      <c r="L110" s="39"/>
      <c r="M110" s="40"/>
      <c r="N110" s="68">
        <f t="shared" si="154"/>
        <v>0</v>
      </c>
      <c r="O110" s="10"/>
      <c r="P110" s="38"/>
      <c r="Q110" s="39"/>
      <c r="R110" s="40"/>
      <c r="S110" s="68">
        <f t="shared" si="155"/>
        <v>0</v>
      </c>
      <c r="T110" s="10"/>
      <c r="U110" s="38"/>
      <c r="V110" s="39"/>
      <c r="W110" s="40"/>
      <c r="X110" s="68">
        <f t="shared" si="156"/>
        <v>0</v>
      </c>
      <c r="Y110" s="10"/>
      <c r="Z110" s="73">
        <f t="shared" si="157"/>
        <v>0</v>
      </c>
      <c r="AA110" s="79">
        <f t="shared" si="157"/>
        <v>0</v>
      </c>
      <c r="AB110" s="79">
        <f t="shared" si="157"/>
        <v>0</v>
      </c>
      <c r="AC110" s="68">
        <f t="shared" si="159"/>
        <v>0</v>
      </c>
      <c r="AD110" s="4"/>
      <c r="AE110" s="37" t="str">
        <f t="shared" si="174"/>
        <v> </v>
      </c>
      <c r="AF110" s="86" t="str">
        <f t="shared" si="161"/>
        <v>0</v>
      </c>
      <c r="AG110" s="86" t="str">
        <f t="shared" si="162"/>
        <v>0</v>
      </c>
      <c r="AH110" s="86" t="str">
        <f t="shared" si="163"/>
        <v>0</v>
      </c>
      <c r="AI110" s="86" t="str">
        <f t="shared" si="164"/>
        <v>0</v>
      </c>
      <c r="AJ110" s="100" t="str">
        <f t="shared" si="165"/>
        <v/>
      </c>
      <c r="AK110" s="4"/>
      <c r="AL110" s="101" t="str">
        <f t="shared" si="175"/>
        <v> </v>
      </c>
      <c r="AM110" s="99">
        <f t="shared" si="167"/>
        <v>0</v>
      </c>
      <c r="AN110" s="99">
        <f t="shared" si="168"/>
        <v>0</v>
      </c>
      <c r="AO110" s="99">
        <f t="shared" si="169"/>
        <v>0</v>
      </c>
      <c r="AP110" s="99">
        <f t="shared" si="170"/>
        <v>0</v>
      </c>
      <c r="AQ110" s="150">
        <f t="shared" si="171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73"/>
        <v> </v>
      </c>
      <c r="C111" s="20"/>
      <c r="D111" s="247"/>
      <c r="E111" s="37" t="str">
        <f t="shared" si="172"/>
        <v> </v>
      </c>
      <c r="F111" s="38"/>
      <c r="G111" s="39"/>
      <c r="H111" s="40"/>
      <c r="I111" s="63">
        <f t="shared" si="153"/>
        <v>0</v>
      </c>
      <c r="J111" s="10"/>
      <c r="K111" s="38"/>
      <c r="L111" s="39"/>
      <c r="M111" s="40"/>
      <c r="N111" s="68">
        <f t="shared" si="154"/>
        <v>0</v>
      </c>
      <c r="O111" s="10"/>
      <c r="P111" s="38"/>
      <c r="Q111" s="39"/>
      <c r="R111" s="40"/>
      <c r="S111" s="68">
        <f t="shared" si="155"/>
        <v>0</v>
      </c>
      <c r="T111" s="10"/>
      <c r="U111" s="38"/>
      <c r="V111" s="39"/>
      <c r="W111" s="40"/>
      <c r="X111" s="68">
        <f t="shared" si="156"/>
        <v>0</v>
      </c>
      <c r="Y111" s="10"/>
      <c r="Z111" s="73">
        <f t="shared" si="157"/>
        <v>0</v>
      </c>
      <c r="AA111" s="79">
        <f t="shared" si="157"/>
        <v>0</v>
      </c>
      <c r="AB111" s="79">
        <f>H111+M111+R111+W111</f>
        <v>0</v>
      </c>
      <c r="AC111" s="68">
        <f t="shared" si="159"/>
        <v>0</v>
      </c>
      <c r="AD111" s="4"/>
      <c r="AE111" s="37" t="str">
        <f t="shared" si="174"/>
        <v> </v>
      </c>
      <c r="AF111" s="86" t="str">
        <f t="shared" si="161"/>
        <v>0</v>
      </c>
      <c r="AG111" s="86" t="str">
        <f t="shared" si="162"/>
        <v>0</v>
      </c>
      <c r="AH111" s="86" t="str">
        <f t="shared" si="163"/>
        <v>0</v>
      </c>
      <c r="AI111" s="86" t="str">
        <f t="shared" si="164"/>
        <v>0</v>
      </c>
      <c r="AJ111" s="100" t="str">
        <f t="shared" si="165"/>
        <v/>
      </c>
      <c r="AK111" s="4"/>
      <c r="AL111" s="101" t="str">
        <f t="shared" si="175"/>
        <v> </v>
      </c>
      <c r="AM111" s="99">
        <f t="shared" si="167"/>
        <v>0</v>
      </c>
      <c r="AN111" s="99">
        <f t="shared" si="168"/>
        <v>0</v>
      </c>
      <c r="AO111" s="99">
        <f t="shared" si="169"/>
        <v>0</v>
      </c>
      <c r="AP111" s="99">
        <f t="shared" si="170"/>
        <v>0</v>
      </c>
      <c r="AQ111" s="150">
        <f t="shared" si="171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73"/>
        <v> </v>
      </c>
      <c r="C112" s="20"/>
      <c r="D112" s="247"/>
      <c r="E112" s="37" t="str">
        <f t="shared" si="172"/>
        <v> </v>
      </c>
      <c r="F112" s="38"/>
      <c r="G112" s="39"/>
      <c r="H112" s="40"/>
      <c r="I112" s="63">
        <f t="shared" si="153"/>
        <v>0</v>
      </c>
      <c r="J112" s="10"/>
      <c r="K112" s="38"/>
      <c r="L112" s="39"/>
      <c r="M112" s="40"/>
      <c r="N112" s="68">
        <f t="shared" si="154"/>
        <v>0</v>
      </c>
      <c r="O112" s="10"/>
      <c r="P112" s="38"/>
      <c r="Q112" s="39"/>
      <c r="R112" s="40"/>
      <c r="S112" s="68">
        <f t="shared" si="155"/>
        <v>0</v>
      </c>
      <c r="T112" s="10"/>
      <c r="U112" s="38"/>
      <c r="V112" s="39"/>
      <c r="W112" s="40"/>
      <c r="X112" s="68">
        <f t="shared" si="156"/>
        <v>0</v>
      </c>
      <c r="Y112" s="10"/>
      <c r="Z112" s="73">
        <f t="shared" si="157"/>
        <v>0</v>
      </c>
      <c r="AA112" s="79">
        <f t="shared" si="157"/>
        <v>0</v>
      </c>
      <c r="AB112" s="79">
        <f>H112+M112+R112+W112</f>
        <v>0</v>
      </c>
      <c r="AC112" s="68">
        <f t="shared" si="159"/>
        <v>0</v>
      </c>
      <c r="AD112" s="4"/>
      <c r="AE112" s="37" t="str">
        <f t="shared" si="174"/>
        <v> </v>
      </c>
      <c r="AF112" s="86" t="str">
        <f t="shared" si="161"/>
        <v>0</v>
      </c>
      <c r="AG112" s="86" t="str">
        <f t="shared" si="162"/>
        <v>0</v>
      </c>
      <c r="AH112" s="86" t="str">
        <f t="shared" si="163"/>
        <v>0</v>
      </c>
      <c r="AI112" s="86" t="str">
        <f t="shared" si="164"/>
        <v>0</v>
      </c>
      <c r="AJ112" s="100" t="str">
        <f t="shared" si="165"/>
        <v/>
      </c>
      <c r="AK112" s="4"/>
      <c r="AL112" s="101" t="str">
        <f t="shared" si="175"/>
        <v> </v>
      </c>
      <c r="AM112" s="99">
        <f t="shared" si="167"/>
        <v>0</v>
      </c>
      <c r="AN112" s="99">
        <f t="shared" si="168"/>
        <v>0</v>
      </c>
      <c r="AO112" s="99">
        <f t="shared" si="169"/>
        <v>0</v>
      </c>
      <c r="AP112" s="99">
        <f t="shared" si="170"/>
        <v>0</v>
      </c>
      <c r="AQ112" s="150">
        <f t="shared" si="171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73"/>
        <v> </v>
      </c>
      <c r="C113" s="20"/>
      <c r="D113" s="247"/>
      <c r="E113" s="37" t="str">
        <f t="shared" si="172"/>
        <v> </v>
      </c>
      <c r="F113" s="38"/>
      <c r="G113" s="39"/>
      <c r="H113" s="40"/>
      <c r="I113" s="63">
        <f t="shared" si="153"/>
        <v>0</v>
      </c>
      <c r="J113" s="10"/>
      <c r="K113" s="38"/>
      <c r="L113" s="39"/>
      <c r="M113" s="40"/>
      <c r="N113" s="68">
        <f t="shared" si="154"/>
        <v>0</v>
      </c>
      <c r="O113" s="10"/>
      <c r="P113" s="38"/>
      <c r="Q113" s="39"/>
      <c r="R113" s="40"/>
      <c r="S113" s="68">
        <f t="shared" si="155"/>
        <v>0</v>
      </c>
      <c r="T113" s="10"/>
      <c r="U113" s="38"/>
      <c r="V113" s="39"/>
      <c r="W113" s="40"/>
      <c r="X113" s="68">
        <f t="shared" si="156"/>
        <v>0</v>
      </c>
      <c r="Y113" s="10"/>
      <c r="Z113" s="73">
        <f t="shared" si="157"/>
        <v>0</v>
      </c>
      <c r="AA113" s="79">
        <f t="shared" si="157"/>
        <v>0</v>
      </c>
      <c r="AB113" s="79">
        <f t="shared" si="157"/>
        <v>0</v>
      </c>
      <c r="AC113" s="68">
        <f t="shared" si="159"/>
        <v>0</v>
      </c>
      <c r="AD113" s="4"/>
      <c r="AE113" s="37" t="str">
        <f t="shared" si="174"/>
        <v> </v>
      </c>
      <c r="AF113" s="86" t="str">
        <f t="shared" si="161"/>
        <v>0</v>
      </c>
      <c r="AG113" s="86" t="str">
        <f t="shared" si="162"/>
        <v>0</v>
      </c>
      <c r="AH113" s="86" t="str">
        <f t="shared" si="163"/>
        <v>0</v>
      </c>
      <c r="AI113" s="86" t="str">
        <f t="shared" si="164"/>
        <v>0</v>
      </c>
      <c r="AJ113" s="100" t="str">
        <f t="shared" si="165"/>
        <v/>
      </c>
      <c r="AK113" s="4"/>
      <c r="AL113" s="101" t="str">
        <f t="shared" si="175"/>
        <v> </v>
      </c>
      <c r="AM113" s="99">
        <f t="shared" si="167"/>
        <v>0</v>
      </c>
      <c r="AN113" s="99">
        <f t="shared" si="168"/>
        <v>0</v>
      </c>
      <c r="AO113" s="99">
        <f t="shared" si="169"/>
        <v>0</v>
      </c>
      <c r="AP113" s="99">
        <f t="shared" si="170"/>
        <v>0</v>
      </c>
      <c r="AQ113" s="150">
        <f t="shared" si="171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73"/>
        <v> </v>
      </c>
      <c r="C114" s="20"/>
      <c r="D114" s="247"/>
      <c r="E114" s="37" t="str">
        <f t="shared" si="172"/>
        <v> </v>
      </c>
      <c r="F114" s="38"/>
      <c r="G114" s="39"/>
      <c r="H114" s="40"/>
      <c r="I114" s="63">
        <f t="shared" si="153"/>
        <v>0</v>
      </c>
      <c r="J114" s="10"/>
      <c r="K114" s="38"/>
      <c r="L114" s="39"/>
      <c r="M114" s="40"/>
      <c r="N114" s="68">
        <f t="shared" si="154"/>
        <v>0</v>
      </c>
      <c r="O114" s="10"/>
      <c r="P114" s="38"/>
      <c r="Q114" s="39"/>
      <c r="R114" s="40"/>
      <c r="S114" s="68">
        <f t="shared" si="155"/>
        <v>0</v>
      </c>
      <c r="T114" s="10"/>
      <c r="U114" s="38"/>
      <c r="V114" s="39"/>
      <c r="W114" s="40"/>
      <c r="X114" s="68">
        <f t="shared" si="156"/>
        <v>0</v>
      </c>
      <c r="Y114" s="10"/>
      <c r="Z114" s="73">
        <f t="shared" si="157"/>
        <v>0</v>
      </c>
      <c r="AA114" s="79">
        <f t="shared" si="157"/>
        <v>0</v>
      </c>
      <c r="AB114" s="79">
        <f t="shared" si="157"/>
        <v>0</v>
      </c>
      <c r="AC114" s="68">
        <f t="shared" si="159"/>
        <v>0</v>
      </c>
      <c r="AD114" s="4"/>
      <c r="AE114" s="37" t="str">
        <f t="shared" si="174"/>
        <v> </v>
      </c>
      <c r="AF114" s="86" t="str">
        <f t="shared" si="161"/>
        <v>0</v>
      </c>
      <c r="AG114" s="86" t="str">
        <f t="shared" si="162"/>
        <v>0</v>
      </c>
      <c r="AH114" s="86" t="str">
        <f t="shared" si="163"/>
        <v>0</v>
      </c>
      <c r="AI114" s="86" t="str">
        <f t="shared" si="164"/>
        <v>0</v>
      </c>
      <c r="AJ114" s="100" t="str">
        <f t="shared" si="165"/>
        <v/>
      </c>
      <c r="AK114" s="4"/>
      <c r="AL114" s="101" t="str">
        <f t="shared" si="175"/>
        <v> </v>
      </c>
      <c r="AM114" s="99">
        <f t="shared" si="167"/>
        <v>0</v>
      </c>
      <c r="AN114" s="99">
        <f t="shared" si="168"/>
        <v>0</v>
      </c>
      <c r="AO114" s="99">
        <f t="shared" si="169"/>
        <v>0</v>
      </c>
      <c r="AP114" s="99">
        <f t="shared" si="170"/>
        <v>0</v>
      </c>
      <c r="AQ114" s="150">
        <f t="shared" si="171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73"/>
        <v> </v>
      </c>
      <c r="C115" s="4"/>
      <c r="D115" s="247"/>
      <c r="E115" s="37" t="str">
        <f t="shared" si="172"/>
        <v> </v>
      </c>
      <c r="F115" s="42"/>
      <c r="G115" s="43"/>
      <c r="H115" s="44"/>
      <c r="I115" s="63">
        <f t="shared" si="153"/>
        <v>0</v>
      </c>
      <c r="J115" s="10"/>
      <c r="K115" s="42"/>
      <c r="L115" s="43"/>
      <c r="M115" s="44"/>
      <c r="N115" s="68">
        <f t="shared" si="154"/>
        <v>0</v>
      </c>
      <c r="O115" s="10"/>
      <c r="P115" s="42"/>
      <c r="Q115" s="43"/>
      <c r="R115" s="44"/>
      <c r="S115" s="68">
        <f t="shared" si="155"/>
        <v>0</v>
      </c>
      <c r="T115" s="10"/>
      <c r="U115" s="42"/>
      <c r="V115" s="43"/>
      <c r="W115" s="44"/>
      <c r="X115" s="68">
        <f t="shared" si="156"/>
        <v>0</v>
      </c>
      <c r="Y115" s="10"/>
      <c r="Z115" s="73">
        <f t="shared" si="157"/>
        <v>0</v>
      </c>
      <c r="AA115" s="79">
        <f t="shared" si="157"/>
        <v>0</v>
      </c>
      <c r="AB115" s="79">
        <f t="shared" si="157"/>
        <v>0</v>
      </c>
      <c r="AC115" s="68">
        <f t="shared" si="159"/>
        <v>0</v>
      </c>
      <c r="AD115" s="4"/>
      <c r="AE115" s="41" t="str">
        <f t="shared" si="174"/>
        <v> </v>
      </c>
      <c r="AF115" s="86" t="str">
        <f t="shared" si="161"/>
        <v>0</v>
      </c>
      <c r="AG115" s="86" t="str">
        <f t="shared" si="162"/>
        <v>0</v>
      </c>
      <c r="AH115" s="86" t="str">
        <f t="shared" si="163"/>
        <v>0</v>
      </c>
      <c r="AI115" s="86" t="str">
        <f t="shared" si="164"/>
        <v>0</v>
      </c>
      <c r="AJ115" s="100" t="str">
        <f t="shared" si="165"/>
        <v/>
      </c>
      <c r="AK115" s="4"/>
      <c r="AL115" s="102" t="str">
        <f t="shared" si="175"/>
        <v> </v>
      </c>
      <c r="AM115" s="99">
        <f t="shared" si="167"/>
        <v>0</v>
      </c>
      <c r="AN115" s="99">
        <f t="shared" si="168"/>
        <v>0</v>
      </c>
      <c r="AO115" s="99">
        <f t="shared" si="169"/>
        <v>0</v>
      </c>
      <c r="AP115" s="99">
        <f t="shared" si="170"/>
        <v>0</v>
      </c>
      <c r="AQ115" s="150">
        <f t="shared" si="171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53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54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55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56"/>
        <v>0</v>
      </c>
      <c r="Y116" s="10"/>
      <c r="Z116" s="46">
        <f t="shared" si="157"/>
        <v>0</v>
      </c>
      <c r="AA116" s="47">
        <f t="shared" si="157"/>
        <v>0</v>
      </c>
      <c r="AB116" s="47">
        <f t="shared" si="157"/>
        <v>0</v>
      </c>
      <c r="AC116" s="64">
        <f t="shared" si="159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99">
        <f t="shared" si="170"/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108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9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325" t="s">
        <v>9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438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44929</v>
      </c>
      <c r="F121" s="34"/>
      <c r="G121" s="35"/>
      <c r="H121" s="36"/>
      <c r="I121" s="319">
        <f t="shared" ref="I121:I144" si="176">SUM(F121:H121)</f>
        <v>0</v>
      </c>
      <c r="J121" s="10"/>
      <c r="K121" s="34"/>
      <c r="L121" s="35"/>
      <c r="M121" s="36"/>
      <c r="N121" s="68">
        <f t="shared" ref="N121:N144" si="177">SUM(K121:M121)</f>
        <v>0</v>
      </c>
      <c r="O121" s="10"/>
      <c r="P121" s="34"/>
      <c r="Q121" s="35"/>
      <c r="R121" s="36"/>
      <c r="S121" s="68">
        <f t="shared" ref="S121:S144" si="178">SUM(P121:R121)</f>
        <v>0</v>
      </c>
      <c r="T121" s="10"/>
      <c r="U121" s="34"/>
      <c r="V121" s="35"/>
      <c r="W121" s="36"/>
      <c r="X121" s="68">
        <f t="shared" ref="X121:X144" si="179">SUM(U121:W121)</f>
        <v>0</v>
      </c>
      <c r="Y121" s="10"/>
      <c r="Z121" s="73">
        <f t="shared" ref="Z121:AA144" si="180">F121+K121+P121+U121</f>
        <v>0</v>
      </c>
      <c r="AA121" s="79">
        <f>G121+L121+Q121+V121</f>
        <v>0</v>
      </c>
      <c r="AB121" s="79">
        <f t="shared" ref="AB121:AB144" si="181">H121+M121+R121+W121</f>
        <v>0</v>
      </c>
      <c r="AC121" s="68">
        <f t="shared" ref="AC121:AC144" si="182">SUM(Z121:AB121)</f>
        <v>0</v>
      </c>
      <c r="AD121" s="4"/>
      <c r="AE121" s="33">
        <f t="shared" ref="AE121:AE134" si="183">IF((B5=0)," ",B5)</f>
        <v>44929</v>
      </c>
      <c r="AF121" s="85" t="str">
        <f t="shared" ref="AF121:AF143" si="184">IF((G121+H121=0),"0",100*H121/(G121+H121))</f>
        <v>0</v>
      </c>
      <c r="AG121" s="85" t="str">
        <f t="shared" ref="AG121:AG143" si="185">IF((M121+L121=0),"0",100*M121/(L121+M121))</f>
        <v>0</v>
      </c>
      <c r="AH121" s="85" t="str">
        <f t="shared" ref="AH121:AH143" si="186">IF((R121+Q121=0),"0",100*R121/(Q121+R121))</f>
        <v>0</v>
      </c>
      <c r="AI121" s="85" t="str">
        <f t="shared" ref="AI121:AI143" si="187">IF((W121+V121=0),"0",100*W121/(V121+W121))</f>
        <v>0</v>
      </c>
      <c r="AJ121" s="97" t="str">
        <f t="shared" ref="AJ121:AJ143" si="188">IF(AF121+AG121+AH121+AI121=0,"",100*AB121/(AB121+AA121))</f>
        <v/>
      </c>
      <c r="AK121" s="4"/>
      <c r="AL121" s="98">
        <f t="shared" ref="AL121:AL134" si="189">IF((B5=0)," ",B5)</f>
        <v>44929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(5*W121)-V121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90">IF((B94=0)," ",B94)</f>
        <v>44930</v>
      </c>
      <c r="F122" s="38"/>
      <c r="G122" s="39"/>
      <c r="H122" s="40"/>
      <c r="I122" s="319">
        <f t="shared" si="176"/>
        <v>0</v>
      </c>
      <c r="J122" s="10"/>
      <c r="K122" s="38"/>
      <c r="L122" s="39"/>
      <c r="M122" s="40"/>
      <c r="N122" s="68">
        <f t="shared" si="177"/>
        <v>0</v>
      </c>
      <c r="O122" s="10"/>
      <c r="P122" s="38"/>
      <c r="Q122" s="39"/>
      <c r="R122" s="40"/>
      <c r="S122" s="68">
        <f t="shared" si="178"/>
        <v>0</v>
      </c>
      <c r="T122" s="10"/>
      <c r="U122" s="38"/>
      <c r="V122" s="39"/>
      <c r="W122" s="40"/>
      <c r="X122" s="68">
        <f t="shared" si="179"/>
        <v>0</v>
      </c>
      <c r="Y122" s="10"/>
      <c r="Z122" s="73">
        <f t="shared" si="180"/>
        <v>0</v>
      </c>
      <c r="AA122" s="79">
        <f>G122+L122+Q122+V122</f>
        <v>0</v>
      </c>
      <c r="AB122" s="79">
        <f t="shared" si="181"/>
        <v>0</v>
      </c>
      <c r="AC122" s="68">
        <f t="shared" si="182"/>
        <v>0</v>
      </c>
      <c r="AD122" s="4"/>
      <c r="AE122" s="37">
        <f t="shared" si="183"/>
        <v>44930</v>
      </c>
      <c r="AF122" s="86" t="str">
        <f t="shared" si="184"/>
        <v>0</v>
      </c>
      <c r="AG122" s="86" t="str">
        <f t="shared" si="185"/>
        <v>0</v>
      </c>
      <c r="AH122" s="86" t="str">
        <f t="shared" si="186"/>
        <v>0</v>
      </c>
      <c r="AI122" s="86" t="str">
        <f t="shared" si="187"/>
        <v>0</v>
      </c>
      <c r="AJ122" s="100" t="str">
        <f t="shared" si="188"/>
        <v/>
      </c>
      <c r="AK122" s="4"/>
      <c r="AL122" s="101">
        <f t="shared" si="189"/>
        <v>44930</v>
      </c>
      <c r="AM122" s="99">
        <f t="shared" ref="AM122:AM143" si="191">(3*H122)-G122</f>
        <v>0</v>
      </c>
      <c r="AN122" s="99">
        <f t="shared" ref="AN122:AN143" si="192">(3*M122)-L122</f>
        <v>0</v>
      </c>
      <c r="AO122" s="99">
        <f t="shared" ref="AO122:AO143" si="193">(3*R122)-Q122</f>
        <v>0</v>
      </c>
      <c r="AP122" s="99">
        <f t="shared" ref="AP122:AP144" si="194">(5*W122)-V122</f>
        <v>0</v>
      </c>
      <c r="AQ122" s="150">
        <f t="shared" ref="AQ122:AQ143" si="195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90"/>
        <v>44932</v>
      </c>
      <c r="F123" s="38"/>
      <c r="G123" s="39"/>
      <c r="H123" s="40"/>
      <c r="I123" s="319">
        <f t="shared" si="176"/>
        <v>0</v>
      </c>
      <c r="J123" s="10"/>
      <c r="K123" s="38"/>
      <c r="L123" s="39"/>
      <c r="M123" s="40"/>
      <c r="N123" s="68">
        <f t="shared" si="177"/>
        <v>0</v>
      </c>
      <c r="O123" s="10"/>
      <c r="P123" s="38"/>
      <c r="Q123" s="39"/>
      <c r="R123" s="40"/>
      <c r="S123" s="68">
        <f t="shared" si="178"/>
        <v>0</v>
      </c>
      <c r="T123" s="10"/>
      <c r="U123" s="38"/>
      <c r="V123" s="39"/>
      <c r="W123" s="40"/>
      <c r="X123" s="68">
        <f t="shared" si="179"/>
        <v>0</v>
      </c>
      <c r="Y123" s="10"/>
      <c r="Z123" s="73">
        <f t="shared" si="180"/>
        <v>0</v>
      </c>
      <c r="AA123" s="79">
        <f t="shared" si="180"/>
        <v>0</v>
      </c>
      <c r="AB123" s="79">
        <f t="shared" si="181"/>
        <v>0</v>
      </c>
      <c r="AC123" s="68">
        <f t="shared" si="182"/>
        <v>0</v>
      </c>
      <c r="AD123" s="4"/>
      <c r="AE123" s="37">
        <f t="shared" si="183"/>
        <v>44932</v>
      </c>
      <c r="AF123" s="86" t="str">
        <f t="shared" si="184"/>
        <v>0</v>
      </c>
      <c r="AG123" s="86" t="str">
        <f t="shared" si="185"/>
        <v>0</v>
      </c>
      <c r="AH123" s="86" t="str">
        <f t="shared" si="186"/>
        <v>0</v>
      </c>
      <c r="AI123" s="86" t="str">
        <f t="shared" si="187"/>
        <v>0</v>
      </c>
      <c r="AJ123" s="100" t="str">
        <f t="shared" si="188"/>
        <v/>
      </c>
      <c r="AK123" s="4"/>
      <c r="AL123" s="101">
        <f t="shared" si="189"/>
        <v>44932</v>
      </c>
      <c r="AM123" s="99">
        <f t="shared" si="191"/>
        <v>0</v>
      </c>
      <c r="AN123" s="99">
        <f t="shared" si="192"/>
        <v>0</v>
      </c>
      <c r="AO123" s="99">
        <f t="shared" si="193"/>
        <v>0</v>
      </c>
      <c r="AP123" s="99">
        <f t="shared" si="194"/>
        <v>0</v>
      </c>
      <c r="AQ123" s="150">
        <f t="shared" si="195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90"/>
        <v>44935</v>
      </c>
      <c r="F124" s="38"/>
      <c r="G124" s="39"/>
      <c r="H124" s="40"/>
      <c r="I124" s="319">
        <f t="shared" si="176"/>
        <v>0</v>
      </c>
      <c r="J124" s="10"/>
      <c r="K124" s="38"/>
      <c r="L124" s="39"/>
      <c r="M124" s="40"/>
      <c r="N124" s="68">
        <f t="shared" si="177"/>
        <v>0</v>
      </c>
      <c r="O124" s="10"/>
      <c r="P124" s="38"/>
      <c r="Q124" s="39"/>
      <c r="R124" s="40"/>
      <c r="S124" s="68">
        <f t="shared" si="178"/>
        <v>0</v>
      </c>
      <c r="T124" s="10"/>
      <c r="U124" s="38"/>
      <c r="V124" s="39"/>
      <c r="W124" s="40"/>
      <c r="X124" s="68">
        <f t="shared" si="179"/>
        <v>0</v>
      </c>
      <c r="Y124" s="10"/>
      <c r="Z124" s="73">
        <f t="shared" si="180"/>
        <v>0</v>
      </c>
      <c r="AA124" s="79">
        <f t="shared" si="180"/>
        <v>0</v>
      </c>
      <c r="AB124" s="79">
        <f t="shared" si="181"/>
        <v>0</v>
      </c>
      <c r="AC124" s="68">
        <f t="shared" si="182"/>
        <v>0</v>
      </c>
      <c r="AD124" s="4"/>
      <c r="AE124" s="37">
        <f t="shared" si="183"/>
        <v>44935</v>
      </c>
      <c r="AF124" s="86" t="str">
        <f t="shared" si="184"/>
        <v>0</v>
      </c>
      <c r="AG124" s="86" t="str">
        <f t="shared" si="185"/>
        <v>0</v>
      </c>
      <c r="AH124" s="86" t="str">
        <f t="shared" si="186"/>
        <v>0</v>
      </c>
      <c r="AI124" s="86" t="str">
        <f t="shared" si="187"/>
        <v>0</v>
      </c>
      <c r="AJ124" s="100" t="str">
        <f t="shared" si="188"/>
        <v/>
      </c>
      <c r="AK124" s="4"/>
      <c r="AL124" s="101">
        <f t="shared" si="189"/>
        <v>44935</v>
      </c>
      <c r="AM124" s="99">
        <f t="shared" si="191"/>
        <v>0</v>
      </c>
      <c r="AN124" s="99">
        <f t="shared" si="192"/>
        <v>0</v>
      </c>
      <c r="AO124" s="99">
        <f t="shared" si="193"/>
        <v>0</v>
      </c>
      <c r="AP124" s="99">
        <f t="shared" si="194"/>
        <v>0</v>
      </c>
      <c r="AQ124" s="150">
        <f t="shared" si="195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90"/>
        <v>44936</v>
      </c>
      <c r="F125" s="38"/>
      <c r="G125" s="39"/>
      <c r="H125" s="40"/>
      <c r="I125" s="319">
        <f t="shared" si="176"/>
        <v>0</v>
      </c>
      <c r="J125" s="10"/>
      <c r="K125" s="38"/>
      <c r="L125" s="39"/>
      <c r="M125" s="40"/>
      <c r="N125" s="68">
        <f t="shared" si="177"/>
        <v>0</v>
      </c>
      <c r="O125" s="10"/>
      <c r="P125" s="38"/>
      <c r="Q125" s="39"/>
      <c r="R125" s="40"/>
      <c r="S125" s="68">
        <f t="shared" si="178"/>
        <v>0</v>
      </c>
      <c r="T125" s="10"/>
      <c r="U125" s="38"/>
      <c r="V125" s="39"/>
      <c r="W125" s="40"/>
      <c r="X125" s="68">
        <f t="shared" si="179"/>
        <v>0</v>
      </c>
      <c r="Y125" s="10"/>
      <c r="Z125" s="73">
        <f t="shared" si="180"/>
        <v>0</v>
      </c>
      <c r="AA125" s="79">
        <f t="shared" si="180"/>
        <v>0</v>
      </c>
      <c r="AB125" s="79">
        <f t="shared" si="181"/>
        <v>0</v>
      </c>
      <c r="AC125" s="68">
        <f t="shared" si="182"/>
        <v>0</v>
      </c>
      <c r="AD125" s="4"/>
      <c r="AE125" s="37">
        <f t="shared" si="183"/>
        <v>44936</v>
      </c>
      <c r="AF125" s="86" t="str">
        <f t="shared" si="184"/>
        <v>0</v>
      </c>
      <c r="AG125" s="86" t="str">
        <f t="shared" si="185"/>
        <v>0</v>
      </c>
      <c r="AH125" s="86" t="str">
        <f t="shared" si="186"/>
        <v>0</v>
      </c>
      <c r="AI125" s="86" t="str">
        <f t="shared" si="187"/>
        <v>0</v>
      </c>
      <c r="AJ125" s="100" t="str">
        <f t="shared" si="188"/>
        <v/>
      </c>
      <c r="AK125" s="4"/>
      <c r="AL125" s="101">
        <f t="shared" si="189"/>
        <v>44936</v>
      </c>
      <c r="AM125" s="99">
        <f t="shared" si="191"/>
        <v>0</v>
      </c>
      <c r="AN125" s="99">
        <f t="shared" si="192"/>
        <v>0</v>
      </c>
      <c r="AO125" s="99">
        <f t="shared" si="193"/>
        <v>0</v>
      </c>
      <c r="AP125" s="99">
        <f t="shared" si="194"/>
        <v>0</v>
      </c>
      <c r="AQ125" s="150">
        <f t="shared" si="195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90"/>
        <v>44938</v>
      </c>
      <c r="F126" s="38"/>
      <c r="G126" s="39"/>
      <c r="H126" s="40"/>
      <c r="I126" s="319">
        <f t="shared" si="176"/>
        <v>0</v>
      </c>
      <c r="J126" s="10"/>
      <c r="K126" s="38"/>
      <c r="L126" s="39"/>
      <c r="M126" s="40"/>
      <c r="N126" s="68">
        <f t="shared" si="177"/>
        <v>0</v>
      </c>
      <c r="O126" s="10"/>
      <c r="P126" s="38"/>
      <c r="Q126" s="39"/>
      <c r="R126" s="40"/>
      <c r="S126" s="68">
        <f t="shared" si="178"/>
        <v>0</v>
      </c>
      <c r="T126" s="10"/>
      <c r="U126" s="38"/>
      <c r="V126" s="39"/>
      <c r="W126" s="40"/>
      <c r="X126" s="68">
        <f t="shared" si="179"/>
        <v>0</v>
      </c>
      <c r="Y126" s="10"/>
      <c r="Z126" s="73">
        <f t="shared" si="180"/>
        <v>0</v>
      </c>
      <c r="AA126" s="79">
        <f t="shared" si="180"/>
        <v>0</v>
      </c>
      <c r="AB126" s="79">
        <f t="shared" si="181"/>
        <v>0</v>
      </c>
      <c r="AC126" s="68">
        <f t="shared" si="182"/>
        <v>0</v>
      </c>
      <c r="AD126" s="4"/>
      <c r="AE126" s="37">
        <f t="shared" si="183"/>
        <v>44938</v>
      </c>
      <c r="AF126" s="86" t="str">
        <f t="shared" si="184"/>
        <v>0</v>
      </c>
      <c r="AG126" s="86" t="str">
        <f t="shared" si="185"/>
        <v>0</v>
      </c>
      <c r="AH126" s="86" t="str">
        <f t="shared" si="186"/>
        <v>0</v>
      </c>
      <c r="AI126" s="86" t="str">
        <f t="shared" si="187"/>
        <v>0</v>
      </c>
      <c r="AJ126" s="100" t="str">
        <f t="shared" si="188"/>
        <v/>
      </c>
      <c r="AK126" s="4"/>
      <c r="AL126" s="101">
        <f t="shared" si="189"/>
        <v>44938</v>
      </c>
      <c r="AM126" s="99">
        <f t="shared" si="191"/>
        <v>0</v>
      </c>
      <c r="AN126" s="99">
        <f t="shared" si="192"/>
        <v>0</v>
      </c>
      <c r="AO126" s="99">
        <f t="shared" si="193"/>
        <v>0</v>
      </c>
      <c r="AP126" s="99">
        <f t="shared" si="194"/>
        <v>0</v>
      </c>
      <c r="AQ126" s="150">
        <f t="shared" si="195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90"/>
        <v>44943</v>
      </c>
      <c r="F127" s="38"/>
      <c r="G127" s="39"/>
      <c r="H127" s="40"/>
      <c r="I127" s="319">
        <f t="shared" si="176"/>
        <v>0</v>
      </c>
      <c r="J127" s="10"/>
      <c r="K127" s="38"/>
      <c r="L127" s="39"/>
      <c r="M127" s="40"/>
      <c r="N127" s="68">
        <f t="shared" si="177"/>
        <v>0</v>
      </c>
      <c r="O127" s="10"/>
      <c r="P127" s="38"/>
      <c r="Q127" s="39"/>
      <c r="R127" s="40"/>
      <c r="S127" s="68">
        <f t="shared" si="178"/>
        <v>0</v>
      </c>
      <c r="T127" s="10"/>
      <c r="U127" s="38"/>
      <c r="V127" s="39"/>
      <c r="W127" s="40"/>
      <c r="X127" s="68">
        <f t="shared" si="179"/>
        <v>0</v>
      </c>
      <c r="Y127" s="10"/>
      <c r="Z127" s="73">
        <f t="shared" si="180"/>
        <v>0</v>
      </c>
      <c r="AA127" s="79">
        <f t="shared" si="180"/>
        <v>0</v>
      </c>
      <c r="AB127" s="79">
        <f t="shared" si="181"/>
        <v>0</v>
      </c>
      <c r="AC127" s="68">
        <f t="shared" si="182"/>
        <v>0</v>
      </c>
      <c r="AD127" s="4"/>
      <c r="AE127" s="37">
        <f t="shared" si="183"/>
        <v>44943</v>
      </c>
      <c r="AF127" s="86" t="str">
        <f t="shared" si="184"/>
        <v>0</v>
      </c>
      <c r="AG127" s="86" t="str">
        <f t="shared" si="185"/>
        <v>0</v>
      </c>
      <c r="AH127" s="86" t="str">
        <f t="shared" si="186"/>
        <v>0</v>
      </c>
      <c r="AI127" s="86" t="str">
        <f t="shared" si="187"/>
        <v>0</v>
      </c>
      <c r="AJ127" s="100" t="str">
        <f t="shared" si="188"/>
        <v/>
      </c>
      <c r="AK127" s="4"/>
      <c r="AL127" s="101">
        <f t="shared" si="189"/>
        <v>44943</v>
      </c>
      <c r="AM127" s="99">
        <f t="shared" si="191"/>
        <v>0</v>
      </c>
      <c r="AN127" s="99">
        <f t="shared" si="192"/>
        <v>0</v>
      </c>
      <c r="AO127" s="99">
        <f t="shared" si="193"/>
        <v>0</v>
      </c>
      <c r="AP127" s="99">
        <f t="shared" si="194"/>
        <v>0</v>
      </c>
      <c r="AQ127" s="150">
        <f t="shared" si="195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>
        <f t="shared" si="190"/>
        <v>44944</v>
      </c>
      <c r="F128" s="38"/>
      <c r="G128" s="39"/>
      <c r="H128" s="40"/>
      <c r="I128" s="319">
        <f t="shared" si="176"/>
        <v>0</v>
      </c>
      <c r="J128" s="10"/>
      <c r="K128" s="38"/>
      <c r="L128" s="39"/>
      <c r="M128" s="40"/>
      <c r="N128" s="68">
        <f t="shared" si="177"/>
        <v>0</v>
      </c>
      <c r="O128" s="10"/>
      <c r="P128" s="38"/>
      <c r="Q128" s="39"/>
      <c r="R128" s="40"/>
      <c r="S128" s="68">
        <f t="shared" si="178"/>
        <v>0</v>
      </c>
      <c r="T128" s="10"/>
      <c r="U128" s="38"/>
      <c r="V128" s="39"/>
      <c r="W128" s="40"/>
      <c r="X128" s="68">
        <f t="shared" si="179"/>
        <v>0</v>
      </c>
      <c r="Y128" s="10"/>
      <c r="Z128" s="73">
        <f t="shared" si="180"/>
        <v>0</v>
      </c>
      <c r="AA128" s="79">
        <f t="shared" si="180"/>
        <v>0</v>
      </c>
      <c r="AB128" s="79">
        <f t="shared" si="181"/>
        <v>0</v>
      </c>
      <c r="AC128" s="68">
        <f t="shared" si="182"/>
        <v>0</v>
      </c>
      <c r="AD128" s="4"/>
      <c r="AE128" s="37">
        <f t="shared" si="183"/>
        <v>44944</v>
      </c>
      <c r="AF128" s="86" t="str">
        <f t="shared" si="184"/>
        <v>0</v>
      </c>
      <c r="AG128" s="86" t="str">
        <f t="shared" si="185"/>
        <v>0</v>
      </c>
      <c r="AH128" s="86" t="str">
        <f t="shared" si="186"/>
        <v>0</v>
      </c>
      <c r="AI128" s="86" t="str">
        <f t="shared" si="187"/>
        <v>0</v>
      </c>
      <c r="AJ128" s="100" t="str">
        <f t="shared" si="188"/>
        <v/>
      </c>
      <c r="AK128" s="4"/>
      <c r="AL128" s="101">
        <f t="shared" si="189"/>
        <v>44944</v>
      </c>
      <c r="AM128" s="99">
        <f t="shared" si="191"/>
        <v>0</v>
      </c>
      <c r="AN128" s="99">
        <f t="shared" si="192"/>
        <v>0</v>
      </c>
      <c r="AO128" s="99">
        <f t="shared" si="193"/>
        <v>0</v>
      </c>
      <c r="AP128" s="99">
        <f t="shared" si="194"/>
        <v>0</v>
      </c>
      <c r="AQ128" s="150">
        <f t="shared" si="195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>
        <f t="shared" si="190"/>
        <v>44945</v>
      </c>
      <c r="F129" s="38"/>
      <c r="G129" s="39"/>
      <c r="H129" s="40"/>
      <c r="I129" s="319">
        <f t="shared" si="176"/>
        <v>0</v>
      </c>
      <c r="J129" s="10"/>
      <c r="K129" s="38"/>
      <c r="L129" s="39"/>
      <c r="M129" s="40"/>
      <c r="N129" s="68">
        <f t="shared" si="177"/>
        <v>0</v>
      </c>
      <c r="O129" s="10"/>
      <c r="P129" s="38"/>
      <c r="Q129" s="39"/>
      <c r="R129" s="40"/>
      <c r="S129" s="68">
        <f t="shared" si="178"/>
        <v>0</v>
      </c>
      <c r="T129" s="10"/>
      <c r="U129" s="38"/>
      <c r="V129" s="39"/>
      <c r="W129" s="40"/>
      <c r="X129" s="68">
        <f t="shared" si="179"/>
        <v>0</v>
      </c>
      <c r="Y129" s="10"/>
      <c r="Z129" s="73">
        <f t="shared" si="180"/>
        <v>0</v>
      </c>
      <c r="AA129" s="79">
        <f t="shared" si="180"/>
        <v>0</v>
      </c>
      <c r="AB129" s="79">
        <f t="shared" si="181"/>
        <v>0</v>
      </c>
      <c r="AC129" s="68">
        <f t="shared" si="182"/>
        <v>0</v>
      </c>
      <c r="AD129" s="4"/>
      <c r="AE129" s="37">
        <f t="shared" si="183"/>
        <v>44945</v>
      </c>
      <c r="AF129" s="86" t="str">
        <f t="shared" si="184"/>
        <v>0</v>
      </c>
      <c r="AG129" s="86" t="str">
        <f t="shared" si="185"/>
        <v>0</v>
      </c>
      <c r="AH129" s="86" t="str">
        <f t="shared" si="186"/>
        <v>0</v>
      </c>
      <c r="AI129" s="86" t="str">
        <f t="shared" si="187"/>
        <v>0</v>
      </c>
      <c r="AJ129" s="100" t="str">
        <f t="shared" si="188"/>
        <v/>
      </c>
      <c r="AK129" s="4"/>
      <c r="AL129" s="101">
        <f t="shared" si="189"/>
        <v>44945</v>
      </c>
      <c r="AM129" s="99">
        <f t="shared" si="191"/>
        <v>0</v>
      </c>
      <c r="AN129" s="99">
        <f t="shared" si="192"/>
        <v>0</v>
      </c>
      <c r="AO129" s="99">
        <f t="shared" si="193"/>
        <v>0</v>
      </c>
      <c r="AP129" s="99">
        <f t="shared" si="194"/>
        <v>0</v>
      </c>
      <c r="AQ129" s="150">
        <f t="shared" si="195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90"/>
        <v>44946</v>
      </c>
      <c r="F130" s="38"/>
      <c r="G130" s="39"/>
      <c r="H130" s="40"/>
      <c r="I130" s="319">
        <f t="shared" si="176"/>
        <v>0</v>
      </c>
      <c r="J130" s="10"/>
      <c r="K130" s="38"/>
      <c r="L130" s="39"/>
      <c r="M130" s="40"/>
      <c r="N130" s="68">
        <f t="shared" si="177"/>
        <v>0</v>
      </c>
      <c r="O130" s="10"/>
      <c r="P130" s="38"/>
      <c r="Q130" s="39"/>
      <c r="R130" s="40"/>
      <c r="S130" s="68">
        <f t="shared" si="178"/>
        <v>0</v>
      </c>
      <c r="T130" s="10"/>
      <c r="U130" s="38"/>
      <c r="V130" s="39"/>
      <c r="W130" s="40"/>
      <c r="X130" s="68">
        <f t="shared" si="179"/>
        <v>0</v>
      </c>
      <c r="Y130" s="10"/>
      <c r="Z130" s="73">
        <f t="shared" si="180"/>
        <v>0</v>
      </c>
      <c r="AA130" s="79">
        <f t="shared" si="180"/>
        <v>0</v>
      </c>
      <c r="AB130" s="79">
        <f t="shared" si="181"/>
        <v>0</v>
      </c>
      <c r="AC130" s="68">
        <f t="shared" si="182"/>
        <v>0</v>
      </c>
      <c r="AD130" s="4"/>
      <c r="AE130" s="37">
        <f t="shared" si="183"/>
        <v>44946</v>
      </c>
      <c r="AF130" s="86" t="str">
        <f t="shared" si="184"/>
        <v>0</v>
      </c>
      <c r="AG130" s="86" t="str">
        <f t="shared" si="185"/>
        <v>0</v>
      </c>
      <c r="AH130" s="86" t="str">
        <f t="shared" si="186"/>
        <v>0</v>
      </c>
      <c r="AI130" s="86" t="str">
        <f t="shared" si="187"/>
        <v>0</v>
      </c>
      <c r="AJ130" s="100" t="str">
        <f t="shared" si="188"/>
        <v/>
      </c>
      <c r="AK130" s="4"/>
      <c r="AL130" s="101">
        <f t="shared" si="189"/>
        <v>44946</v>
      </c>
      <c r="AM130" s="99">
        <f t="shared" si="191"/>
        <v>0</v>
      </c>
      <c r="AN130" s="99">
        <f t="shared" si="192"/>
        <v>0</v>
      </c>
      <c r="AO130" s="99">
        <f t="shared" si="193"/>
        <v>0</v>
      </c>
      <c r="AP130" s="99">
        <f t="shared" si="194"/>
        <v>0</v>
      </c>
      <c r="AQ130" s="150">
        <f t="shared" si="195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90"/>
        <v>44949</v>
      </c>
      <c r="F131" s="38"/>
      <c r="G131" s="39"/>
      <c r="H131" s="40"/>
      <c r="I131" s="319">
        <f t="shared" si="176"/>
        <v>0</v>
      </c>
      <c r="J131" s="10"/>
      <c r="K131" s="38"/>
      <c r="L131" s="39"/>
      <c r="M131" s="40"/>
      <c r="N131" s="68">
        <f t="shared" si="177"/>
        <v>0</v>
      </c>
      <c r="O131" s="10"/>
      <c r="P131" s="38"/>
      <c r="Q131" s="39"/>
      <c r="R131" s="40"/>
      <c r="S131" s="68">
        <f t="shared" si="178"/>
        <v>0</v>
      </c>
      <c r="T131" s="10"/>
      <c r="U131" s="38"/>
      <c r="V131" s="39"/>
      <c r="W131" s="40"/>
      <c r="X131" s="68">
        <f t="shared" si="179"/>
        <v>0</v>
      </c>
      <c r="Y131" s="10"/>
      <c r="Z131" s="73">
        <f t="shared" si="180"/>
        <v>0</v>
      </c>
      <c r="AA131" s="79">
        <f t="shared" si="180"/>
        <v>0</v>
      </c>
      <c r="AB131" s="79">
        <f t="shared" si="181"/>
        <v>0</v>
      </c>
      <c r="AC131" s="68">
        <f t="shared" si="182"/>
        <v>0</v>
      </c>
      <c r="AD131" s="4"/>
      <c r="AE131" s="37">
        <f t="shared" si="183"/>
        <v>44949</v>
      </c>
      <c r="AF131" s="86" t="str">
        <f t="shared" si="184"/>
        <v>0</v>
      </c>
      <c r="AG131" s="86" t="str">
        <f t="shared" si="185"/>
        <v>0</v>
      </c>
      <c r="AH131" s="86" t="str">
        <f t="shared" si="186"/>
        <v>0</v>
      </c>
      <c r="AI131" s="86" t="str">
        <f t="shared" si="187"/>
        <v>0</v>
      </c>
      <c r="AJ131" s="100" t="str">
        <f t="shared" si="188"/>
        <v/>
      </c>
      <c r="AK131" s="4"/>
      <c r="AL131" s="101">
        <f t="shared" si="189"/>
        <v>44949</v>
      </c>
      <c r="AM131" s="99">
        <f t="shared" si="191"/>
        <v>0</v>
      </c>
      <c r="AN131" s="99">
        <f t="shared" si="192"/>
        <v>0</v>
      </c>
      <c r="AO131" s="99">
        <f t="shared" si="193"/>
        <v>0</v>
      </c>
      <c r="AP131" s="99">
        <f t="shared" si="194"/>
        <v>0</v>
      </c>
      <c r="AQ131" s="150">
        <f t="shared" si="195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90"/>
        <v>44950</v>
      </c>
      <c r="F132" s="38"/>
      <c r="G132" s="39"/>
      <c r="H132" s="40"/>
      <c r="I132" s="319">
        <f t="shared" si="176"/>
        <v>0</v>
      </c>
      <c r="J132" s="10"/>
      <c r="K132" s="38"/>
      <c r="L132" s="39"/>
      <c r="M132" s="40"/>
      <c r="N132" s="68">
        <f t="shared" si="177"/>
        <v>0</v>
      </c>
      <c r="O132" s="10"/>
      <c r="P132" s="38"/>
      <c r="Q132" s="39"/>
      <c r="R132" s="40"/>
      <c r="S132" s="68">
        <f t="shared" si="178"/>
        <v>0</v>
      </c>
      <c r="T132" s="10"/>
      <c r="U132" s="38"/>
      <c r="V132" s="39"/>
      <c r="W132" s="40"/>
      <c r="X132" s="68">
        <f t="shared" si="179"/>
        <v>0</v>
      </c>
      <c r="Y132" s="10"/>
      <c r="Z132" s="73">
        <f t="shared" si="180"/>
        <v>0</v>
      </c>
      <c r="AA132" s="79">
        <f t="shared" si="180"/>
        <v>0</v>
      </c>
      <c r="AB132" s="79">
        <f t="shared" si="181"/>
        <v>0</v>
      </c>
      <c r="AC132" s="68">
        <f t="shared" si="182"/>
        <v>0</v>
      </c>
      <c r="AD132" s="4"/>
      <c r="AE132" s="37">
        <f t="shared" si="183"/>
        <v>44950</v>
      </c>
      <c r="AF132" s="86" t="str">
        <f t="shared" si="184"/>
        <v>0</v>
      </c>
      <c r="AG132" s="86" t="str">
        <f t="shared" si="185"/>
        <v>0</v>
      </c>
      <c r="AH132" s="86" t="str">
        <f t="shared" si="186"/>
        <v>0</v>
      </c>
      <c r="AI132" s="86" t="str">
        <f t="shared" si="187"/>
        <v>0</v>
      </c>
      <c r="AJ132" s="100" t="str">
        <f t="shared" si="188"/>
        <v/>
      </c>
      <c r="AK132" s="4"/>
      <c r="AL132" s="101">
        <f t="shared" si="189"/>
        <v>44950</v>
      </c>
      <c r="AM132" s="99">
        <f t="shared" si="191"/>
        <v>0</v>
      </c>
      <c r="AN132" s="99">
        <f t="shared" si="192"/>
        <v>0</v>
      </c>
      <c r="AO132" s="99">
        <f t="shared" si="193"/>
        <v>0</v>
      </c>
      <c r="AP132" s="99">
        <f t="shared" si="194"/>
        <v>0</v>
      </c>
      <c r="AQ132" s="150">
        <f t="shared" si="195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90"/>
        <v>44951</v>
      </c>
      <c r="F133" s="38"/>
      <c r="G133" s="39"/>
      <c r="H133" s="40"/>
      <c r="I133" s="319">
        <f t="shared" si="176"/>
        <v>0</v>
      </c>
      <c r="J133" s="10"/>
      <c r="K133" s="38"/>
      <c r="L133" s="39"/>
      <c r="M133" s="40"/>
      <c r="N133" s="68">
        <f t="shared" si="177"/>
        <v>0</v>
      </c>
      <c r="O133" s="10"/>
      <c r="P133" s="38"/>
      <c r="Q133" s="39"/>
      <c r="R133" s="40"/>
      <c r="S133" s="68">
        <f t="shared" si="178"/>
        <v>0</v>
      </c>
      <c r="T133" s="10"/>
      <c r="U133" s="38"/>
      <c r="V133" s="39"/>
      <c r="W133" s="40"/>
      <c r="X133" s="68">
        <f t="shared" si="179"/>
        <v>0</v>
      </c>
      <c r="Y133" s="10"/>
      <c r="Z133" s="73">
        <f t="shared" si="180"/>
        <v>0</v>
      </c>
      <c r="AA133" s="79">
        <f t="shared" si="180"/>
        <v>0</v>
      </c>
      <c r="AB133" s="79">
        <f t="shared" si="181"/>
        <v>0</v>
      </c>
      <c r="AC133" s="68">
        <f t="shared" si="182"/>
        <v>0</v>
      </c>
      <c r="AD133" s="4"/>
      <c r="AE133" s="37">
        <f t="shared" si="183"/>
        <v>44951</v>
      </c>
      <c r="AF133" s="86" t="str">
        <f t="shared" si="184"/>
        <v>0</v>
      </c>
      <c r="AG133" s="86" t="str">
        <f t="shared" si="185"/>
        <v>0</v>
      </c>
      <c r="AH133" s="86" t="str">
        <f t="shared" si="186"/>
        <v>0</v>
      </c>
      <c r="AI133" s="86" t="str">
        <f t="shared" si="187"/>
        <v>0</v>
      </c>
      <c r="AJ133" s="100" t="str">
        <f t="shared" si="188"/>
        <v/>
      </c>
      <c r="AK133" s="4"/>
      <c r="AL133" s="101">
        <f t="shared" si="189"/>
        <v>44951</v>
      </c>
      <c r="AM133" s="99">
        <f t="shared" si="191"/>
        <v>0</v>
      </c>
      <c r="AN133" s="99">
        <f t="shared" si="192"/>
        <v>0</v>
      </c>
      <c r="AO133" s="99">
        <f t="shared" si="193"/>
        <v>0</v>
      </c>
      <c r="AP133" s="99">
        <f t="shared" si="194"/>
        <v>0</v>
      </c>
      <c r="AQ133" s="150">
        <f t="shared" si="195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90"/>
        <v>44952</v>
      </c>
      <c r="F134" s="38"/>
      <c r="G134" s="39"/>
      <c r="H134" s="40"/>
      <c r="I134" s="319">
        <f t="shared" si="176"/>
        <v>0</v>
      </c>
      <c r="J134" s="10"/>
      <c r="K134" s="38"/>
      <c r="L134" s="39"/>
      <c r="M134" s="40"/>
      <c r="N134" s="68">
        <f t="shared" si="177"/>
        <v>0</v>
      </c>
      <c r="O134" s="10"/>
      <c r="P134" s="38"/>
      <c r="Q134" s="39"/>
      <c r="R134" s="40"/>
      <c r="S134" s="68">
        <f t="shared" si="178"/>
        <v>0</v>
      </c>
      <c r="T134" s="10"/>
      <c r="U134" s="38"/>
      <c r="V134" s="39"/>
      <c r="W134" s="40"/>
      <c r="X134" s="68">
        <f t="shared" si="179"/>
        <v>0</v>
      </c>
      <c r="Y134" s="10"/>
      <c r="Z134" s="73">
        <f t="shared" si="180"/>
        <v>0</v>
      </c>
      <c r="AA134" s="79">
        <f t="shared" si="180"/>
        <v>0</v>
      </c>
      <c r="AB134" s="79">
        <f t="shared" si="181"/>
        <v>0</v>
      </c>
      <c r="AC134" s="68">
        <f t="shared" si="182"/>
        <v>0</v>
      </c>
      <c r="AD134" s="4"/>
      <c r="AE134" s="37">
        <f t="shared" si="183"/>
        <v>44952</v>
      </c>
      <c r="AF134" s="86" t="str">
        <f t="shared" si="184"/>
        <v>0</v>
      </c>
      <c r="AG134" s="86" t="str">
        <f t="shared" si="185"/>
        <v>0</v>
      </c>
      <c r="AH134" s="86" t="str">
        <f t="shared" si="186"/>
        <v>0</v>
      </c>
      <c r="AI134" s="86" t="str">
        <f t="shared" si="187"/>
        <v>0</v>
      </c>
      <c r="AJ134" s="100" t="str">
        <f t="shared" si="188"/>
        <v/>
      </c>
      <c r="AK134" s="4"/>
      <c r="AL134" s="101">
        <f t="shared" si="189"/>
        <v>44952</v>
      </c>
      <c r="AM134" s="99">
        <f t="shared" si="191"/>
        <v>0</v>
      </c>
      <c r="AN134" s="99">
        <f t="shared" si="192"/>
        <v>0</v>
      </c>
      <c r="AO134" s="99">
        <f t="shared" si="193"/>
        <v>0</v>
      </c>
      <c r="AP134" s="99">
        <f t="shared" si="194"/>
        <v>0</v>
      </c>
      <c r="AQ134" s="150">
        <f t="shared" si="195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90"/>
        <v>44953</v>
      </c>
      <c r="F135" s="38"/>
      <c r="G135" s="39"/>
      <c r="H135" s="40"/>
      <c r="I135" s="319">
        <f t="shared" si="176"/>
        <v>0</v>
      </c>
      <c r="J135" s="10"/>
      <c r="K135" s="38"/>
      <c r="L135" s="39"/>
      <c r="M135" s="40"/>
      <c r="N135" s="68">
        <f t="shared" si="177"/>
        <v>0</v>
      </c>
      <c r="O135" s="10"/>
      <c r="P135" s="38"/>
      <c r="Q135" s="39"/>
      <c r="R135" s="40"/>
      <c r="S135" s="68">
        <f t="shared" si="178"/>
        <v>0</v>
      </c>
      <c r="T135" s="10"/>
      <c r="U135" s="38"/>
      <c r="V135" s="39"/>
      <c r="W135" s="40"/>
      <c r="X135" s="68">
        <f t="shared" si="179"/>
        <v>0</v>
      </c>
      <c r="Y135" s="10"/>
      <c r="Z135" s="73">
        <f t="shared" si="180"/>
        <v>0</v>
      </c>
      <c r="AA135" s="79">
        <f t="shared" si="180"/>
        <v>0</v>
      </c>
      <c r="AB135" s="79">
        <f t="shared" si="181"/>
        <v>0</v>
      </c>
      <c r="AC135" s="68">
        <f t="shared" si="182"/>
        <v>0</v>
      </c>
      <c r="AD135" s="4"/>
      <c r="AE135" s="37">
        <f t="shared" ref="AE135:AE143" si="196">IF((B19=0)," ",B19)</f>
        <v>44953</v>
      </c>
      <c r="AF135" s="86" t="str">
        <f t="shared" si="184"/>
        <v>0</v>
      </c>
      <c r="AG135" s="86" t="str">
        <f t="shared" si="185"/>
        <v>0</v>
      </c>
      <c r="AH135" s="86" t="str">
        <f t="shared" si="186"/>
        <v>0</v>
      </c>
      <c r="AI135" s="86" t="str">
        <f t="shared" si="187"/>
        <v>0</v>
      </c>
      <c r="AJ135" s="100" t="str">
        <f t="shared" si="188"/>
        <v/>
      </c>
      <c r="AK135" s="4"/>
      <c r="AL135" s="101">
        <f t="shared" ref="AL135:AL143" si="197">IF((B19=0)," ",B19)</f>
        <v>44953</v>
      </c>
      <c r="AM135" s="99">
        <f t="shared" si="191"/>
        <v>0</v>
      </c>
      <c r="AN135" s="99">
        <f t="shared" si="192"/>
        <v>0</v>
      </c>
      <c r="AO135" s="99">
        <f t="shared" si="193"/>
        <v>0</v>
      </c>
      <c r="AP135" s="99">
        <f t="shared" si="194"/>
        <v>0</v>
      </c>
      <c r="AQ135" s="150">
        <f t="shared" si="195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90"/>
        <v>44956</v>
      </c>
      <c r="F136" s="38"/>
      <c r="G136" s="39"/>
      <c r="H136" s="40"/>
      <c r="I136" s="319">
        <f t="shared" si="176"/>
        <v>0</v>
      </c>
      <c r="J136" s="10"/>
      <c r="K136" s="38"/>
      <c r="L136" s="39"/>
      <c r="M136" s="40"/>
      <c r="N136" s="68">
        <f t="shared" si="177"/>
        <v>0</v>
      </c>
      <c r="O136" s="10"/>
      <c r="P136" s="38"/>
      <c r="Q136" s="39"/>
      <c r="R136" s="40"/>
      <c r="S136" s="68">
        <f t="shared" si="178"/>
        <v>0</v>
      </c>
      <c r="T136" s="10"/>
      <c r="U136" s="38"/>
      <c r="V136" s="39"/>
      <c r="W136" s="40"/>
      <c r="X136" s="68">
        <f t="shared" si="179"/>
        <v>0</v>
      </c>
      <c r="Y136" s="10"/>
      <c r="Z136" s="73">
        <f t="shared" si="180"/>
        <v>0</v>
      </c>
      <c r="AA136" s="79">
        <f t="shared" si="180"/>
        <v>0</v>
      </c>
      <c r="AB136" s="79">
        <f t="shared" si="181"/>
        <v>0</v>
      </c>
      <c r="AC136" s="68">
        <f t="shared" si="182"/>
        <v>0</v>
      </c>
      <c r="AD136" s="4"/>
      <c r="AE136" s="37">
        <f t="shared" si="196"/>
        <v>44956</v>
      </c>
      <c r="AF136" s="86" t="str">
        <f t="shared" si="184"/>
        <v>0</v>
      </c>
      <c r="AG136" s="86" t="str">
        <f t="shared" si="185"/>
        <v>0</v>
      </c>
      <c r="AH136" s="86" t="str">
        <f t="shared" si="186"/>
        <v>0</v>
      </c>
      <c r="AI136" s="86" t="str">
        <f t="shared" si="187"/>
        <v>0</v>
      </c>
      <c r="AJ136" s="100" t="str">
        <f t="shared" si="188"/>
        <v/>
      </c>
      <c r="AK136" s="4"/>
      <c r="AL136" s="101">
        <f t="shared" si="197"/>
        <v>44956</v>
      </c>
      <c r="AM136" s="99">
        <f t="shared" si="191"/>
        <v>0</v>
      </c>
      <c r="AN136" s="99">
        <f t="shared" si="192"/>
        <v>0</v>
      </c>
      <c r="AO136" s="99">
        <f t="shared" si="193"/>
        <v>0</v>
      </c>
      <c r="AP136" s="99">
        <f t="shared" si="194"/>
        <v>0</v>
      </c>
      <c r="AQ136" s="150">
        <f t="shared" si="195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 t="str">
        <f t="shared" si="190"/>
        <v> </v>
      </c>
      <c r="F137" s="38"/>
      <c r="G137" s="39"/>
      <c r="H137" s="40"/>
      <c r="I137" s="319">
        <f t="shared" si="176"/>
        <v>0</v>
      </c>
      <c r="J137" s="10"/>
      <c r="K137" s="38"/>
      <c r="L137" s="39"/>
      <c r="M137" s="40"/>
      <c r="N137" s="68">
        <f t="shared" si="177"/>
        <v>0</v>
      </c>
      <c r="O137" s="10"/>
      <c r="P137" s="38"/>
      <c r="Q137" s="39"/>
      <c r="R137" s="40"/>
      <c r="S137" s="68">
        <f t="shared" si="178"/>
        <v>0</v>
      </c>
      <c r="T137" s="10"/>
      <c r="U137" s="38"/>
      <c r="V137" s="39"/>
      <c r="W137" s="40"/>
      <c r="X137" s="68">
        <f t="shared" si="179"/>
        <v>0</v>
      </c>
      <c r="Y137" s="10"/>
      <c r="Z137" s="73">
        <f t="shared" si="180"/>
        <v>0</v>
      </c>
      <c r="AA137" s="79">
        <f t="shared" si="180"/>
        <v>0</v>
      </c>
      <c r="AB137" s="79">
        <f t="shared" si="181"/>
        <v>0</v>
      </c>
      <c r="AC137" s="68">
        <f t="shared" si="182"/>
        <v>0</v>
      </c>
      <c r="AD137" s="4"/>
      <c r="AE137" s="37" t="str">
        <f t="shared" si="196"/>
        <v> </v>
      </c>
      <c r="AF137" s="86" t="str">
        <f t="shared" si="184"/>
        <v>0</v>
      </c>
      <c r="AG137" s="86" t="str">
        <f t="shared" si="185"/>
        <v>0</v>
      </c>
      <c r="AH137" s="86" t="str">
        <f t="shared" si="186"/>
        <v>0</v>
      </c>
      <c r="AI137" s="86" t="str">
        <f t="shared" si="187"/>
        <v>0</v>
      </c>
      <c r="AJ137" s="100" t="str">
        <f t="shared" si="188"/>
        <v/>
      </c>
      <c r="AK137" s="4"/>
      <c r="AL137" s="101" t="str">
        <f t="shared" si="197"/>
        <v> </v>
      </c>
      <c r="AM137" s="99">
        <f t="shared" si="191"/>
        <v>0</v>
      </c>
      <c r="AN137" s="99">
        <f t="shared" si="192"/>
        <v>0</v>
      </c>
      <c r="AO137" s="99">
        <f t="shared" si="193"/>
        <v>0</v>
      </c>
      <c r="AP137" s="99">
        <f t="shared" si="194"/>
        <v>0</v>
      </c>
      <c r="AQ137" s="150">
        <f t="shared" si="195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 t="str">
        <f t="shared" si="190"/>
        <v> </v>
      </c>
      <c r="F138" s="38"/>
      <c r="G138" s="39"/>
      <c r="H138" s="40"/>
      <c r="I138" s="319">
        <f t="shared" si="176"/>
        <v>0</v>
      </c>
      <c r="J138" s="10"/>
      <c r="K138" s="38"/>
      <c r="L138" s="39"/>
      <c r="M138" s="40"/>
      <c r="N138" s="68">
        <f t="shared" si="177"/>
        <v>0</v>
      </c>
      <c r="O138" s="10"/>
      <c r="P138" s="38"/>
      <c r="Q138" s="39"/>
      <c r="R138" s="40"/>
      <c r="S138" s="68">
        <f t="shared" si="178"/>
        <v>0</v>
      </c>
      <c r="T138" s="10"/>
      <c r="U138" s="38"/>
      <c r="V138" s="39"/>
      <c r="W138" s="40"/>
      <c r="X138" s="68">
        <f t="shared" si="179"/>
        <v>0</v>
      </c>
      <c r="Y138" s="10"/>
      <c r="Z138" s="73">
        <f t="shared" si="180"/>
        <v>0</v>
      </c>
      <c r="AA138" s="79">
        <f t="shared" si="180"/>
        <v>0</v>
      </c>
      <c r="AB138" s="79">
        <f t="shared" si="181"/>
        <v>0</v>
      </c>
      <c r="AC138" s="68">
        <f t="shared" si="182"/>
        <v>0</v>
      </c>
      <c r="AD138" s="4"/>
      <c r="AE138" s="37" t="str">
        <f t="shared" si="196"/>
        <v> </v>
      </c>
      <c r="AF138" s="86" t="str">
        <f t="shared" si="184"/>
        <v>0</v>
      </c>
      <c r="AG138" s="86" t="str">
        <f t="shared" si="185"/>
        <v>0</v>
      </c>
      <c r="AH138" s="86" t="str">
        <f t="shared" si="186"/>
        <v>0</v>
      </c>
      <c r="AI138" s="86" t="str">
        <f t="shared" si="187"/>
        <v>0</v>
      </c>
      <c r="AJ138" s="100" t="str">
        <f t="shared" si="188"/>
        <v/>
      </c>
      <c r="AK138" s="4"/>
      <c r="AL138" s="101" t="str">
        <f t="shared" si="197"/>
        <v> </v>
      </c>
      <c r="AM138" s="99">
        <f t="shared" si="191"/>
        <v>0</v>
      </c>
      <c r="AN138" s="99">
        <f t="shared" si="192"/>
        <v>0</v>
      </c>
      <c r="AO138" s="99">
        <f t="shared" si="193"/>
        <v>0</v>
      </c>
      <c r="AP138" s="99">
        <f t="shared" si="194"/>
        <v>0</v>
      </c>
      <c r="AQ138" s="150">
        <f t="shared" si="195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 t="str">
        <f t="shared" si="190"/>
        <v> </v>
      </c>
      <c r="F139" s="38"/>
      <c r="G139" s="39"/>
      <c r="H139" s="40"/>
      <c r="I139" s="319">
        <f t="shared" si="176"/>
        <v>0</v>
      </c>
      <c r="J139" s="10"/>
      <c r="K139" s="38"/>
      <c r="L139" s="39"/>
      <c r="M139" s="40"/>
      <c r="N139" s="68">
        <f t="shared" si="177"/>
        <v>0</v>
      </c>
      <c r="O139" s="10"/>
      <c r="P139" s="38"/>
      <c r="Q139" s="39"/>
      <c r="R139" s="40"/>
      <c r="S139" s="68">
        <f t="shared" si="178"/>
        <v>0</v>
      </c>
      <c r="T139" s="10"/>
      <c r="U139" s="38"/>
      <c r="V139" s="39"/>
      <c r="W139" s="40"/>
      <c r="X139" s="68">
        <f t="shared" si="179"/>
        <v>0</v>
      </c>
      <c r="Y139" s="10"/>
      <c r="Z139" s="73">
        <f t="shared" si="180"/>
        <v>0</v>
      </c>
      <c r="AA139" s="79">
        <f t="shared" si="180"/>
        <v>0</v>
      </c>
      <c r="AB139" s="79">
        <f t="shared" si="181"/>
        <v>0</v>
      </c>
      <c r="AC139" s="68">
        <f t="shared" si="182"/>
        <v>0</v>
      </c>
      <c r="AD139" s="4"/>
      <c r="AE139" s="37" t="str">
        <f t="shared" si="196"/>
        <v> </v>
      </c>
      <c r="AF139" s="86" t="str">
        <f t="shared" si="184"/>
        <v>0</v>
      </c>
      <c r="AG139" s="86" t="str">
        <f t="shared" si="185"/>
        <v>0</v>
      </c>
      <c r="AH139" s="86" t="str">
        <f t="shared" si="186"/>
        <v>0</v>
      </c>
      <c r="AI139" s="86" t="str">
        <f t="shared" si="187"/>
        <v>0</v>
      </c>
      <c r="AJ139" s="100" t="str">
        <f t="shared" si="188"/>
        <v/>
      </c>
      <c r="AK139" s="4"/>
      <c r="AL139" s="101" t="str">
        <f t="shared" si="197"/>
        <v> </v>
      </c>
      <c r="AM139" s="99">
        <f t="shared" si="191"/>
        <v>0</v>
      </c>
      <c r="AN139" s="99">
        <f t="shared" si="192"/>
        <v>0</v>
      </c>
      <c r="AO139" s="99">
        <f t="shared" si="193"/>
        <v>0</v>
      </c>
      <c r="AP139" s="99">
        <f t="shared" si="194"/>
        <v>0</v>
      </c>
      <c r="AQ139" s="150">
        <f t="shared" si="195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 t="str">
        <f t="shared" si="190"/>
        <v> </v>
      </c>
      <c r="F140" s="38"/>
      <c r="G140" s="39"/>
      <c r="H140" s="40"/>
      <c r="I140" s="319">
        <f t="shared" si="176"/>
        <v>0</v>
      </c>
      <c r="J140" s="10"/>
      <c r="K140" s="38"/>
      <c r="L140" s="39"/>
      <c r="M140" s="40"/>
      <c r="N140" s="68">
        <f t="shared" si="177"/>
        <v>0</v>
      </c>
      <c r="O140" s="10"/>
      <c r="P140" s="38"/>
      <c r="Q140" s="39"/>
      <c r="R140" s="40"/>
      <c r="S140" s="68">
        <f t="shared" si="178"/>
        <v>0</v>
      </c>
      <c r="T140" s="10"/>
      <c r="U140" s="38"/>
      <c r="V140" s="39"/>
      <c r="W140" s="40"/>
      <c r="X140" s="68">
        <f t="shared" si="179"/>
        <v>0</v>
      </c>
      <c r="Y140" s="10"/>
      <c r="Z140" s="73">
        <f t="shared" si="180"/>
        <v>0</v>
      </c>
      <c r="AA140" s="79">
        <f t="shared" si="180"/>
        <v>0</v>
      </c>
      <c r="AB140" s="79">
        <f t="shared" si="181"/>
        <v>0</v>
      </c>
      <c r="AC140" s="68">
        <f t="shared" si="182"/>
        <v>0</v>
      </c>
      <c r="AD140" s="4"/>
      <c r="AE140" s="37" t="str">
        <f t="shared" si="196"/>
        <v> </v>
      </c>
      <c r="AF140" s="86" t="str">
        <f t="shared" si="184"/>
        <v>0</v>
      </c>
      <c r="AG140" s="86" t="str">
        <f t="shared" si="185"/>
        <v>0</v>
      </c>
      <c r="AH140" s="86" t="str">
        <f t="shared" si="186"/>
        <v>0</v>
      </c>
      <c r="AI140" s="86" t="str">
        <f t="shared" si="187"/>
        <v>0</v>
      </c>
      <c r="AJ140" s="100" t="str">
        <f t="shared" si="188"/>
        <v/>
      </c>
      <c r="AK140" s="4"/>
      <c r="AL140" s="101" t="str">
        <f t="shared" si="197"/>
        <v> </v>
      </c>
      <c r="AM140" s="99">
        <f t="shared" si="191"/>
        <v>0</v>
      </c>
      <c r="AN140" s="99">
        <f t="shared" si="192"/>
        <v>0</v>
      </c>
      <c r="AO140" s="99">
        <f t="shared" si="193"/>
        <v>0</v>
      </c>
      <c r="AP140" s="99">
        <f t="shared" si="194"/>
        <v>0</v>
      </c>
      <c r="AQ140" s="150">
        <f t="shared" si="195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90"/>
        <v> </v>
      </c>
      <c r="F141" s="38"/>
      <c r="G141" s="39"/>
      <c r="H141" s="40"/>
      <c r="I141" s="319">
        <f t="shared" si="176"/>
        <v>0</v>
      </c>
      <c r="J141" s="10"/>
      <c r="K141" s="38"/>
      <c r="L141" s="39"/>
      <c r="M141" s="40"/>
      <c r="N141" s="68">
        <f t="shared" si="177"/>
        <v>0</v>
      </c>
      <c r="O141" s="10"/>
      <c r="P141" s="38"/>
      <c r="Q141" s="39"/>
      <c r="R141" s="40"/>
      <c r="S141" s="68">
        <f t="shared" si="178"/>
        <v>0</v>
      </c>
      <c r="T141" s="10"/>
      <c r="U141" s="38"/>
      <c r="V141" s="39"/>
      <c r="W141" s="40"/>
      <c r="X141" s="68">
        <f t="shared" si="179"/>
        <v>0</v>
      </c>
      <c r="Y141" s="10"/>
      <c r="Z141" s="73">
        <f t="shared" si="180"/>
        <v>0</v>
      </c>
      <c r="AA141" s="79">
        <f t="shared" si="180"/>
        <v>0</v>
      </c>
      <c r="AB141" s="79">
        <f t="shared" si="181"/>
        <v>0</v>
      </c>
      <c r="AC141" s="68">
        <f t="shared" si="182"/>
        <v>0</v>
      </c>
      <c r="AD141" s="4"/>
      <c r="AE141" s="37" t="str">
        <f t="shared" si="196"/>
        <v> </v>
      </c>
      <c r="AF141" s="86" t="str">
        <f t="shared" si="184"/>
        <v>0</v>
      </c>
      <c r="AG141" s="86" t="str">
        <f t="shared" si="185"/>
        <v>0</v>
      </c>
      <c r="AH141" s="86" t="str">
        <f t="shared" si="186"/>
        <v>0</v>
      </c>
      <c r="AI141" s="86" t="str">
        <f t="shared" si="187"/>
        <v>0</v>
      </c>
      <c r="AJ141" s="100" t="str">
        <f t="shared" si="188"/>
        <v/>
      </c>
      <c r="AK141" s="4"/>
      <c r="AL141" s="101" t="str">
        <f t="shared" si="197"/>
        <v> </v>
      </c>
      <c r="AM141" s="99">
        <f t="shared" si="191"/>
        <v>0</v>
      </c>
      <c r="AN141" s="99">
        <f t="shared" si="192"/>
        <v>0</v>
      </c>
      <c r="AO141" s="99">
        <f t="shared" si="193"/>
        <v>0</v>
      </c>
      <c r="AP141" s="99">
        <f t="shared" si="194"/>
        <v>0</v>
      </c>
      <c r="AQ141" s="150">
        <f t="shared" si="195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90"/>
        <v> </v>
      </c>
      <c r="F142" s="38"/>
      <c r="G142" s="39"/>
      <c r="H142" s="40"/>
      <c r="I142" s="319">
        <f t="shared" si="176"/>
        <v>0</v>
      </c>
      <c r="J142" s="10"/>
      <c r="K142" s="38"/>
      <c r="L142" s="39"/>
      <c r="M142" s="40"/>
      <c r="N142" s="68">
        <f t="shared" si="177"/>
        <v>0</v>
      </c>
      <c r="O142" s="10"/>
      <c r="P142" s="38"/>
      <c r="Q142" s="39"/>
      <c r="R142" s="40"/>
      <c r="S142" s="68">
        <f t="shared" si="178"/>
        <v>0</v>
      </c>
      <c r="T142" s="10"/>
      <c r="U142" s="38"/>
      <c r="V142" s="39"/>
      <c r="W142" s="40"/>
      <c r="X142" s="68">
        <f t="shared" si="179"/>
        <v>0</v>
      </c>
      <c r="Y142" s="10"/>
      <c r="Z142" s="73">
        <f t="shared" si="180"/>
        <v>0</v>
      </c>
      <c r="AA142" s="79">
        <f t="shared" si="180"/>
        <v>0</v>
      </c>
      <c r="AB142" s="79">
        <f t="shared" si="181"/>
        <v>0</v>
      </c>
      <c r="AC142" s="68">
        <f t="shared" si="182"/>
        <v>0</v>
      </c>
      <c r="AD142" s="4"/>
      <c r="AE142" s="37" t="str">
        <f t="shared" si="196"/>
        <v> </v>
      </c>
      <c r="AF142" s="86" t="str">
        <f t="shared" si="184"/>
        <v>0</v>
      </c>
      <c r="AG142" s="86" t="str">
        <f t="shared" si="185"/>
        <v>0</v>
      </c>
      <c r="AH142" s="86" t="str">
        <f t="shared" si="186"/>
        <v>0</v>
      </c>
      <c r="AI142" s="86" t="str">
        <f t="shared" si="187"/>
        <v>0</v>
      </c>
      <c r="AJ142" s="100" t="str">
        <f t="shared" si="188"/>
        <v/>
      </c>
      <c r="AK142" s="4"/>
      <c r="AL142" s="101" t="str">
        <f t="shared" si="197"/>
        <v> </v>
      </c>
      <c r="AM142" s="99">
        <f t="shared" si="191"/>
        <v>0</v>
      </c>
      <c r="AN142" s="99">
        <f t="shared" si="192"/>
        <v>0</v>
      </c>
      <c r="AO142" s="99">
        <f t="shared" si="193"/>
        <v>0</v>
      </c>
      <c r="AP142" s="99">
        <f t="shared" si="194"/>
        <v>0</v>
      </c>
      <c r="AQ142" s="150">
        <f t="shared" si="195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90"/>
        <v> </v>
      </c>
      <c r="F143" s="42"/>
      <c r="G143" s="43"/>
      <c r="H143" s="44"/>
      <c r="I143" s="319">
        <f t="shared" si="176"/>
        <v>0</v>
      </c>
      <c r="J143" s="10"/>
      <c r="K143" s="42"/>
      <c r="L143" s="43"/>
      <c r="M143" s="44"/>
      <c r="N143" s="68">
        <f t="shared" si="177"/>
        <v>0</v>
      </c>
      <c r="O143" s="10"/>
      <c r="P143" s="42"/>
      <c r="Q143" s="43"/>
      <c r="R143" s="44"/>
      <c r="S143" s="68">
        <f t="shared" si="178"/>
        <v>0</v>
      </c>
      <c r="T143" s="10"/>
      <c r="U143" s="42"/>
      <c r="V143" s="43"/>
      <c r="W143" s="44"/>
      <c r="X143" s="68">
        <f t="shared" si="179"/>
        <v>0</v>
      </c>
      <c r="Y143" s="10"/>
      <c r="Z143" s="73">
        <f t="shared" si="180"/>
        <v>0</v>
      </c>
      <c r="AA143" s="79">
        <f t="shared" si="180"/>
        <v>0</v>
      </c>
      <c r="AB143" s="79">
        <f t="shared" si="181"/>
        <v>0</v>
      </c>
      <c r="AC143" s="68">
        <f t="shared" si="182"/>
        <v>0</v>
      </c>
      <c r="AD143" s="4"/>
      <c r="AE143" s="41" t="str">
        <f t="shared" si="196"/>
        <v> </v>
      </c>
      <c r="AF143" s="86" t="str">
        <f t="shared" si="184"/>
        <v>0</v>
      </c>
      <c r="AG143" s="86" t="str">
        <f t="shared" si="185"/>
        <v>0</v>
      </c>
      <c r="AH143" s="86" t="str">
        <f t="shared" si="186"/>
        <v>0</v>
      </c>
      <c r="AI143" s="86" t="str">
        <f t="shared" si="187"/>
        <v>0</v>
      </c>
      <c r="AJ143" s="100" t="str">
        <f t="shared" si="188"/>
        <v/>
      </c>
      <c r="AK143" s="4"/>
      <c r="AL143" s="102" t="str">
        <f t="shared" si="197"/>
        <v> </v>
      </c>
      <c r="AM143" s="99">
        <f t="shared" si="191"/>
        <v>0</v>
      </c>
      <c r="AN143" s="99">
        <f t="shared" si="192"/>
        <v>0</v>
      </c>
      <c r="AO143" s="99">
        <f t="shared" si="193"/>
        <v>0</v>
      </c>
      <c r="AP143" s="99">
        <f t="shared" si="194"/>
        <v>0</v>
      </c>
      <c r="AQ143" s="150">
        <f t="shared" si="195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76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77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78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79"/>
        <v>0</v>
      </c>
      <c r="Y144" s="10"/>
      <c r="Z144" s="46">
        <f t="shared" si="180"/>
        <v>0</v>
      </c>
      <c r="AA144" s="47">
        <f t="shared" si="180"/>
        <v>0</v>
      </c>
      <c r="AB144" s="47">
        <f t="shared" si="181"/>
        <v>0</v>
      </c>
      <c r="AC144" s="64">
        <f t="shared" si="182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99">
        <f t="shared" si="194"/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 t="shared" ref="E148:E161" si="198">B5</f>
        <v>44929</v>
      </c>
      <c r="F148" s="277">
        <f t="shared" ref="F148:F170" si="199">AQ93+AQ121</f>
        <v>0</v>
      </c>
      <c r="G148" s="278">
        <f t="shared" ref="G148:G161" si="200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si="198"/>
        <v>44930</v>
      </c>
      <c r="F149" s="277">
        <f t="shared" si="199"/>
        <v>0</v>
      </c>
      <c r="G149" s="278">
        <f t="shared" si="200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98"/>
        <v>44932</v>
      </c>
      <c r="F150" s="277">
        <f t="shared" si="199"/>
        <v>0</v>
      </c>
      <c r="G150" s="278">
        <f t="shared" si="200"/>
        <v>-1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98"/>
        <v>44935</v>
      </c>
      <c r="F151" s="277">
        <f t="shared" si="199"/>
        <v>0</v>
      </c>
      <c r="G151" s="278">
        <f t="shared" si="200"/>
        <v>3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98"/>
        <v>44936</v>
      </c>
      <c r="F152" s="277">
        <f t="shared" si="199"/>
        <v>0</v>
      </c>
      <c r="G152" s="278">
        <f t="shared" si="200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98"/>
        <v>44938</v>
      </c>
      <c r="F153" s="277">
        <f t="shared" si="199"/>
        <v>0</v>
      </c>
      <c r="G153" s="278">
        <f t="shared" si="200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98"/>
        <v>44943</v>
      </c>
      <c r="F154" s="277">
        <f t="shared" si="199"/>
        <v>0</v>
      </c>
      <c r="G154" s="278">
        <f t="shared" si="200"/>
        <v>-1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98"/>
        <v>44944</v>
      </c>
      <c r="F155" s="277">
        <f t="shared" si="199"/>
        <v>0</v>
      </c>
      <c r="G155" s="278">
        <f t="shared" si="200"/>
        <v>-1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98"/>
        <v>44945</v>
      </c>
      <c r="F156" s="277">
        <f t="shared" si="199"/>
        <v>0</v>
      </c>
      <c r="G156" s="278">
        <f t="shared" si="200"/>
        <v>-2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98"/>
        <v>44946</v>
      </c>
      <c r="F157" s="277">
        <f t="shared" si="199"/>
        <v>0</v>
      </c>
      <c r="G157" s="278">
        <f t="shared" si="200"/>
        <v>3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98"/>
        <v>44949</v>
      </c>
      <c r="F158" s="277">
        <f t="shared" si="199"/>
        <v>0</v>
      </c>
      <c r="G158" s="278">
        <f t="shared" si="200"/>
        <v>2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98"/>
        <v>44950</v>
      </c>
      <c r="F159" s="277">
        <f t="shared" si="199"/>
        <v>0</v>
      </c>
      <c r="G159" s="278">
        <f t="shared" si="200"/>
        <v>2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98"/>
        <v>44951</v>
      </c>
      <c r="F160" s="277">
        <f t="shared" si="199"/>
        <v>0</v>
      </c>
      <c r="G160" s="278">
        <f t="shared" si="200"/>
        <v>-1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98"/>
        <v>44952</v>
      </c>
      <c r="F161" s="277">
        <f t="shared" si="199"/>
        <v>0</v>
      </c>
      <c r="G161" s="278">
        <f t="shared" si="200"/>
        <v>3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ref="E162:E170" si="201">B19</f>
        <v>44953</v>
      </c>
      <c r="F162" s="277">
        <f t="shared" si="199"/>
        <v>0</v>
      </c>
      <c r="G162" s="278">
        <f t="shared" ref="G162:G170" si="202">AQ19+AQ47</f>
        <v>-1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201"/>
        <v>44956</v>
      </c>
      <c r="F163" s="277">
        <f t="shared" si="199"/>
        <v>0</v>
      </c>
      <c r="G163" s="278">
        <f t="shared" si="202"/>
        <v>-1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201"/>
        <v>0</v>
      </c>
      <c r="F164" s="277">
        <f t="shared" si="199"/>
        <v>0</v>
      </c>
      <c r="G164" s="278">
        <f t="shared" si="202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201"/>
        <v>0</v>
      </c>
      <c r="F165" s="277">
        <f t="shared" si="199"/>
        <v>0</v>
      </c>
      <c r="G165" s="278">
        <f t="shared" si="20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201"/>
        <v>0</v>
      </c>
      <c r="F166" s="277">
        <f t="shared" si="199"/>
        <v>0</v>
      </c>
      <c r="G166" s="278">
        <f t="shared" si="202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201"/>
        <v>0</v>
      </c>
      <c r="F167" s="277">
        <f t="shared" si="199"/>
        <v>0</v>
      </c>
      <c r="G167" s="278">
        <f t="shared" si="20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201"/>
        <v>0</v>
      </c>
      <c r="F168" s="277">
        <f t="shared" si="199"/>
        <v>0</v>
      </c>
      <c r="G168" s="278">
        <f t="shared" si="20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201"/>
        <v>0</v>
      </c>
      <c r="F169" s="277">
        <f t="shared" si="199"/>
        <v>0</v>
      </c>
      <c r="G169" s="278">
        <f t="shared" si="20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201"/>
        <v>0</v>
      </c>
      <c r="F170" s="281">
        <f t="shared" si="199"/>
        <v>0</v>
      </c>
      <c r="G170" s="282">
        <f t="shared" si="20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5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44927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44928</v>
      </c>
      <c r="X516" s="415">
        <f t="shared" ref="X516:X529" si="203">B5</f>
        <v>44929</v>
      </c>
      <c r="Z516" s="416">
        <f t="shared" ref="Z516:Z529" si="204">AQ5+AQ33</f>
        <v>0</v>
      </c>
      <c r="AA516" s="296">
        <f t="shared" ref="AA516:AA529" si="205">AC5+AC33</f>
        <v>1</v>
      </c>
      <c r="AB516" s="29"/>
      <c r="AC516" s="29"/>
      <c r="AD516" s="293"/>
      <c r="AE516" s="293"/>
      <c r="AF516" s="296">
        <f>AF515+AA516</f>
        <v>1</v>
      </c>
      <c r="AG516" s="297">
        <f t="shared" ref="AG516:AG538" si="206">AG515+Z516</f>
        <v>0</v>
      </c>
      <c r="AH516" s="416">
        <f t="shared" ref="AH516:AH538" si="207">AQ93+AQ121+AQ61</f>
        <v>0</v>
      </c>
      <c r="AI516" s="296">
        <f t="shared" ref="AI516:AI538" si="208">AC93+AC121+AC61</f>
        <v>0</v>
      </c>
      <c r="AJ516" s="29"/>
      <c r="AK516" s="29"/>
      <c r="AL516" s="303" t="str">
        <f t="shared" ref="AL516:AL538" si="209">IF((B33=0)," ",B33)</f>
        <v> </v>
      </c>
      <c r="AM516" s="293"/>
      <c r="AN516" s="296">
        <f>AN515+AI516</f>
        <v>0</v>
      </c>
      <c r="AO516" s="297">
        <f t="shared" ref="AO516:AO538" si="210">AO515+AH516</f>
        <v>0</v>
      </c>
      <c r="AQ516">
        <f t="shared" ref="AQ516:AQ529" si="211">IF(B5=0," ",AO516)</f>
        <v>0</v>
      </c>
      <c r="AR516">
        <f t="shared" ref="AR516:AR529" si="212">IF(B5=0," ",AG516)</f>
        <v>0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44929</v>
      </c>
      <c r="X517" s="415">
        <f t="shared" si="203"/>
        <v>44930</v>
      </c>
      <c r="Z517" s="416">
        <f t="shared" si="204"/>
        <v>0</v>
      </c>
      <c r="AA517" s="296">
        <f t="shared" si="205"/>
        <v>1</v>
      </c>
      <c r="AB517" s="29"/>
      <c r="AC517" s="29"/>
      <c r="AD517" s="293"/>
      <c r="AE517" s="293"/>
      <c r="AF517" s="296">
        <f t="shared" ref="AF517:AF538" si="213">AA517+AF516</f>
        <v>2</v>
      </c>
      <c r="AG517" s="297">
        <f t="shared" si="206"/>
        <v>0</v>
      </c>
      <c r="AH517" s="416">
        <f t="shared" si="207"/>
        <v>0</v>
      </c>
      <c r="AI517" s="296">
        <f t="shared" si="208"/>
        <v>0</v>
      </c>
      <c r="AJ517" s="29"/>
      <c r="AK517" s="29"/>
      <c r="AL517" s="303" t="str">
        <f t="shared" si="209"/>
        <v> </v>
      </c>
      <c r="AM517" s="293"/>
      <c r="AN517" s="296">
        <f t="shared" ref="AN517:AN538" si="214">AI517+AN516</f>
        <v>0</v>
      </c>
      <c r="AO517" s="297">
        <f t="shared" si="210"/>
        <v>0</v>
      </c>
      <c r="AQ517">
        <f t="shared" si="211"/>
        <v>0</v>
      </c>
      <c r="AR517">
        <f t="shared" si="212"/>
        <v>0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44930</v>
      </c>
      <c r="X518" s="415">
        <f t="shared" si="203"/>
        <v>44932</v>
      </c>
      <c r="Z518" s="416">
        <f t="shared" si="204"/>
        <v>-1</v>
      </c>
      <c r="AA518" s="296">
        <f t="shared" si="205"/>
        <v>1</v>
      </c>
      <c r="AB518" s="29"/>
      <c r="AC518" s="29"/>
      <c r="AD518" s="293"/>
      <c r="AE518" s="293"/>
      <c r="AF518" s="296">
        <f t="shared" si="213"/>
        <v>3</v>
      </c>
      <c r="AG518" s="297">
        <f t="shared" si="206"/>
        <v>-1</v>
      </c>
      <c r="AH518" s="416">
        <f t="shared" si="207"/>
        <v>0</v>
      </c>
      <c r="AI518" s="296">
        <f t="shared" si="208"/>
        <v>0</v>
      </c>
      <c r="AJ518" s="29"/>
      <c r="AK518" s="29"/>
      <c r="AL518" s="303" t="str">
        <f t="shared" si="209"/>
        <v> </v>
      </c>
      <c r="AM518" s="293"/>
      <c r="AN518" s="296">
        <f t="shared" si="214"/>
        <v>0</v>
      </c>
      <c r="AO518" s="297">
        <f t="shared" si="210"/>
        <v>0</v>
      </c>
      <c r="AQ518">
        <f t="shared" si="211"/>
        <v>0</v>
      </c>
      <c r="AR518">
        <f t="shared" si="212"/>
        <v>-1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44931</v>
      </c>
      <c r="X519" s="415">
        <f t="shared" si="203"/>
        <v>44935</v>
      </c>
      <c r="Z519" s="416">
        <f t="shared" si="204"/>
        <v>3</v>
      </c>
      <c r="AA519" s="296">
        <f t="shared" si="205"/>
        <v>1</v>
      </c>
      <c r="AB519" s="29"/>
      <c r="AC519" s="29"/>
      <c r="AD519" s="293"/>
      <c r="AE519" s="293"/>
      <c r="AF519" s="296">
        <f t="shared" si="213"/>
        <v>4</v>
      </c>
      <c r="AG519" s="297">
        <f t="shared" si="206"/>
        <v>2</v>
      </c>
      <c r="AH519" s="416">
        <f t="shared" si="207"/>
        <v>0</v>
      </c>
      <c r="AI519" s="296">
        <f t="shared" si="208"/>
        <v>0</v>
      </c>
      <c r="AJ519" s="29"/>
      <c r="AK519" s="29"/>
      <c r="AL519" s="303" t="str">
        <f t="shared" si="209"/>
        <v> </v>
      </c>
      <c r="AM519" s="293"/>
      <c r="AN519" s="296">
        <f t="shared" si="214"/>
        <v>0</v>
      </c>
      <c r="AO519" s="297">
        <f t="shared" si="210"/>
        <v>0</v>
      </c>
      <c r="AQ519">
        <f t="shared" si="211"/>
        <v>0</v>
      </c>
      <c r="AR519">
        <f t="shared" si="212"/>
        <v>2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44932</v>
      </c>
      <c r="X520" s="415">
        <f t="shared" si="203"/>
        <v>44936</v>
      </c>
      <c r="Z520" s="416">
        <f t="shared" si="204"/>
        <v>0</v>
      </c>
      <c r="AA520" s="296">
        <f t="shared" si="205"/>
        <v>3</v>
      </c>
      <c r="AB520" s="29"/>
      <c r="AC520" s="29"/>
      <c r="AD520" s="293"/>
      <c r="AE520" s="293"/>
      <c r="AF520" s="296">
        <f t="shared" si="213"/>
        <v>7</v>
      </c>
      <c r="AG520" s="297">
        <f t="shared" si="206"/>
        <v>2</v>
      </c>
      <c r="AH520" s="416">
        <f t="shared" si="207"/>
        <v>0</v>
      </c>
      <c r="AI520" s="296">
        <f t="shared" si="208"/>
        <v>0</v>
      </c>
      <c r="AJ520" s="29"/>
      <c r="AK520" s="29"/>
      <c r="AL520" s="303" t="str">
        <f t="shared" si="209"/>
        <v> </v>
      </c>
      <c r="AM520" s="293"/>
      <c r="AN520" s="296">
        <f t="shared" si="214"/>
        <v>0</v>
      </c>
      <c r="AO520" s="297">
        <f t="shared" si="210"/>
        <v>0</v>
      </c>
      <c r="AQ520">
        <f t="shared" si="211"/>
        <v>0</v>
      </c>
      <c r="AR520">
        <f t="shared" si="212"/>
        <v>2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44933</v>
      </c>
      <c r="X521" s="415">
        <f t="shared" si="203"/>
        <v>44938</v>
      </c>
      <c r="Z521" s="416">
        <f t="shared" si="204"/>
        <v>0</v>
      </c>
      <c r="AA521" s="296">
        <f t="shared" si="205"/>
        <v>1</v>
      </c>
      <c r="AB521" s="29"/>
      <c r="AC521" s="29"/>
      <c r="AD521" s="293"/>
      <c r="AE521" s="293"/>
      <c r="AF521" s="296">
        <f t="shared" si="213"/>
        <v>8</v>
      </c>
      <c r="AG521" s="297">
        <f t="shared" si="206"/>
        <v>2</v>
      </c>
      <c r="AH521" s="416">
        <f t="shared" si="207"/>
        <v>0</v>
      </c>
      <c r="AI521" s="296">
        <f t="shared" si="208"/>
        <v>0</v>
      </c>
      <c r="AJ521" s="29"/>
      <c r="AK521" s="29"/>
      <c r="AL521" s="303" t="str">
        <f t="shared" si="209"/>
        <v> </v>
      </c>
      <c r="AM521" s="293"/>
      <c r="AN521" s="296">
        <f t="shared" si="214"/>
        <v>0</v>
      </c>
      <c r="AO521" s="297">
        <f t="shared" si="210"/>
        <v>0</v>
      </c>
      <c r="AQ521">
        <f t="shared" si="211"/>
        <v>0</v>
      </c>
      <c r="AR521">
        <f t="shared" si="212"/>
        <v>2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44934</v>
      </c>
      <c r="X522" s="415">
        <f t="shared" si="203"/>
        <v>44943</v>
      </c>
      <c r="Z522" s="416">
        <f t="shared" si="204"/>
        <v>-1</v>
      </c>
      <c r="AA522" s="296">
        <f t="shared" si="205"/>
        <v>3</v>
      </c>
      <c r="AB522" s="29"/>
      <c r="AC522" s="29"/>
      <c r="AD522" s="293"/>
      <c r="AE522" s="293"/>
      <c r="AF522" s="296">
        <f t="shared" si="213"/>
        <v>11</v>
      </c>
      <c r="AG522" s="297">
        <f t="shared" si="206"/>
        <v>1</v>
      </c>
      <c r="AH522" s="416">
        <f t="shared" si="207"/>
        <v>0</v>
      </c>
      <c r="AI522" s="296">
        <f t="shared" si="208"/>
        <v>0</v>
      </c>
      <c r="AJ522" s="29"/>
      <c r="AK522" s="29"/>
      <c r="AL522" s="303" t="str">
        <f t="shared" si="209"/>
        <v> </v>
      </c>
      <c r="AM522" s="293"/>
      <c r="AN522" s="296">
        <f t="shared" si="214"/>
        <v>0</v>
      </c>
      <c r="AO522" s="297">
        <f t="shared" si="210"/>
        <v>0</v>
      </c>
      <c r="AQ522">
        <f t="shared" si="211"/>
        <v>0</v>
      </c>
      <c r="AR522">
        <f t="shared" si="212"/>
        <v>1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44935</v>
      </c>
      <c r="X523" s="415">
        <f t="shared" si="203"/>
        <v>44944</v>
      </c>
      <c r="Z523" s="416">
        <f t="shared" si="204"/>
        <v>-1</v>
      </c>
      <c r="AA523" s="296">
        <f t="shared" si="205"/>
        <v>1</v>
      </c>
      <c r="AB523" s="29"/>
      <c r="AC523" s="29"/>
      <c r="AD523" s="293"/>
      <c r="AE523" s="293"/>
      <c r="AF523" s="296">
        <f t="shared" si="213"/>
        <v>12</v>
      </c>
      <c r="AG523" s="297">
        <f t="shared" si="206"/>
        <v>0</v>
      </c>
      <c r="AH523" s="416">
        <f t="shared" si="207"/>
        <v>0</v>
      </c>
      <c r="AI523" s="296">
        <f t="shared" si="208"/>
        <v>0</v>
      </c>
      <c r="AJ523" s="29"/>
      <c r="AK523" s="29"/>
      <c r="AL523" s="303" t="str">
        <f t="shared" si="209"/>
        <v> </v>
      </c>
      <c r="AM523" s="293"/>
      <c r="AN523" s="296">
        <f t="shared" si="214"/>
        <v>0</v>
      </c>
      <c r="AO523" s="297">
        <f t="shared" si="210"/>
        <v>0</v>
      </c>
      <c r="AQ523">
        <f t="shared" si="211"/>
        <v>0</v>
      </c>
      <c r="AR523">
        <f t="shared" si="212"/>
        <v>0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44936</v>
      </c>
      <c r="X524" s="415">
        <f t="shared" si="203"/>
        <v>44945</v>
      </c>
      <c r="Z524" s="416">
        <f t="shared" si="204"/>
        <v>-2</v>
      </c>
      <c r="AA524" s="296">
        <f t="shared" si="205"/>
        <v>2</v>
      </c>
      <c r="AB524" s="29"/>
      <c r="AC524" s="29"/>
      <c r="AD524" s="293"/>
      <c r="AE524" s="293"/>
      <c r="AF524" s="296">
        <f t="shared" si="213"/>
        <v>14</v>
      </c>
      <c r="AG524" s="297">
        <f t="shared" si="206"/>
        <v>-2</v>
      </c>
      <c r="AH524" s="416">
        <f t="shared" si="207"/>
        <v>0</v>
      </c>
      <c r="AI524" s="296">
        <f t="shared" si="208"/>
        <v>0</v>
      </c>
      <c r="AJ524" s="29"/>
      <c r="AK524" s="29"/>
      <c r="AL524" s="303" t="str">
        <f t="shared" si="209"/>
        <v> </v>
      </c>
      <c r="AM524" s="293"/>
      <c r="AN524" s="296">
        <f t="shared" si="214"/>
        <v>0</v>
      </c>
      <c r="AO524" s="297">
        <f t="shared" si="210"/>
        <v>0</v>
      </c>
      <c r="AQ524">
        <f t="shared" si="211"/>
        <v>0</v>
      </c>
      <c r="AR524">
        <f t="shared" si="212"/>
        <v>-2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44937</v>
      </c>
      <c r="X525" s="415">
        <f t="shared" si="203"/>
        <v>44946</v>
      </c>
      <c r="Z525" s="416">
        <f t="shared" si="204"/>
        <v>3</v>
      </c>
      <c r="AA525" s="296">
        <f t="shared" si="205"/>
        <v>1</v>
      </c>
      <c r="AB525" s="29"/>
      <c r="AC525" s="29"/>
      <c r="AD525" s="293"/>
      <c r="AE525" s="293"/>
      <c r="AF525" s="296">
        <f t="shared" si="213"/>
        <v>15</v>
      </c>
      <c r="AG525" s="297">
        <f t="shared" si="206"/>
        <v>1</v>
      </c>
      <c r="AH525" s="416">
        <f t="shared" si="207"/>
        <v>0</v>
      </c>
      <c r="AI525" s="296">
        <f t="shared" si="208"/>
        <v>0</v>
      </c>
      <c r="AJ525" s="29"/>
      <c r="AK525" s="29"/>
      <c r="AL525" s="303" t="str">
        <f t="shared" si="209"/>
        <v> </v>
      </c>
      <c r="AM525" s="293"/>
      <c r="AN525" s="296">
        <f t="shared" si="214"/>
        <v>0</v>
      </c>
      <c r="AO525" s="297">
        <f t="shared" si="210"/>
        <v>0</v>
      </c>
      <c r="AQ525">
        <f t="shared" si="211"/>
        <v>0</v>
      </c>
      <c r="AR525">
        <f t="shared" si="212"/>
        <v>1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44938</v>
      </c>
      <c r="X526" s="415">
        <f t="shared" si="203"/>
        <v>44949</v>
      </c>
      <c r="Z526" s="416">
        <f t="shared" si="204"/>
        <v>2</v>
      </c>
      <c r="AA526" s="296">
        <f t="shared" si="205"/>
        <v>3</v>
      </c>
      <c r="AB526" s="29"/>
      <c r="AC526" s="29"/>
      <c r="AD526" s="293"/>
      <c r="AE526" s="293"/>
      <c r="AF526" s="296">
        <f t="shared" si="213"/>
        <v>18</v>
      </c>
      <c r="AG526" s="297">
        <f t="shared" si="206"/>
        <v>3</v>
      </c>
      <c r="AH526" s="416">
        <f t="shared" si="207"/>
        <v>0</v>
      </c>
      <c r="AI526" s="296">
        <f t="shared" si="208"/>
        <v>0</v>
      </c>
      <c r="AJ526" s="29"/>
      <c r="AK526" s="29"/>
      <c r="AL526" s="303" t="str">
        <f t="shared" si="209"/>
        <v> </v>
      </c>
      <c r="AM526" s="293"/>
      <c r="AN526" s="296">
        <f t="shared" si="214"/>
        <v>0</v>
      </c>
      <c r="AO526" s="297">
        <f t="shared" si="210"/>
        <v>0</v>
      </c>
      <c r="AQ526">
        <f t="shared" si="211"/>
        <v>0</v>
      </c>
      <c r="AR526">
        <f t="shared" si="212"/>
        <v>3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44939</v>
      </c>
      <c r="X527" s="415">
        <f t="shared" si="203"/>
        <v>44950</v>
      </c>
      <c r="Z527" s="416">
        <f t="shared" si="204"/>
        <v>2</v>
      </c>
      <c r="AA527" s="296">
        <f t="shared" si="205"/>
        <v>3</v>
      </c>
      <c r="AB527" s="29"/>
      <c r="AC527" s="29"/>
      <c r="AD527" s="293"/>
      <c r="AE527" s="293"/>
      <c r="AF527" s="296">
        <f t="shared" si="213"/>
        <v>21</v>
      </c>
      <c r="AG527" s="297">
        <f t="shared" si="206"/>
        <v>5</v>
      </c>
      <c r="AH527" s="416">
        <f t="shared" si="207"/>
        <v>0</v>
      </c>
      <c r="AI527" s="296">
        <f t="shared" si="208"/>
        <v>0</v>
      </c>
      <c r="AJ527" s="29"/>
      <c r="AK527" s="29"/>
      <c r="AL527" s="303" t="str">
        <f t="shared" si="209"/>
        <v> </v>
      </c>
      <c r="AM527" s="293"/>
      <c r="AN527" s="296">
        <f t="shared" si="214"/>
        <v>0</v>
      </c>
      <c r="AO527" s="297">
        <f t="shared" si="210"/>
        <v>0</v>
      </c>
      <c r="AQ527">
        <f t="shared" si="211"/>
        <v>0</v>
      </c>
      <c r="AR527">
        <f t="shared" si="212"/>
        <v>5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44940</v>
      </c>
      <c r="X528" s="415">
        <f t="shared" si="203"/>
        <v>44951</v>
      </c>
      <c r="Z528" s="416">
        <f t="shared" si="204"/>
        <v>-1</v>
      </c>
      <c r="AA528" s="296">
        <f t="shared" si="205"/>
        <v>2</v>
      </c>
      <c r="AB528" s="29"/>
      <c r="AC528" s="29"/>
      <c r="AD528" s="293"/>
      <c r="AE528" s="293"/>
      <c r="AF528" s="296">
        <f t="shared" si="213"/>
        <v>23</v>
      </c>
      <c r="AG528" s="297">
        <f t="shared" si="206"/>
        <v>4</v>
      </c>
      <c r="AH528" s="416">
        <f t="shared" si="207"/>
        <v>0</v>
      </c>
      <c r="AI528" s="296">
        <f t="shared" si="208"/>
        <v>0</v>
      </c>
      <c r="AJ528" s="29"/>
      <c r="AK528" s="29"/>
      <c r="AL528" s="303" t="str">
        <f t="shared" si="209"/>
        <v> </v>
      </c>
      <c r="AM528" s="293"/>
      <c r="AN528" s="296">
        <f t="shared" si="214"/>
        <v>0</v>
      </c>
      <c r="AO528" s="297">
        <f t="shared" si="210"/>
        <v>0</v>
      </c>
      <c r="AQ528">
        <f t="shared" si="211"/>
        <v>0</v>
      </c>
      <c r="AR528">
        <f t="shared" si="212"/>
        <v>4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44941</v>
      </c>
      <c r="X529" s="415">
        <f t="shared" si="203"/>
        <v>44952</v>
      </c>
      <c r="Z529" s="416">
        <f t="shared" si="204"/>
        <v>3</v>
      </c>
      <c r="AA529" s="296">
        <f t="shared" si="205"/>
        <v>1</v>
      </c>
      <c r="AB529" s="29"/>
      <c r="AC529" s="29"/>
      <c r="AD529" s="293"/>
      <c r="AE529" s="293"/>
      <c r="AF529" s="296">
        <f t="shared" si="213"/>
        <v>24</v>
      </c>
      <c r="AG529" s="297">
        <f t="shared" si="206"/>
        <v>7</v>
      </c>
      <c r="AH529" s="416">
        <f t="shared" si="207"/>
        <v>0</v>
      </c>
      <c r="AI529" s="296">
        <f t="shared" si="208"/>
        <v>0</v>
      </c>
      <c r="AJ529" s="29"/>
      <c r="AK529" s="29"/>
      <c r="AL529" s="303" t="str">
        <f t="shared" si="209"/>
        <v> </v>
      </c>
      <c r="AM529" s="293"/>
      <c r="AN529" s="296">
        <f t="shared" si="214"/>
        <v>0</v>
      </c>
      <c r="AO529" s="297">
        <f t="shared" si="210"/>
        <v>0</v>
      </c>
      <c r="AQ529">
        <f t="shared" si="211"/>
        <v>0</v>
      </c>
      <c r="AR529">
        <f t="shared" si="212"/>
        <v>7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44942</v>
      </c>
      <c r="X530" s="415">
        <f t="shared" ref="X530:X538" si="215">B19</f>
        <v>44953</v>
      </c>
      <c r="Z530" s="416">
        <f t="shared" ref="Z530:Z538" si="216">AQ19+AQ47</f>
        <v>-1</v>
      </c>
      <c r="AA530" s="296">
        <f t="shared" ref="AA530:AA538" si="217">AC19+AC47</f>
        <v>1</v>
      </c>
      <c r="AB530" s="29"/>
      <c r="AC530" s="29"/>
      <c r="AD530" s="293"/>
      <c r="AE530" s="293"/>
      <c r="AF530" s="296">
        <f t="shared" si="213"/>
        <v>25</v>
      </c>
      <c r="AG530" s="297">
        <f t="shared" si="206"/>
        <v>6</v>
      </c>
      <c r="AH530" s="416">
        <f t="shared" si="207"/>
        <v>0</v>
      </c>
      <c r="AI530" s="296">
        <f t="shared" si="208"/>
        <v>0</v>
      </c>
      <c r="AJ530" s="29"/>
      <c r="AK530" s="29"/>
      <c r="AL530" s="303" t="str">
        <f t="shared" si="209"/>
        <v> </v>
      </c>
      <c r="AM530" s="293"/>
      <c r="AN530" s="296">
        <f t="shared" si="214"/>
        <v>0</v>
      </c>
      <c r="AO530" s="297">
        <f t="shared" si="210"/>
        <v>0</v>
      </c>
      <c r="AQ530">
        <f t="shared" ref="AQ530:AQ538" si="218">IF(B19=0," ",AO530)</f>
        <v>0</v>
      </c>
      <c r="AR530">
        <f t="shared" ref="AR530:AR538" si="219">IF(B19=0," ",AG530)</f>
        <v>6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44943</v>
      </c>
      <c r="X531" s="415">
        <f t="shared" si="215"/>
        <v>44956</v>
      </c>
      <c r="Z531" s="416">
        <f t="shared" si="216"/>
        <v>-1</v>
      </c>
      <c r="AA531" s="296">
        <f t="shared" si="217"/>
        <v>2</v>
      </c>
      <c r="AB531" s="29"/>
      <c r="AC531" s="29"/>
      <c r="AD531" s="293"/>
      <c r="AE531" s="293"/>
      <c r="AF531" s="296">
        <f t="shared" si="213"/>
        <v>27</v>
      </c>
      <c r="AG531" s="297">
        <f t="shared" si="206"/>
        <v>5</v>
      </c>
      <c r="AH531" s="416">
        <f t="shared" si="207"/>
        <v>0</v>
      </c>
      <c r="AI531" s="296">
        <f t="shared" si="208"/>
        <v>0</v>
      </c>
      <c r="AJ531" s="29"/>
      <c r="AK531" s="29"/>
      <c r="AL531" s="303" t="str">
        <f t="shared" si="209"/>
        <v> </v>
      </c>
      <c r="AM531" s="293"/>
      <c r="AN531" s="296">
        <f t="shared" si="214"/>
        <v>0</v>
      </c>
      <c r="AO531" s="297">
        <f t="shared" si="210"/>
        <v>0</v>
      </c>
      <c r="AQ531">
        <f t="shared" si="218"/>
        <v>0</v>
      </c>
      <c r="AR531">
        <f t="shared" si="219"/>
        <v>5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44944</v>
      </c>
      <c r="X532" s="415">
        <f t="shared" si="215"/>
        <v>0</v>
      </c>
      <c r="Z532" s="416">
        <f t="shared" si="216"/>
        <v>0</v>
      </c>
      <c r="AA532" s="296">
        <f t="shared" si="217"/>
        <v>0</v>
      </c>
      <c r="AB532" s="29"/>
      <c r="AC532" s="29"/>
      <c r="AD532" s="293"/>
      <c r="AE532" s="293"/>
      <c r="AF532" s="296">
        <f t="shared" si="213"/>
        <v>27</v>
      </c>
      <c r="AG532" s="297">
        <f t="shared" si="206"/>
        <v>5</v>
      </c>
      <c r="AH532" s="416">
        <f t="shared" si="207"/>
        <v>0</v>
      </c>
      <c r="AI532" s="296">
        <f t="shared" si="208"/>
        <v>0</v>
      </c>
      <c r="AJ532" s="29"/>
      <c r="AK532" s="29"/>
      <c r="AL532" s="303" t="str">
        <f t="shared" si="209"/>
        <v> </v>
      </c>
      <c r="AM532" s="293"/>
      <c r="AN532" s="296">
        <f t="shared" si="214"/>
        <v>0</v>
      </c>
      <c r="AO532" s="297">
        <f t="shared" si="210"/>
        <v>0</v>
      </c>
      <c r="AQ532" t="str">
        <f t="shared" si="218"/>
        <v> </v>
      </c>
      <c r="AR532" t="str">
        <f t="shared" si="219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44945</v>
      </c>
      <c r="X533" s="415">
        <f t="shared" si="215"/>
        <v>0</v>
      </c>
      <c r="Z533" s="416">
        <f t="shared" si="216"/>
        <v>0</v>
      </c>
      <c r="AA533" s="296">
        <f t="shared" si="217"/>
        <v>0</v>
      </c>
      <c r="AB533" s="29"/>
      <c r="AC533" s="29"/>
      <c r="AD533" s="293"/>
      <c r="AE533" s="293"/>
      <c r="AF533" s="296">
        <f t="shared" si="213"/>
        <v>27</v>
      </c>
      <c r="AG533" s="297">
        <f t="shared" si="206"/>
        <v>5</v>
      </c>
      <c r="AH533" s="416">
        <f t="shared" si="207"/>
        <v>0</v>
      </c>
      <c r="AI533" s="296">
        <f t="shared" si="208"/>
        <v>0</v>
      </c>
      <c r="AJ533" s="29"/>
      <c r="AK533" s="29"/>
      <c r="AL533" s="303" t="str">
        <f t="shared" si="209"/>
        <v> </v>
      </c>
      <c r="AM533" s="293"/>
      <c r="AN533" s="296">
        <f t="shared" si="214"/>
        <v>0</v>
      </c>
      <c r="AO533" s="297">
        <f t="shared" si="210"/>
        <v>0</v>
      </c>
      <c r="AQ533" t="str">
        <f t="shared" si="218"/>
        <v> </v>
      </c>
      <c r="AR533" t="str">
        <f t="shared" si="219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44946</v>
      </c>
      <c r="X534" s="415">
        <f t="shared" si="215"/>
        <v>0</v>
      </c>
      <c r="Z534" s="416">
        <f t="shared" si="216"/>
        <v>0</v>
      </c>
      <c r="AA534" s="296">
        <f t="shared" si="217"/>
        <v>0</v>
      </c>
      <c r="AB534" s="29"/>
      <c r="AC534" s="29"/>
      <c r="AD534" s="293"/>
      <c r="AE534" s="293"/>
      <c r="AF534" s="296">
        <f t="shared" si="213"/>
        <v>27</v>
      </c>
      <c r="AG534" s="297">
        <f t="shared" si="206"/>
        <v>5</v>
      </c>
      <c r="AH534" s="416">
        <f t="shared" si="207"/>
        <v>0</v>
      </c>
      <c r="AI534" s="296">
        <f t="shared" si="208"/>
        <v>0</v>
      </c>
      <c r="AJ534" s="29"/>
      <c r="AK534" s="29"/>
      <c r="AL534" s="303" t="str">
        <f t="shared" si="209"/>
        <v> </v>
      </c>
      <c r="AM534" s="293"/>
      <c r="AN534" s="296">
        <f t="shared" si="214"/>
        <v>0</v>
      </c>
      <c r="AO534" s="297">
        <f t="shared" si="210"/>
        <v>0</v>
      </c>
      <c r="AQ534" t="str">
        <f t="shared" si="218"/>
        <v> </v>
      </c>
      <c r="AR534" t="str">
        <f t="shared" si="219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44947</v>
      </c>
      <c r="X535" s="415">
        <f t="shared" si="215"/>
        <v>0</v>
      </c>
      <c r="Z535" s="416">
        <f t="shared" si="216"/>
        <v>0</v>
      </c>
      <c r="AA535" s="296">
        <f t="shared" si="217"/>
        <v>0</v>
      </c>
      <c r="AB535" s="29"/>
      <c r="AC535" s="29"/>
      <c r="AD535" s="293"/>
      <c r="AE535" s="293"/>
      <c r="AF535" s="296">
        <f t="shared" si="213"/>
        <v>27</v>
      </c>
      <c r="AG535" s="297">
        <f t="shared" si="206"/>
        <v>5</v>
      </c>
      <c r="AH535" s="416">
        <f t="shared" si="207"/>
        <v>0</v>
      </c>
      <c r="AI535" s="296">
        <f t="shared" si="208"/>
        <v>0</v>
      </c>
      <c r="AJ535" s="29"/>
      <c r="AK535" s="29"/>
      <c r="AL535" s="303" t="str">
        <f t="shared" si="209"/>
        <v> </v>
      </c>
      <c r="AM535" s="293"/>
      <c r="AN535" s="296">
        <f t="shared" si="214"/>
        <v>0</v>
      </c>
      <c r="AO535" s="297">
        <f t="shared" si="210"/>
        <v>0</v>
      </c>
      <c r="AQ535" t="str">
        <f t="shared" si="218"/>
        <v> </v>
      </c>
      <c r="AR535" t="str">
        <f t="shared" si="219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44948</v>
      </c>
      <c r="X536" s="415">
        <f t="shared" si="215"/>
        <v>0</v>
      </c>
      <c r="Z536" s="416">
        <f t="shared" si="216"/>
        <v>0</v>
      </c>
      <c r="AA536" s="296">
        <f t="shared" si="217"/>
        <v>0</v>
      </c>
      <c r="AB536" s="29"/>
      <c r="AC536" s="29"/>
      <c r="AD536" s="303" t="e">
        <f>IF((#REF!=0)," ",#REF!)</f>
        <v>#REF!</v>
      </c>
      <c r="AE536" s="293"/>
      <c r="AF536" s="296">
        <f t="shared" si="213"/>
        <v>27</v>
      </c>
      <c r="AG536" s="297">
        <f t="shared" si="206"/>
        <v>5</v>
      </c>
      <c r="AH536" s="416">
        <f t="shared" si="207"/>
        <v>0</v>
      </c>
      <c r="AI536" s="296">
        <f t="shared" si="208"/>
        <v>0</v>
      </c>
      <c r="AJ536" s="29"/>
      <c r="AK536" s="29"/>
      <c r="AL536" s="303" t="str">
        <f t="shared" si="209"/>
        <v> </v>
      </c>
      <c r="AM536" s="293"/>
      <c r="AN536" s="296">
        <f t="shared" si="214"/>
        <v>0</v>
      </c>
      <c r="AO536" s="297">
        <f t="shared" si="210"/>
        <v>0</v>
      </c>
      <c r="AQ536" t="str">
        <f t="shared" si="218"/>
        <v> </v>
      </c>
      <c r="AR536" t="str">
        <f t="shared" si="219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44949</v>
      </c>
      <c r="X537" s="415">
        <f t="shared" si="215"/>
        <v>0</v>
      </c>
      <c r="Z537" s="416">
        <f t="shared" si="216"/>
        <v>0</v>
      </c>
      <c r="AA537" s="296">
        <f t="shared" si="217"/>
        <v>0</v>
      </c>
      <c r="AB537" s="29"/>
      <c r="AC537" s="29"/>
      <c r="AD537" s="303" t="e">
        <f>IF((#REF!=0)," ",#REF!)</f>
        <v>#REF!</v>
      </c>
      <c r="AE537" s="293"/>
      <c r="AF537" s="296">
        <f t="shared" si="213"/>
        <v>27</v>
      </c>
      <c r="AG537" s="297">
        <f t="shared" si="206"/>
        <v>5</v>
      </c>
      <c r="AH537" s="416">
        <f t="shared" si="207"/>
        <v>0</v>
      </c>
      <c r="AI537" s="296">
        <f t="shared" si="208"/>
        <v>0</v>
      </c>
      <c r="AJ537" s="29"/>
      <c r="AK537" s="29"/>
      <c r="AL537" s="303" t="str">
        <f t="shared" si="209"/>
        <v> </v>
      </c>
      <c r="AM537" s="293"/>
      <c r="AN537" s="296">
        <f t="shared" si="214"/>
        <v>0</v>
      </c>
      <c r="AO537" s="297">
        <f t="shared" si="210"/>
        <v>0</v>
      </c>
      <c r="AQ537" t="str">
        <f t="shared" si="218"/>
        <v> </v>
      </c>
      <c r="AR537" t="str">
        <f t="shared" si="219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44950</v>
      </c>
      <c r="X538" s="415">
        <f t="shared" si="215"/>
        <v>0</v>
      </c>
      <c r="Z538" s="416">
        <f t="shared" si="216"/>
        <v>0</v>
      </c>
      <c r="AA538" s="296">
        <f t="shared" si="217"/>
        <v>0</v>
      </c>
      <c r="AB538" s="304"/>
      <c r="AC538" s="304"/>
      <c r="AD538" s="305" t="e">
        <f>IF((#REF!=0)," ",#REF!)</f>
        <v>#REF!</v>
      </c>
      <c r="AE538" s="299"/>
      <c r="AF538" s="300">
        <f t="shared" si="213"/>
        <v>27</v>
      </c>
      <c r="AG538" s="301">
        <f t="shared" si="206"/>
        <v>5</v>
      </c>
      <c r="AH538" s="419">
        <f t="shared" si="207"/>
        <v>0</v>
      </c>
      <c r="AI538" s="300">
        <f t="shared" si="208"/>
        <v>0</v>
      </c>
      <c r="AJ538" s="304"/>
      <c r="AK538" s="304"/>
      <c r="AL538" s="305" t="str">
        <f t="shared" si="209"/>
        <v> </v>
      </c>
      <c r="AM538" s="299"/>
      <c r="AN538" s="300">
        <f t="shared" si="214"/>
        <v>0</v>
      </c>
      <c r="AO538" s="301">
        <f t="shared" si="210"/>
        <v>0</v>
      </c>
      <c r="AQ538" t="str">
        <f t="shared" si="218"/>
        <v> </v>
      </c>
      <c r="AR538" t="str">
        <f t="shared" si="219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44951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44952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44953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44954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44955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44956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44957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BA2:BD3"/>
    <mergeCell ref="AS2:AX3"/>
  </mergeCells>
  <conditionalFormatting sqref="BM3">
    <cfRule type="cellIs" dxfId="8" priority="977" operator="equal">
      <formula>"NO"</formula>
    </cfRule>
    <cfRule type="containsText" dxfId="9" priority="976" operator="between" text="NO">
      <formula>NOT(ISERROR(SEARCH("NO",BM3)))</formula>
    </cfRule>
  </conditionalFormatting>
  <conditionalFormatting sqref="AF28:AI28">
    <cfRule type="colorScale" priority="67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6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6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1" priority="270" operator="greaterThan">
      <formula>1</formula>
    </cfRule>
    <cfRule type="cellIs" dxfId="2" priority="271" operator="greaterThan">
      <formula>1</formula>
    </cfRule>
    <cfRule type="cellIs" dxfId="0" priority="269" operator="greaterThan">
      <formula>0</formula>
    </cfRule>
  </conditionalFormatting>
  <conditionalFormatting sqref="CO28:CR28">
    <cfRule type="cellIs" dxfId="2" priority="278" operator="greaterThan">
      <formula>1</formula>
    </cfRule>
    <cfRule type="cellIs" dxfId="1" priority="277" operator="greaterThan">
      <formula>1</formula>
    </cfRule>
    <cfRule type="cellIs" dxfId="0" priority="276" operator="greaterThan">
      <formula>0</formula>
    </cfRule>
  </conditionalFormatting>
  <conditionalFormatting sqref="AF56:AI56">
    <cfRule type="colorScale" priority="62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6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95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9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111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1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9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95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9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2" priority="163" operator="greaterThan">
      <formula>1</formula>
    </cfRule>
    <cfRule type="cellIs" dxfId="1" priority="162" operator="greaterThan">
      <formula>1</formula>
    </cfRule>
    <cfRule type="cellIs" dxfId="0" priority="161" operator="greaterThan">
      <formula>0</formula>
    </cfRule>
  </conditionalFormatting>
  <conditionalFormatting sqref="F33:F56">
    <cfRule type="cellIs" dxfId="2" priority="145" operator="greaterThan">
      <formula>1</formula>
    </cfRule>
    <cfRule type="cellIs" dxfId="0" priority="143" operator="greaterThan">
      <formula>0</formula>
    </cfRule>
    <cfRule type="cellIs" dxfId="1" priority="144" operator="greaterThan">
      <formula>1</formula>
    </cfRule>
  </conditionalFormatting>
  <conditionalFormatting sqref="F61:F84">
    <cfRule type="cellIs" dxfId="2" priority="710" operator="greaterThan">
      <formula>1</formula>
    </cfRule>
    <cfRule type="cellIs" dxfId="0" priority="708" operator="greaterThan">
      <formula>0</formula>
    </cfRule>
    <cfRule type="cellIs" dxfId="1" priority="709" operator="greaterThan">
      <formula>1</formula>
    </cfRule>
  </conditionalFormatting>
  <conditionalFormatting sqref="F121:F144">
    <cfRule type="cellIs" dxfId="0" priority="35" operator="greaterThan">
      <formula>0</formula>
    </cfRule>
    <cfRule type="cellIs" dxfId="1" priority="36" operator="greaterThan">
      <formula>1</formula>
    </cfRule>
    <cfRule type="cellIs" dxfId="2" priority="37" operator="greaterThan">
      <formula>1</formula>
    </cfRule>
  </conditionalFormatting>
  <conditionalFormatting sqref="G5:G28">
    <cfRule type="cellIs" dxfId="3" priority="164" operator="greaterThan">
      <formula>0</formula>
    </cfRule>
    <cfRule type="cellIs" dxfId="4" priority="165" operator="greaterThan">
      <formula>0</formula>
    </cfRule>
  </conditionalFormatting>
  <conditionalFormatting sqref="G33:G56">
    <cfRule type="cellIs" dxfId="3" priority="146" operator="greaterThan">
      <formula>0</formula>
    </cfRule>
    <cfRule type="cellIs" dxfId="4" priority="147" operator="greaterThan">
      <formula>0</formula>
    </cfRule>
  </conditionalFormatting>
  <conditionalFormatting sqref="G61:G84">
    <cfRule type="cellIs" dxfId="4" priority="712" operator="greaterThan">
      <formula>0</formula>
    </cfRule>
    <cfRule type="cellIs" dxfId="3" priority="711" operator="greaterThan">
      <formula>0</formula>
    </cfRule>
  </conditionalFormatting>
  <conditionalFormatting sqref="G121:G144">
    <cfRule type="cellIs" dxfId="3" priority="38" operator="greaterThan">
      <formula>0</formula>
    </cfRule>
    <cfRule type="cellIs" dxfId="4" priority="39" operator="greaterThan">
      <formula>0</formula>
    </cfRule>
  </conditionalFormatting>
  <conditionalFormatting sqref="H5:H28">
    <cfRule type="cellIs" dxfId="5" priority="166" operator="greaterThan">
      <formula>0</formula>
    </cfRule>
  </conditionalFormatting>
  <conditionalFormatting sqref="H33:H56">
    <cfRule type="cellIs" dxfId="5" priority="148" operator="greaterThan">
      <formula>0</formula>
    </cfRule>
  </conditionalFormatting>
  <conditionalFormatting sqref="H61:H84">
    <cfRule type="cellIs" dxfId="5" priority="713" operator="greaterThan">
      <formula>0</formula>
    </cfRule>
  </conditionalFormatting>
  <conditionalFormatting sqref="H121:H144">
    <cfRule type="cellIs" dxfId="5" priority="40" operator="greaterThan">
      <formula>0</formula>
    </cfRule>
  </conditionalFormatting>
  <conditionalFormatting sqref="K5:K28">
    <cfRule type="cellIs" dxfId="0" priority="604" operator="greaterThan">
      <formula>0</formula>
    </cfRule>
    <cfRule type="cellIs" dxfId="1" priority="605" operator="greaterThan">
      <formula>1</formula>
    </cfRule>
    <cfRule type="cellIs" dxfId="2" priority="606" operator="greaterThan">
      <formula>1</formula>
    </cfRule>
  </conditionalFormatting>
  <conditionalFormatting sqref="K33:K56">
    <cfRule type="cellIs" dxfId="1" priority="515" operator="greaterThan">
      <formula>1</formula>
    </cfRule>
    <cfRule type="cellIs" dxfId="0" priority="514" operator="greaterThan">
      <formula>0</formula>
    </cfRule>
    <cfRule type="cellIs" dxfId="2" priority="516" operator="greaterThan">
      <formula>1</formula>
    </cfRule>
  </conditionalFormatting>
  <conditionalFormatting sqref="K61:K84">
    <cfRule type="cellIs" dxfId="2" priority="782" operator="greaterThan">
      <formula>1</formula>
    </cfRule>
    <cfRule type="cellIs" dxfId="1" priority="781" operator="greaterThan">
      <formula>1</formula>
    </cfRule>
    <cfRule type="cellIs" dxfId="0" priority="780" operator="greaterThan">
      <formula>0</formula>
    </cfRule>
  </conditionalFormatting>
  <conditionalFormatting sqref="K93:K116">
    <cfRule type="cellIs" dxfId="2" priority="109" operator="greaterThan">
      <formula>1</formula>
    </cfRule>
    <cfRule type="cellIs" dxfId="0" priority="107" operator="greaterThan">
      <formula>0</formula>
    </cfRule>
    <cfRule type="cellIs" dxfId="1" priority="108" operator="greaterThan">
      <formula>1</formula>
    </cfRule>
  </conditionalFormatting>
  <conditionalFormatting sqref="K121:K144">
    <cfRule type="cellIs" dxfId="2" priority="55" operator="greaterThan">
      <formula>1</formula>
    </cfRule>
    <cfRule type="cellIs" dxfId="1" priority="54" operator="greaterThan">
      <formula>1</formula>
    </cfRule>
    <cfRule type="cellIs" dxfId="0" priority="53" operator="greaterThan">
      <formula>0</formula>
    </cfRule>
  </conditionalFormatting>
  <conditionalFormatting sqref="L5:L28">
    <cfRule type="cellIs" dxfId="4" priority="608" operator="greaterThan">
      <formula>0</formula>
    </cfRule>
    <cfRule type="cellIs" dxfId="3" priority="607" operator="greaterThan">
      <formula>0</formula>
    </cfRule>
  </conditionalFormatting>
  <conditionalFormatting sqref="L33:L56">
    <cfRule type="cellIs" dxfId="3" priority="517" operator="greaterThan">
      <formula>0</formula>
    </cfRule>
    <cfRule type="cellIs" dxfId="4" priority="518" operator="greaterThan">
      <formula>0</formula>
    </cfRule>
  </conditionalFormatting>
  <conditionalFormatting sqref="L61:L84">
    <cfRule type="cellIs" dxfId="4" priority="784" operator="greaterThan">
      <formula>0</formula>
    </cfRule>
    <cfRule type="cellIs" dxfId="3" priority="783" operator="greaterThan">
      <formula>0</formula>
    </cfRule>
  </conditionalFormatting>
  <conditionalFormatting sqref="L93:L116">
    <cfRule type="cellIs" dxfId="4" priority="111" operator="greaterThan">
      <formula>0</formula>
    </cfRule>
    <cfRule type="cellIs" dxfId="3" priority="110" operator="greaterThan">
      <formula>0</formula>
    </cfRule>
  </conditionalFormatting>
  <conditionalFormatting sqref="L121:L144">
    <cfRule type="cellIs" dxfId="4" priority="57" operator="greaterThan">
      <formula>0</formula>
    </cfRule>
    <cfRule type="cellIs" dxfId="3" priority="56" operator="greaterThan">
      <formula>0</formula>
    </cfRule>
  </conditionalFormatting>
  <conditionalFormatting sqref="M5:M28">
    <cfRule type="cellIs" dxfId="5" priority="609" operator="greaterThan">
      <formula>0</formula>
    </cfRule>
  </conditionalFormatting>
  <conditionalFormatting sqref="M33:M56">
    <cfRule type="cellIs" dxfId="5" priority="519" operator="greaterThan">
      <formula>0</formula>
    </cfRule>
  </conditionalFormatting>
  <conditionalFormatting sqref="M61:M84">
    <cfRule type="cellIs" dxfId="5" priority="785" operator="greaterThan">
      <formula>0</formula>
    </cfRule>
  </conditionalFormatting>
  <conditionalFormatting sqref="M93:M116">
    <cfRule type="cellIs" dxfId="5" priority="112" operator="greaterThan">
      <formula>0</formula>
    </cfRule>
  </conditionalFormatting>
  <conditionalFormatting sqref="M121:M144">
    <cfRule type="cellIs" dxfId="5" priority="58" operator="greaterThan">
      <formula>0</formula>
    </cfRule>
  </conditionalFormatting>
  <conditionalFormatting sqref="P5:P28">
    <cfRule type="cellIs" dxfId="1" priority="8" operator="greaterThan">
      <formula>1</formula>
    </cfRule>
    <cfRule type="cellIs" dxfId="2" priority="9" operator="greaterThan">
      <formula>1</formula>
    </cfRule>
    <cfRule type="cellIs" dxfId="0" priority="7" operator="greaterThan">
      <formula>0</formula>
    </cfRule>
  </conditionalFormatting>
  <conditionalFormatting sqref="P33:P56">
    <cfRule type="cellIs" dxfId="2" priority="534" operator="greaterThan">
      <formula>1</formula>
    </cfRule>
    <cfRule type="cellIs" dxfId="0" priority="532" operator="greaterThan">
      <formula>0</formula>
    </cfRule>
    <cfRule type="cellIs" dxfId="1" priority="533" operator="greaterThan">
      <formula>1</formula>
    </cfRule>
  </conditionalFormatting>
  <conditionalFormatting sqref="P61:P84">
    <cfRule type="cellIs" dxfId="2" priority="764" operator="greaterThan">
      <formula>1</formula>
    </cfRule>
    <cfRule type="cellIs" dxfId="1" priority="763" operator="greaterThan">
      <formula>1</formula>
    </cfRule>
    <cfRule type="cellIs" dxfId="0" priority="762" operator="greaterThan">
      <formula>0</formula>
    </cfRule>
  </conditionalFormatting>
  <conditionalFormatting sqref="P93:P116">
    <cfRule type="cellIs" dxfId="0" priority="125" operator="greaterThan">
      <formula>0</formula>
    </cfRule>
    <cfRule type="cellIs" dxfId="1" priority="126" operator="greaterThan">
      <formula>1</formula>
    </cfRule>
    <cfRule type="cellIs" dxfId="2" priority="127" operator="greaterThan">
      <formula>1</formula>
    </cfRule>
  </conditionalFormatting>
  <conditionalFormatting sqref="P121:P144">
    <cfRule type="cellIs" dxfId="2" priority="836" operator="greaterThan">
      <formula>1</formula>
    </cfRule>
    <cfRule type="cellIs" dxfId="0" priority="834" operator="greaterThan">
      <formula>0</formula>
    </cfRule>
    <cfRule type="cellIs" dxfId="1" priority="835" operator="greaterThan">
      <formula>1</formula>
    </cfRule>
  </conditionalFormatting>
  <conditionalFormatting sqref="Q5:Q28">
    <cfRule type="cellIs" dxfId="4" priority="11" operator="greaterThan">
      <formula>0</formula>
    </cfRule>
    <cfRule type="cellIs" dxfId="3" priority="10" operator="greaterThan">
      <formula>0</formula>
    </cfRule>
  </conditionalFormatting>
  <conditionalFormatting sqref="Q33:Q56">
    <cfRule type="cellIs" dxfId="3" priority="535" operator="greaterThan">
      <formula>0</formula>
    </cfRule>
    <cfRule type="cellIs" dxfId="4" priority="536" operator="greaterThan">
      <formula>0</formula>
    </cfRule>
  </conditionalFormatting>
  <conditionalFormatting sqref="Q61:Q84">
    <cfRule type="cellIs" dxfId="4" priority="766" operator="greaterThan">
      <formula>0</formula>
    </cfRule>
    <cfRule type="cellIs" dxfId="3" priority="765" operator="greaterThan">
      <formula>0</formula>
    </cfRule>
  </conditionalFormatting>
  <conditionalFormatting sqref="Q93:Q116">
    <cfRule type="cellIs" dxfId="3" priority="128" operator="greaterThan">
      <formula>0</formula>
    </cfRule>
    <cfRule type="cellIs" dxfId="4" priority="129" operator="greaterThan">
      <formula>0</formula>
    </cfRule>
  </conditionalFormatting>
  <conditionalFormatting sqref="Q121:Q144">
    <cfRule type="cellIs" dxfId="4" priority="838" operator="greaterThan">
      <formula>0</formula>
    </cfRule>
    <cfRule type="cellIs" dxfId="3" priority="837" operator="greaterThan">
      <formula>0</formula>
    </cfRule>
  </conditionalFormatting>
  <conditionalFormatting sqref="R5:R28">
    <cfRule type="cellIs" dxfId="5" priority="12" operator="greaterThan">
      <formula>0</formula>
    </cfRule>
  </conditionalFormatting>
  <conditionalFormatting sqref="R33:R56">
    <cfRule type="cellIs" dxfId="5" priority="537" operator="greaterThan">
      <formula>0</formula>
    </cfRule>
  </conditionalFormatting>
  <conditionalFormatting sqref="R61:R84">
    <cfRule type="cellIs" dxfId="5" priority="767" operator="greaterThan">
      <formula>0</formula>
    </cfRule>
  </conditionalFormatting>
  <conditionalFormatting sqref="R93:R116">
    <cfRule type="cellIs" dxfId="5" priority="130" operator="greaterThan">
      <formula>0</formula>
    </cfRule>
  </conditionalFormatting>
  <conditionalFormatting sqref="R121:R144">
    <cfRule type="cellIs" dxfId="5" priority="839" operator="greaterThan">
      <formula>0</formula>
    </cfRule>
  </conditionalFormatting>
  <conditionalFormatting sqref="U5:U28">
    <cfRule type="cellIs" dxfId="2" priority="570" operator="greaterThan">
      <formula>1</formula>
    </cfRule>
    <cfRule type="cellIs" dxfId="1" priority="569" operator="greaterThan">
      <formula>1</formula>
    </cfRule>
    <cfRule type="cellIs" dxfId="0" priority="568" operator="greaterThan">
      <formula>0</formula>
    </cfRule>
  </conditionalFormatting>
  <conditionalFormatting sqref="U33:U56">
    <cfRule type="cellIs" dxfId="1" priority="551" operator="greaterThan">
      <formula>1</formula>
    </cfRule>
    <cfRule type="cellIs" dxfId="0" priority="550" operator="greaterThan">
      <formula>0</formula>
    </cfRule>
    <cfRule type="cellIs" dxfId="2" priority="552" operator="greaterThan">
      <formula>1</formula>
    </cfRule>
  </conditionalFormatting>
  <conditionalFormatting sqref="U61:U84">
    <cfRule type="cellIs" dxfId="0" priority="744" operator="greaterThan">
      <formula>0</formula>
    </cfRule>
    <cfRule type="cellIs" dxfId="1" priority="745" operator="greaterThan">
      <formula>1</formula>
    </cfRule>
    <cfRule type="cellIs" dxfId="2" priority="746" operator="greaterThan">
      <formula>1</formula>
    </cfRule>
  </conditionalFormatting>
  <conditionalFormatting sqref="U93:U116">
    <cfRule type="cellIs" dxfId="2" priority="91" operator="greaterThan">
      <formula>1</formula>
    </cfRule>
    <cfRule type="cellIs" dxfId="1" priority="90" operator="greaterThan">
      <formula>1</formula>
    </cfRule>
    <cfRule type="cellIs" dxfId="0" priority="89" operator="greaterThan">
      <formula>0</formula>
    </cfRule>
  </conditionalFormatting>
  <conditionalFormatting sqref="U121:U144">
    <cfRule type="cellIs" dxfId="0" priority="71" operator="greaterThan">
      <formula>0</formula>
    </cfRule>
    <cfRule type="cellIs" dxfId="1" priority="72" operator="greaterThan">
      <formula>1</formula>
    </cfRule>
    <cfRule type="cellIs" dxfId="2" priority="73" operator="greaterThan">
      <formula>1</formula>
    </cfRule>
  </conditionalFormatting>
  <conditionalFormatting sqref="V5:V28">
    <cfRule type="cellIs" dxfId="4" priority="572" operator="greaterThan">
      <formula>0</formula>
    </cfRule>
    <cfRule type="cellIs" dxfId="3" priority="571" operator="greaterThan">
      <formula>0</formula>
    </cfRule>
  </conditionalFormatting>
  <conditionalFormatting sqref="V33:V56">
    <cfRule type="cellIs" dxfId="4" priority="554" operator="greaterThan">
      <formula>0</formula>
    </cfRule>
    <cfRule type="cellIs" dxfId="3" priority="553" operator="greaterThan">
      <formula>0</formula>
    </cfRule>
  </conditionalFormatting>
  <conditionalFormatting sqref="V61:V84">
    <cfRule type="cellIs" dxfId="3" priority="747" operator="greaterThan">
      <formula>0</formula>
    </cfRule>
    <cfRule type="cellIs" dxfId="4" priority="748" operator="greaterThan">
      <formula>0</formula>
    </cfRule>
  </conditionalFormatting>
  <conditionalFormatting sqref="V93:V116">
    <cfRule type="cellIs" dxfId="3" priority="92" operator="greaterThan">
      <formula>0</formula>
    </cfRule>
    <cfRule type="cellIs" dxfId="4" priority="93" operator="greaterThan">
      <formula>0</formula>
    </cfRule>
  </conditionalFormatting>
  <conditionalFormatting sqref="V121:V144">
    <cfRule type="cellIs" dxfId="3" priority="74" operator="greaterThan">
      <formula>0</formula>
    </cfRule>
    <cfRule type="cellIs" dxfId="4" priority="75" operator="greaterThan">
      <formula>0</formula>
    </cfRule>
  </conditionalFormatting>
  <conditionalFormatting sqref="W5:W28">
    <cfRule type="cellIs" dxfId="5" priority="573" operator="greaterThan">
      <formula>0</formula>
    </cfRule>
  </conditionalFormatting>
  <conditionalFormatting sqref="W33:W56">
    <cfRule type="cellIs" dxfId="5" priority="555" operator="greaterThan">
      <formula>0</formula>
    </cfRule>
  </conditionalFormatting>
  <conditionalFormatting sqref="W61:W84">
    <cfRule type="cellIs" dxfId="5" priority="749" operator="greaterThan">
      <formula>0</formula>
    </cfRule>
  </conditionalFormatting>
  <conditionalFormatting sqref="W93:W116">
    <cfRule type="cellIs" dxfId="5" priority="94" operator="greaterThan">
      <formula>0</formula>
    </cfRule>
  </conditionalFormatting>
  <conditionalFormatting sqref="W121:W144">
    <cfRule type="cellIs" dxfId="5" priority="76" operator="greaterThan">
      <formula>0</formula>
    </cfRule>
  </conditionalFormatting>
  <conditionalFormatting sqref="Z5:Z28">
    <cfRule type="cellIs" dxfId="0" priority="648" operator="greaterThan">
      <formula>0</formula>
    </cfRule>
    <cfRule type="cellIs" dxfId="1" priority="649" operator="greaterThan">
      <formula>1</formula>
    </cfRule>
    <cfRule type="cellIs" dxfId="2" priority="650" operator="greaterThan">
      <formula>1</formula>
    </cfRule>
  </conditionalFormatting>
  <conditionalFormatting sqref="Z33:Z56">
    <cfRule type="cellIs" dxfId="2" priority="629" operator="greaterThan">
      <formula>1</formula>
    </cfRule>
    <cfRule type="cellIs" dxfId="1" priority="628" operator="greaterThan">
      <formula>1</formula>
    </cfRule>
    <cfRule type="cellIs" dxfId="0" priority="627" operator="greaterThan">
      <formula>0</formula>
    </cfRule>
  </conditionalFormatting>
  <conditionalFormatting sqref="Z61:Z84">
    <cfRule type="cellIs" dxfId="2" priority="1015" operator="greaterThan">
      <formula>1</formula>
    </cfRule>
    <cfRule type="cellIs" dxfId="0" priority="1013" operator="greaterThan">
      <formula>0</formula>
    </cfRule>
    <cfRule type="cellIs" dxfId="1" priority="1014" operator="greaterThan">
      <formula>1</formula>
    </cfRule>
  </conditionalFormatting>
  <conditionalFormatting sqref="Z121:Z144">
    <cfRule type="cellIs" dxfId="1" priority="1050" operator="greaterThan">
      <formula>1</formula>
    </cfRule>
    <cfRule type="cellIs" dxfId="2" priority="1051" operator="greaterThan">
      <formula>1</formula>
    </cfRule>
    <cfRule type="cellIs" dxfId="0" priority="1049" operator="greaterThan">
      <formula>0</formula>
    </cfRule>
  </conditionalFormatting>
  <conditionalFormatting sqref="AA5:AA28">
    <cfRule type="cellIs" dxfId="4" priority="652" operator="greaterThan">
      <formula>0</formula>
    </cfRule>
    <cfRule type="cellIs" dxfId="3" priority="651" operator="greaterThan">
      <formula>0</formula>
    </cfRule>
  </conditionalFormatting>
  <conditionalFormatting sqref="AA33:AA56">
    <cfRule type="cellIs" dxfId="4" priority="631" operator="greaterThan">
      <formula>0</formula>
    </cfRule>
    <cfRule type="cellIs" dxfId="3" priority="630" operator="greaterThan">
      <formula>0</formula>
    </cfRule>
  </conditionalFormatting>
  <conditionalFormatting sqref="AA61:AA84">
    <cfRule type="cellIs" dxfId="3" priority="1016" operator="greaterThan">
      <formula>0</formula>
    </cfRule>
    <cfRule type="cellIs" dxfId="4" priority="1017" operator="greaterThan">
      <formula>0</formula>
    </cfRule>
  </conditionalFormatting>
  <conditionalFormatting sqref="AA121:AA144">
    <cfRule type="cellIs" dxfId="3" priority="1052" operator="greaterThan">
      <formula>0</formula>
    </cfRule>
    <cfRule type="cellIs" dxfId="4" priority="1053" operator="greaterThan">
      <formula>0</formula>
    </cfRule>
  </conditionalFormatting>
  <conditionalFormatting sqref="AB5:AB28">
    <cfRule type="cellIs" dxfId="5" priority="653" operator="greaterThan">
      <formula>0</formula>
    </cfRule>
  </conditionalFormatting>
  <conditionalFormatting sqref="AB33:AB56">
    <cfRule type="cellIs" dxfId="5" priority="632" operator="greaterThan">
      <formula>0</formula>
    </cfRule>
  </conditionalFormatting>
  <conditionalFormatting sqref="AB61:AB84">
    <cfRule type="cellIs" dxfId="5" priority="1018" operator="greaterThan">
      <formula>0</formula>
    </cfRule>
  </conditionalFormatting>
  <conditionalFormatting sqref="AB121:AB144">
    <cfRule type="cellIs" dxfId="5" priority="1054" operator="greaterThan">
      <formula>0</formula>
    </cfRule>
  </conditionalFormatting>
  <conditionalFormatting sqref="AF5:AF27">
    <cfRule type="colorScale" priority="6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6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6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6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13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13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12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12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12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12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970" operator="between" text="B/E">
      <formula>NOT(ISERROR(SEARCH("B/E",BM5)))</formula>
    </cfRule>
    <cfRule type="containsText" dxfId="10" priority="971" operator="between" text="BE">
      <formula>NOT(ISERROR(SEARCH("BE",BM5)))</formula>
    </cfRule>
    <cfRule type="containsText" dxfId="11" priority="973" operator="between" text="LOSE">
      <formula>NOT(ISERROR(SEARCH("LOSE",BM5)))</formula>
    </cfRule>
    <cfRule type="containsText" dxfId="7" priority="974" operator="between" text="NO">
      <formula>NOT(ISERROR(SEARCH("NO",BM5)))</formula>
    </cfRule>
    <cfRule type="containsText" dxfId="12" priority="975" operator="between" text="B/E">
      <formula>NOT(ISERROR(SEARCH("B/E",BM5)))</formula>
    </cfRule>
  </conditionalFormatting>
  <conditionalFormatting sqref="BZ33:BZ56">
    <cfRule type="cellIs" dxfId="0" priority="426" operator="greaterThan">
      <formula>0</formula>
    </cfRule>
    <cfRule type="cellIs" dxfId="2" priority="428" operator="greaterThan">
      <formula>1</formula>
    </cfRule>
    <cfRule type="cellIs" dxfId="1" priority="427" operator="greaterThan">
      <formula>1</formula>
    </cfRule>
  </conditionalFormatting>
  <conditionalFormatting sqref="BZ66:BZ76">
    <cfRule type="cellIs" dxfId="2" priority="358" operator="greaterThan">
      <formula>1</formula>
    </cfRule>
    <cfRule type="cellIs" dxfId="1" priority="357" operator="greaterThan">
      <formula>1</formula>
    </cfRule>
    <cfRule type="cellIs" dxfId="0" priority="356" operator="greaterThan">
      <formula>0</formula>
    </cfRule>
  </conditionalFormatting>
  <conditionalFormatting sqref="BZ76:BZ83">
    <cfRule type="cellIs" dxfId="2" priority="365" operator="greaterThan">
      <formula>1</formula>
    </cfRule>
    <cfRule type="cellIs" dxfId="1" priority="364" operator="greaterThan">
      <formula>1</formula>
    </cfRule>
    <cfRule type="cellIs" dxfId="0" priority="363" operator="greaterThan">
      <formula>0</formula>
    </cfRule>
  </conditionalFormatting>
  <conditionalFormatting sqref="CA5:CA27">
    <cfRule type="cellIs" dxfId="3" priority="289" operator="greaterThan">
      <formula>0</formula>
    </cfRule>
    <cfRule type="cellIs" dxfId="4" priority="290" operator="greaterThan">
      <formula>0</formula>
    </cfRule>
  </conditionalFormatting>
  <conditionalFormatting sqref="CA33:CA56">
    <cfRule type="cellIs" dxfId="4" priority="430" operator="greaterThan">
      <formula>0</formula>
    </cfRule>
    <cfRule type="cellIs" dxfId="3" priority="429" operator="greaterThan">
      <formula>0</formula>
    </cfRule>
  </conditionalFormatting>
  <conditionalFormatting sqref="CA66:CA76">
    <cfRule type="cellIs" dxfId="4" priority="360" operator="greaterThan">
      <formula>0</formula>
    </cfRule>
    <cfRule type="cellIs" dxfId="3" priority="359" operator="greaterThan">
      <formula>0</formula>
    </cfRule>
  </conditionalFormatting>
  <conditionalFormatting sqref="CA76:CA83">
    <cfRule type="cellIs" dxfId="4" priority="367" operator="greaterThan">
      <formula>0</formula>
    </cfRule>
    <cfRule type="cellIs" dxfId="3" priority="366" operator="greaterThan">
      <formula>0</formula>
    </cfRule>
  </conditionalFormatting>
  <conditionalFormatting sqref="CB5:CB27">
    <cfRule type="cellIs" dxfId="5" priority="34" operator="greaterThan">
      <formula>0</formula>
    </cfRule>
  </conditionalFormatting>
  <conditionalFormatting sqref="CB33:CB56">
    <cfRule type="cellIs" dxfId="5" priority="4" operator="greaterThan">
      <formula>0</formula>
    </cfRule>
  </conditionalFormatting>
  <conditionalFormatting sqref="CB61:CB84">
    <cfRule type="cellIs" dxfId="5" priority="354" operator="greaterThan">
      <formula>0</formula>
    </cfRule>
  </conditionalFormatting>
  <conditionalFormatting sqref="CC5:CC27">
    <cfRule type="cellIs" dxfId="6" priority="292" operator="greaterThan">
      <formula>0</formula>
    </cfRule>
  </conditionalFormatting>
  <conditionalFormatting sqref="CC33:CC56">
    <cfRule type="cellIs" dxfId="6" priority="432" operator="greaterThan">
      <formula>0</formula>
    </cfRule>
  </conditionalFormatting>
  <conditionalFormatting sqref="CC61:CC84">
    <cfRule type="cellIs" dxfId="6" priority="355" operator="greaterThan">
      <formula>0</formula>
    </cfRule>
  </conditionalFormatting>
  <conditionalFormatting sqref="CE33:CE56">
    <cfRule type="cellIs" dxfId="0" priority="407" operator="greaterThan">
      <formula>0</formula>
    </cfRule>
    <cfRule type="cellIs" dxfId="1" priority="408" operator="greaterThan">
      <formula>1</formula>
    </cfRule>
    <cfRule type="cellIs" dxfId="2" priority="409" operator="greaterThan">
      <formula>1</formula>
    </cfRule>
  </conditionalFormatting>
  <conditionalFormatting sqref="CE66:CE76">
    <cfRule type="cellIs" dxfId="2" priority="339" operator="greaterThan">
      <formula>1</formula>
    </cfRule>
    <cfRule type="cellIs" dxfId="1" priority="338" operator="greaterThan">
      <formula>1</formula>
    </cfRule>
    <cfRule type="cellIs" dxfId="0" priority="337" operator="greaterThan">
      <formula>0</formula>
    </cfRule>
  </conditionalFormatting>
  <conditionalFormatting sqref="CE76:CE83">
    <cfRule type="cellIs" dxfId="0" priority="343" operator="greaterThan">
      <formula>0</formula>
    </cfRule>
    <cfRule type="cellIs" dxfId="2" priority="345" operator="greaterThan">
      <formula>1</formula>
    </cfRule>
    <cfRule type="cellIs" dxfId="1" priority="344" operator="greaterThan">
      <formula>1</formula>
    </cfRule>
  </conditionalFormatting>
  <conditionalFormatting sqref="CF5:CF27">
    <cfRule type="cellIs" dxfId="3" priority="248" operator="greaterThan">
      <formula>0</formula>
    </cfRule>
    <cfRule type="cellIs" dxfId="4" priority="249" operator="greaterThan">
      <formula>0</formula>
    </cfRule>
  </conditionalFormatting>
  <conditionalFormatting sqref="CF33:CF56">
    <cfRule type="cellIs" dxfId="4" priority="411" operator="greaterThan">
      <formula>0</formula>
    </cfRule>
    <cfRule type="cellIs" dxfId="3" priority="410" operator="greaterThan">
      <formula>0</formula>
    </cfRule>
  </conditionalFormatting>
  <conditionalFormatting sqref="CF66:CF76">
    <cfRule type="cellIs" dxfId="3" priority="340" operator="greaterThan">
      <formula>0</formula>
    </cfRule>
    <cfRule type="cellIs" dxfId="4" priority="341" operator="greaterThan">
      <formula>0</formula>
    </cfRule>
  </conditionalFormatting>
  <conditionalFormatting sqref="CF76:CF83">
    <cfRule type="cellIs" dxfId="3" priority="346" operator="greaterThan">
      <formula>0</formula>
    </cfRule>
    <cfRule type="cellIs" dxfId="4" priority="347" operator="greaterThan">
      <formula>0</formula>
    </cfRule>
  </conditionalFormatting>
  <conditionalFormatting sqref="CG5:CG27">
    <cfRule type="cellIs" dxfId="5" priority="250" operator="greaterThan">
      <formula>0</formula>
    </cfRule>
  </conditionalFormatting>
  <conditionalFormatting sqref="CG33:CG56">
    <cfRule type="cellIs" dxfId="5" priority="412" operator="greaterThan">
      <formula>0</formula>
    </cfRule>
  </conditionalFormatting>
  <conditionalFormatting sqref="CG61:CG84">
    <cfRule type="cellIs" dxfId="5" priority="335" operator="greaterThan">
      <formula>0</formula>
    </cfRule>
  </conditionalFormatting>
  <conditionalFormatting sqref="CH5:CH27">
    <cfRule type="cellIs" dxfId="6" priority="251" operator="greaterThan">
      <formula>0</formula>
    </cfRule>
  </conditionalFormatting>
  <conditionalFormatting sqref="CH33:CH56">
    <cfRule type="cellIs" dxfId="6" priority="413" operator="greaterThan">
      <formula>0</formula>
    </cfRule>
  </conditionalFormatting>
  <conditionalFormatting sqref="CH61:CH84">
    <cfRule type="cellIs" dxfId="6" priority="336" operator="greaterThan">
      <formula>0</formula>
    </cfRule>
  </conditionalFormatting>
  <conditionalFormatting sqref="CJ5:CJ27">
    <cfRule type="cellIs" dxfId="1" priority="2" operator="greaterThan">
      <formula>1</formula>
    </cfRule>
    <cfRule type="cellIs" dxfId="2" priority="3" operator="greaterThan">
      <formula>1</formula>
    </cfRule>
    <cfRule type="cellIs" dxfId="0" priority="1" operator="greaterThan">
      <formula>0</formula>
    </cfRule>
  </conditionalFormatting>
  <conditionalFormatting sqref="CJ33:CJ56">
    <cfRule type="cellIs" dxfId="2" priority="381" operator="greaterThan">
      <formula>1</formula>
    </cfRule>
    <cfRule type="cellIs" dxfId="1" priority="380" operator="greaterThan">
      <formula>1</formula>
    </cfRule>
    <cfRule type="cellIs" dxfId="0" priority="379" operator="greaterThan">
      <formula>0</formula>
    </cfRule>
  </conditionalFormatting>
  <conditionalFormatting sqref="CJ66:CJ76">
    <cfRule type="cellIs" dxfId="0" priority="309" operator="greaterThan">
      <formula>0</formula>
    </cfRule>
    <cfRule type="cellIs" dxfId="2" priority="311" operator="greaterThan">
      <formula>1</formula>
    </cfRule>
    <cfRule type="cellIs" dxfId="1" priority="310" operator="greaterThan">
      <formula>1</formula>
    </cfRule>
  </conditionalFormatting>
  <conditionalFormatting sqref="CJ76:CJ83">
    <cfRule type="cellIs" dxfId="2" priority="317" operator="greaterThan">
      <formula>1</formula>
    </cfRule>
    <cfRule type="cellIs" dxfId="1" priority="316" operator="greaterThan">
      <formula>1</formula>
    </cfRule>
    <cfRule type="cellIs" dxfId="0" priority="315" operator="greaterThan">
      <formula>0</formula>
    </cfRule>
  </conditionalFormatting>
  <conditionalFormatting sqref="CK5:CK27">
    <cfRule type="cellIs" dxfId="3" priority="272" operator="greaterThan">
      <formula>0</formula>
    </cfRule>
    <cfRule type="cellIs" dxfId="4" priority="273" operator="greaterThan">
      <formula>0</formula>
    </cfRule>
  </conditionalFormatting>
  <conditionalFormatting sqref="CK33:CK56">
    <cfRule type="cellIs" dxfId="4" priority="383" operator="greaterThan">
      <formula>0</formula>
    </cfRule>
    <cfRule type="cellIs" dxfId="3" priority="382" operator="greaterThan">
      <formula>0</formula>
    </cfRule>
  </conditionalFormatting>
  <conditionalFormatting sqref="CK66:CK76">
    <cfRule type="cellIs" dxfId="4" priority="313" operator="greaterThan">
      <formula>0</formula>
    </cfRule>
    <cfRule type="cellIs" dxfId="3" priority="312" operator="greaterThan">
      <formula>0</formula>
    </cfRule>
  </conditionalFormatting>
  <conditionalFormatting sqref="CK76:CK83">
    <cfRule type="cellIs" dxfId="4" priority="319" operator="greaterThan">
      <formula>0</formula>
    </cfRule>
    <cfRule type="cellIs" dxfId="3" priority="318" operator="greaterThan">
      <formula>0</formula>
    </cfRule>
  </conditionalFormatting>
  <conditionalFormatting sqref="CL5:CL27">
    <cfRule type="cellIs" dxfId="5" priority="274" operator="greaterThan">
      <formula>0</formula>
    </cfRule>
  </conditionalFormatting>
  <conditionalFormatting sqref="CL33:CL56">
    <cfRule type="cellIs" dxfId="5" priority="384" operator="greaterThan">
      <formula>0</formula>
    </cfRule>
  </conditionalFormatting>
  <conditionalFormatting sqref="CL61:CL84">
    <cfRule type="cellIs" dxfId="5" priority="307" operator="greaterThan">
      <formula>0</formula>
    </cfRule>
  </conditionalFormatting>
  <conditionalFormatting sqref="CM5:CM27">
    <cfRule type="cellIs" dxfId="6" priority="275" operator="greaterThan">
      <formula>0</formula>
    </cfRule>
  </conditionalFormatting>
  <conditionalFormatting sqref="CM33:CM56">
    <cfRule type="cellIs" dxfId="6" priority="385" operator="greaterThan">
      <formula>0</formula>
    </cfRule>
  </conditionalFormatting>
  <conditionalFormatting sqref="CM61:CM84">
    <cfRule type="cellIs" dxfId="6" priority="308" operator="greaterThan">
      <formula>0</formula>
    </cfRule>
  </conditionalFormatting>
  <conditionalFormatting sqref="CO5:CO27">
    <cfRule type="cellIs" dxfId="1" priority="448" operator="greaterThan">
      <formula>1</formula>
    </cfRule>
    <cfRule type="cellIs" dxfId="2" priority="449" operator="greaterThan">
      <formula>1</formula>
    </cfRule>
    <cfRule type="cellIs" dxfId="0" priority="447" operator="greaterThan">
      <formula>0</formula>
    </cfRule>
  </conditionalFormatting>
  <conditionalFormatting sqref="CO33:CO56">
    <cfRule type="cellIs" dxfId="1" priority="399" operator="greaterThan">
      <formula>1</formula>
    </cfRule>
    <cfRule type="cellIs" dxfId="0" priority="398" operator="greaterThan">
      <formula>0</formula>
    </cfRule>
    <cfRule type="cellIs" dxfId="2" priority="400" operator="greaterThan">
      <formula>1</formula>
    </cfRule>
  </conditionalFormatting>
  <conditionalFormatting sqref="CO61:CO84">
    <cfRule type="cellIs" dxfId="2" priority="323" operator="greaterThan">
      <formula>1</formula>
    </cfRule>
    <cfRule type="cellIs" dxfId="0" priority="321" operator="greaterThan">
      <formula>0</formula>
    </cfRule>
    <cfRule type="cellIs" dxfId="1" priority="322" operator="greaterThan">
      <formula>1</formula>
    </cfRule>
  </conditionalFormatting>
  <conditionalFormatting sqref="CP5:CP27">
    <cfRule type="cellIs" dxfId="3" priority="450" operator="greaterThan">
      <formula>0</formula>
    </cfRule>
    <cfRule type="cellIs" dxfId="4" priority="451" operator="greaterThan">
      <formula>0</formula>
    </cfRule>
  </conditionalFormatting>
  <conditionalFormatting sqref="CP33:CP56">
    <cfRule type="cellIs" dxfId="4" priority="402" operator="greaterThan">
      <formula>0</formula>
    </cfRule>
    <cfRule type="cellIs" dxfId="3" priority="401" operator="greaterThan">
      <formula>0</formula>
    </cfRule>
  </conditionalFormatting>
  <conditionalFormatting sqref="CP61:CP84">
    <cfRule type="cellIs" dxfId="3" priority="324" operator="greaterThan">
      <formula>0</formula>
    </cfRule>
    <cfRule type="cellIs" dxfId="4" priority="325" operator="greaterThan">
      <formula>0</formula>
    </cfRule>
  </conditionalFormatting>
  <conditionalFormatting sqref="CQ5:CQ27">
    <cfRule type="cellIs" dxfId="5" priority="452" operator="greaterThan">
      <formula>0</formula>
    </cfRule>
  </conditionalFormatting>
  <conditionalFormatting sqref="CQ33:CQ56">
    <cfRule type="cellIs" dxfId="5" priority="403" operator="greaterThan">
      <formula>0</formula>
    </cfRule>
  </conditionalFormatting>
  <conditionalFormatting sqref="CQ61:CQ84">
    <cfRule type="cellIs" dxfId="5" priority="326" operator="greaterThan">
      <formula>0</formula>
    </cfRule>
  </conditionalFormatting>
  <conditionalFormatting sqref="CR5:CR27">
    <cfRule type="cellIs" dxfId="6" priority="453" operator="greaterThan">
      <formula>0</formula>
    </cfRule>
  </conditionalFormatting>
  <conditionalFormatting sqref="CR33:CR56">
    <cfRule type="cellIs" dxfId="6" priority="404" operator="greaterThan">
      <formula>0</formula>
    </cfRule>
  </conditionalFormatting>
  <conditionalFormatting sqref="CR61:CR84">
    <cfRule type="cellIs" dxfId="6" priority="327" operator="greaterThan">
      <formula>0</formula>
    </cfRule>
  </conditionalFormatting>
  <conditionalFormatting sqref="CT33:CT56">
    <cfRule type="cellIs" dxfId="0" priority="370" operator="greaterThan">
      <formula>0</formula>
    </cfRule>
    <cfRule type="cellIs" dxfId="1" priority="371" operator="greaterThan">
      <formula>1</formula>
    </cfRule>
    <cfRule type="cellIs" dxfId="2" priority="372" operator="greaterThan">
      <formula>1</formula>
    </cfRule>
  </conditionalFormatting>
  <conditionalFormatting sqref="CT61:CT84">
    <cfRule type="cellIs" dxfId="1" priority="294" operator="greaterThan">
      <formula>1</formula>
    </cfRule>
    <cfRule type="cellIs" dxfId="2" priority="295" operator="greaterThan">
      <formula>1</formula>
    </cfRule>
    <cfRule type="cellIs" dxfId="0" priority="293" operator="greaterThan">
      <formula>0</formula>
    </cfRule>
  </conditionalFormatting>
  <conditionalFormatting sqref="CU5:CU27">
    <cfRule type="cellIs" dxfId="3" priority="265" operator="greaterThan">
      <formula>0</formula>
    </cfRule>
    <cfRule type="cellIs" dxfId="4" priority="266" operator="greaterThan">
      <formula>0</formula>
    </cfRule>
  </conditionalFormatting>
  <conditionalFormatting sqref="CU33:CU56">
    <cfRule type="cellIs" dxfId="3" priority="373" operator="greaterThan">
      <formula>0</formula>
    </cfRule>
    <cfRule type="cellIs" dxfId="4" priority="374" operator="greaterThan">
      <formula>0</formula>
    </cfRule>
  </conditionalFormatting>
  <conditionalFormatting sqref="CU61:CU84">
    <cfRule type="cellIs" dxfId="4" priority="297" operator="greaterThan">
      <formula>0</formula>
    </cfRule>
    <cfRule type="cellIs" dxfId="3" priority="296" operator="greaterThan">
      <formula>0</formula>
    </cfRule>
  </conditionalFormatting>
  <conditionalFormatting sqref="CV5:CV27">
    <cfRule type="cellIs" dxfId="5" priority="267" operator="greaterThan">
      <formula>0</formula>
    </cfRule>
  </conditionalFormatting>
  <conditionalFormatting sqref="CV33:CV56">
    <cfRule type="cellIs" dxfId="5" priority="375" operator="greaterThan">
      <formula>0</formula>
    </cfRule>
  </conditionalFormatting>
  <conditionalFormatting sqref="CV61:CV84">
    <cfRule type="cellIs" dxfId="5" priority="298" operator="greaterThan">
      <formula>0</formula>
    </cfRule>
  </conditionalFormatting>
  <conditionalFormatting sqref="CW5:CW27">
    <cfRule type="cellIs" dxfId="6" priority="268" operator="greaterThan">
      <formula>0</formula>
    </cfRule>
  </conditionalFormatting>
  <conditionalFormatting sqref="CW33:CW56">
    <cfRule type="cellIs" dxfId="6" priority="376" operator="greaterThan">
      <formula>0</formula>
    </cfRule>
  </conditionalFormatting>
  <conditionalFormatting sqref="CW61:CW84">
    <cfRule type="cellIs" dxfId="6" priority="299" operator="greaterThan">
      <formula>0</formula>
    </cfRule>
  </conditionalFormatting>
  <conditionalFormatting sqref="I5:J28 N5:O28 X5:Y28 AC5:AC28">
    <cfRule type="cellIs" dxfId="6" priority="654" operator="greaterThan">
      <formula>0</formula>
    </cfRule>
  </conditionalFormatting>
  <conditionalFormatting sqref="S5:T28">
    <cfRule type="cellIs" dxfId="6" priority="31" operator="greaterThan">
      <formula>0</formula>
    </cfRule>
  </conditionalFormatting>
  <conditionalFormatting sqref="AF5:AJ27">
    <cfRule type="colorScale" priority="6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ellIs" dxfId="7" priority="679" operator="equal">
      <formula>0</formula>
    </cfRule>
    <cfRule type="colorScale" priority="6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29 BI31:BI33">
    <cfRule type="containsText" dxfId="13" priority="969" operator="between" text="WIN">
      <formula>NOT(ISERROR(SEARCH("WIN",BI5)))</formula>
    </cfRule>
  </conditionalFormatting>
  <conditionalFormatting sqref="BZ5:BZ27 BZ28:CC28">
    <cfRule type="cellIs" dxfId="0" priority="286" operator="greaterThan">
      <formula>0</formula>
    </cfRule>
    <cfRule type="cellIs" dxfId="1" priority="287" operator="greaterThan">
      <formula>1</formula>
    </cfRule>
    <cfRule type="cellIs" dxfId="2" priority="288" operator="greaterThan">
      <formula>1</formula>
    </cfRule>
  </conditionalFormatting>
  <conditionalFormatting sqref="CE5:CE27 CE28:CH28">
    <cfRule type="cellIs" dxfId="0" priority="245" operator="greaterThan">
      <formula>0</formula>
    </cfRule>
    <cfRule type="cellIs" dxfId="1" priority="246" operator="greaterThan">
      <formula>1</formula>
    </cfRule>
    <cfRule type="cellIs" dxfId="2" priority="247" operator="greaterThan">
      <formula>1</formula>
    </cfRule>
  </conditionalFormatting>
  <conditionalFormatting sqref="CT5:CT27 CT28:CW28">
    <cfRule type="cellIs" dxfId="0" priority="262" operator="greaterThan">
      <formula>0</formula>
    </cfRule>
    <cfRule type="cellIs" dxfId="1" priority="263" operator="greaterThan">
      <formula>1</formula>
    </cfRule>
    <cfRule type="cellIs" dxfId="2" priority="264" operator="greaterThan">
      <formula>1</formula>
    </cfRule>
  </conditionalFormatting>
  <conditionalFormatting sqref="BM19:BM29 BI31:BI33">
    <cfRule type="containsText" dxfId="14" priority="968" operator="between" text="LOSE">
      <formula>NOT(ISERROR(SEARCH("LOSE",BI19)))</formula>
    </cfRule>
  </conditionalFormatting>
  <conditionalFormatting sqref="AM25:AO27 AQ25:AQ27">
    <cfRule type="colorScale" priority="6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633" operator="greaterThan">
      <formula>0</formula>
    </cfRule>
  </conditionalFormatting>
  <conditionalFormatting sqref="AF33:AJ55">
    <cfRule type="colorScale" priority="6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33 AM34:AO55 AQ34:AQ55 AP34:AP56">
    <cfRule type="colorScale" priority="688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87" operator="equal">
      <formula>0</formula>
    </cfRule>
  </conditionalFormatting>
  <conditionalFormatting sqref="AM53:AO55 AQ53:AQ55">
    <cfRule type="colorScale" priority="6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O56 AQ56">
    <cfRule type="colorScale" priority="6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1019" operator="greaterThan">
      <formula>0</formula>
    </cfRule>
  </conditionalFormatting>
  <conditionalFormatting sqref="AF61:AJ83">
    <cfRule type="colorScale" priority="13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303" operator="equal">
      <formula>0</formula>
    </cfRule>
    <cfRule type="colorScale" priority="13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50" operator="greaterThan">
      <formula>1</formula>
    </cfRule>
    <cfRule type="cellIs" dxfId="0" priority="349" operator="greaterThan">
      <formula>0</formula>
    </cfRule>
    <cfRule type="cellIs" dxfId="2" priority="351" operator="greaterThan">
      <formula>1</formula>
    </cfRule>
  </conditionalFormatting>
  <conditionalFormatting sqref="CA61:CA66 CA83:CA84">
    <cfRule type="cellIs" dxfId="4" priority="353" operator="greaterThan">
      <formula>0</formula>
    </cfRule>
    <cfRule type="cellIs" dxfId="3" priority="352" operator="greaterThan">
      <formula>0</formula>
    </cfRule>
  </conditionalFormatting>
  <conditionalFormatting sqref="CE61:CE66 CE83:CE84">
    <cfRule type="cellIs" dxfId="1" priority="331" operator="greaterThan">
      <formula>1</formula>
    </cfRule>
    <cfRule type="cellIs" dxfId="2" priority="332" operator="greaterThan">
      <formula>1</formula>
    </cfRule>
    <cfRule type="cellIs" dxfId="0" priority="330" operator="greaterThan">
      <formula>0</formula>
    </cfRule>
  </conditionalFormatting>
  <conditionalFormatting sqref="CF61:CF66 CF83:CF84">
    <cfRule type="cellIs" dxfId="3" priority="333" operator="greaterThan">
      <formula>0</formula>
    </cfRule>
    <cfRule type="cellIs" dxfId="4" priority="334" operator="greaterThan">
      <formula>0</formula>
    </cfRule>
  </conditionalFormatting>
  <conditionalFormatting sqref="CJ61:CJ66 CJ83:CJ84">
    <cfRule type="cellIs" dxfId="1" priority="303" operator="greaterThan">
      <formula>1</formula>
    </cfRule>
    <cfRule type="cellIs" dxfId="0" priority="302" operator="greaterThan">
      <formula>0</formula>
    </cfRule>
    <cfRule type="cellIs" dxfId="2" priority="304" operator="greaterThan">
      <formula>1</formula>
    </cfRule>
  </conditionalFormatting>
  <conditionalFormatting sqref="CK61:CK66 CK83:CK84">
    <cfRule type="cellIs" dxfId="4" priority="306" operator="greaterThan">
      <formula>0</formula>
    </cfRule>
    <cfRule type="cellIs" dxfId="3" priority="305" operator="greaterThan">
      <formula>0</formula>
    </cfRule>
  </conditionalFormatting>
  <conditionalFormatting sqref="AM81:AQ83">
    <cfRule type="colorScale" priority="13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1085" operator="greaterThan">
      <formula>0</formula>
    </cfRule>
    <cfRule type="cellIs" dxfId="2" priority="1087" operator="greaterThan">
      <formula>1</formula>
    </cfRule>
    <cfRule type="cellIs" dxfId="1" priority="1086" operator="greaterThan">
      <formula>1</formula>
    </cfRule>
  </conditionalFormatting>
  <conditionalFormatting sqref="G93:G116 AA93:AA116">
    <cfRule type="cellIs" dxfId="3" priority="1088" operator="greaterThan">
      <formula>0</formula>
    </cfRule>
    <cfRule type="cellIs" dxfId="4" priority="1089" operator="greaterThan">
      <formula>0</formula>
    </cfRule>
  </conditionalFormatting>
  <conditionalFormatting sqref="H93:H116 AB93:AB116">
    <cfRule type="cellIs" dxfId="5" priority="1090" operator="greaterThan">
      <formula>0</formula>
    </cfRule>
  </conditionalFormatting>
  <conditionalFormatting sqref="I93:J116 N93:O116 S93:T116 X93:Y116 AC93:AC116">
    <cfRule type="cellIs" dxfId="6" priority="1091" operator="greaterThan">
      <formula>0</formula>
    </cfRule>
  </conditionalFormatting>
  <conditionalFormatting sqref="AF93:AJ115">
    <cfRule type="colorScale" priority="12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93 AM94:AO115 AQ94:AQ115 AP94:AP116">
    <cfRule type="cellIs" dxfId="7" priority="1261" operator="equal">
      <formula>0</formula>
    </cfRule>
    <cfRule type="colorScale" priority="12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O115 AQ113:AQ115">
    <cfRule type="colorScale" priority="12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O116 AQ116">
    <cfRule type="colorScale" priority="11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1055" operator="greaterThan">
      <formula>0</formula>
    </cfRule>
  </conditionalFormatting>
  <conditionalFormatting sqref="AF121:AJ143">
    <cfRule type="colorScale" priority="12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21 AM122:AO143 AQ122:AQ143 AP122:AP144">
    <cfRule type="cellIs" dxfId="7" priority="1283" operator="equal">
      <formula>0</formula>
    </cfRule>
    <cfRule type="colorScale" priority="12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O143 AQ141:AQ143">
    <cfRule type="colorScale" priority="12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O144 AQ144">
    <cfRule type="colorScale" priority="9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ignoredErrors>
    <ignoredError sqref="AD536:AD538" evalError="1"/>
    <ignoredError sqref="AA61:AA62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5">
    <pageSetUpPr fitToPage="1"/>
  </sheetPr>
  <dimension ref="A1:CW981"/>
  <sheetViews>
    <sheetView showGridLines="0" zoomScale="145" zoomScaleNormal="145" topLeftCell="AN1" workbookViewId="0">
      <selection activeCell="G21" sqref="G21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5" width="9.16190476190476" style="186" customWidth="1"/>
    <col min="46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0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44958</v>
      </c>
      <c r="C5" s="16"/>
      <c r="D5" s="17"/>
      <c r="E5" s="33">
        <f t="shared" ref="E5:E27" si="0">IF((B5=0)," ",B5)</f>
        <v>44958</v>
      </c>
      <c r="F5" s="34"/>
      <c r="G5" s="35"/>
      <c r="H5" s="36">
        <v>1</v>
      </c>
      <c r="I5" s="62">
        <f t="shared" ref="I5:I27" si="1">SUM(F5:H5)</f>
        <v>1</v>
      </c>
      <c r="J5" s="10"/>
      <c r="K5" s="34"/>
      <c r="L5" s="35"/>
      <c r="M5" s="36"/>
      <c r="N5" s="68">
        <f t="shared" ref="N5:N27" si="2">SUM(K5:M5)</f>
        <v>0</v>
      </c>
      <c r="O5" s="10"/>
      <c r="P5" s="34"/>
      <c r="Q5" s="35"/>
      <c r="R5" s="36"/>
      <c r="S5" s="68">
        <f t="shared" ref="S5:S23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1</v>
      </c>
      <c r="AC5" s="68">
        <f t="shared" ref="AC5:AC28" si="7">SUM(Z5:AB5)</f>
        <v>1</v>
      </c>
      <c r="AD5" s="4"/>
      <c r="AE5" s="33">
        <f t="shared" ref="AE5:AE27" si="8">IF((B93=0)," ",B93)</f>
        <v>44958</v>
      </c>
      <c r="AF5" s="85">
        <f t="shared" ref="AF5:AF27" si="9">IF((G5+H5=0),"0",100*H5/(G5+H5))</f>
        <v>100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>
        <f t="shared" ref="AJ5:AJ27" si="13">IF(AF5+AG5+AH5+AI5=0,"",100*AB5/(AB5+AA5))</f>
        <v>100</v>
      </c>
      <c r="AK5" s="4"/>
      <c r="AL5" s="98">
        <f t="shared" ref="AL5:AL27" si="14">IF((B93=0)," ",B93)</f>
        <v>44958</v>
      </c>
      <c r="AM5" s="99">
        <f>(3*H5)-G5</f>
        <v>3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3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 t="shared" ref="BY5:BY22" si="15">IF(B5,WEEKDAY(E5:E27)," ")</f>
        <v>4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>
        <f>IF((BY5=4),Z5," ")</f>
        <v>0</v>
      </c>
      <c r="CK5" s="225">
        <f>IF((BY5=4),AA5," ")</f>
        <v>0</v>
      </c>
      <c r="CL5" s="225">
        <f>IF((BY5=4),AB5," ")</f>
        <v>1</v>
      </c>
      <c r="CM5" s="236">
        <f>SUM(CJ5:CL5)</f>
        <v>1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5">
        <v>44960</v>
      </c>
      <c r="C6" s="16"/>
      <c r="D6" s="17"/>
      <c r="E6" s="37">
        <f t="shared" ref="E6:E22" si="16">IF((B6=0)," ",B6)</f>
        <v>44960</v>
      </c>
      <c r="F6" s="38"/>
      <c r="G6" s="39"/>
      <c r="H6" s="40">
        <v>1</v>
      </c>
      <c r="I6" s="63">
        <f t="shared" si="1"/>
        <v>1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1</v>
      </c>
      <c r="AC6" s="68">
        <f t="shared" si="7"/>
        <v>1</v>
      </c>
      <c r="AD6" s="4"/>
      <c r="AE6" s="37">
        <f t="shared" si="8"/>
        <v>44960</v>
      </c>
      <c r="AF6" s="86">
        <f t="shared" si="9"/>
        <v>100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>
        <f t="shared" si="13"/>
        <v>100</v>
      </c>
      <c r="AK6" s="4"/>
      <c r="AL6" s="101">
        <f t="shared" si="14"/>
        <v>44960</v>
      </c>
      <c r="AM6" s="99">
        <f t="shared" ref="AM6:AM27" si="17">(3*H6)-G6</f>
        <v>3</v>
      </c>
      <c r="AN6" s="99">
        <f t="shared" ref="AN6:AN27" si="18">(3*M6)-L6</f>
        <v>0</v>
      </c>
      <c r="AO6" s="99">
        <f t="shared" ref="AO6:AO27" si="19">(3*R6)-Q6</f>
        <v>0</v>
      </c>
      <c r="AP6" s="99">
        <f t="shared" ref="AP6:AP27" si="20">(3*W6)-V6</f>
        <v>0</v>
      </c>
      <c r="AQ6" s="150">
        <f t="shared" ref="AQ6:AQ27" si="21">SUM(AM6:AP6)</f>
        <v>3</v>
      </c>
      <c r="AS6" s="113" t="s">
        <v>17</v>
      </c>
      <c r="AT6" s="114">
        <f>IF(AC28=0," ",AC28)</f>
        <v>23</v>
      </c>
      <c r="AU6" s="160">
        <f>IF(AJ28=0,"  ",AJ28)</f>
        <v>0.285714285714286</v>
      </c>
      <c r="AV6" s="161">
        <f>IF(AQ28=0," ",AQ28)</f>
        <v>2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si="15"/>
        <v>6</v>
      </c>
      <c r="BZ6" s="226" t="str">
        <f t="shared" ref="BZ6:BZ27" si="22">IF((BY6=2),Z6," ")</f>
        <v> </v>
      </c>
      <c r="CA6" s="227" t="str">
        <f t="shared" ref="CA6:CA27" si="23">IF((BY6=2),AA6," ")</f>
        <v> </v>
      </c>
      <c r="CB6" s="237" t="str">
        <f>IF((BY6=2),AB6," ")</f>
        <v> </v>
      </c>
      <c r="CC6" s="238">
        <f t="shared" ref="CC6:CC27" si="24">SUM(BZ6:CB6)</f>
        <v>0</v>
      </c>
      <c r="CE6" s="226" t="str">
        <f t="shared" ref="CE6:CE27" si="25">IF((BY6=3),Z6," ")</f>
        <v> </v>
      </c>
      <c r="CF6" s="227" t="str">
        <f t="shared" ref="CF6:CF27" si="26">IF((BY6=3),AA6," ")</f>
        <v> </v>
      </c>
      <c r="CG6" s="237" t="str">
        <f t="shared" ref="CG6:CG27" si="27">IF((BY6=3),AB6," ")</f>
        <v> </v>
      </c>
      <c r="CH6" s="238">
        <f t="shared" ref="CH6:CH27" si="28">SUM(CE6:CG6)</f>
        <v>0</v>
      </c>
      <c r="CJ6" s="227" t="str">
        <f t="shared" ref="CJ6:CJ27" si="29">IF((BY6=4),Z6," ")</f>
        <v> </v>
      </c>
      <c r="CK6" s="227" t="str">
        <f t="shared" ref="CK6:CK27" si="30">IF((BY6=4),AA6," ")</f>
        <v> </v>
      </c>
      <c r="CL6" s="227" t="str">
        <f t="shared" ref="CL6:CL27" si="31">IF((BY6=4),AB6," ")</f>
        <v> </v>
      </c>
      <c r="CM6" s="238">
        <f t="shared" ref="CM6:CM27" si="32">SUM(CJ6:CL6)</f>
        <v>0</v>
      </c>
      <c r="CN6" s="2"/>
      <c r="CO6" s="226" t="str">
        <f t="shared" ref="CO6:CO27" si="33">IF((BY6=5),Z6," ")</f>
        <v> </v>
      </c>
      <c r="CP6" s="227" t="str">
        <f t="shared" ref="CP6:CP27" si="34">IF((BY6=5),AA6," ")</f>
        <v> </v>
      </c>
      <c r="CQ6" s="227" t="str">
        <f t="shared" ref="CQ6:CQ27" si="35">IF((BY6=5),AB6," ")</f>
        <v> </v>
      </c>
      <c r="CR6" s="238">
        <f t="shared" ref="CR6:CR27" si="36">SUM(CO6:CQ6)</f>
        <v>0</v>
      </c>
      <c r="CT6" s="226">
        <f t="shared" ref="CT6:CT27" si="37">IF((BY6=6),Z6," ")</f>
        <v>0</v>
      </c>
      <c r="CU6" s="227">
        <f t="shared" ref="CU6:CU27" si="38">IF((BY6=6),AA6," ")</f>
        <v>0</v>
      </c>
      <c r="CV6" s="227">
        <f t="shared" ref="CV6:CV27" si="39">IF((BY6=6),AB6," ")</f>
        <v>1</v>
      </c>
      <c r="CW6" s="238">
        <f t="shared" ref="CW6:CW27" si="40">SUM(CT6:CV6)</f>
        <v>1</v>
      </c>
    </row>
    <row r="7" ht="10.35" customHeight="1" spans="1:101">
      <c r="A7" s="18"/>
      <c r="B7" s="15">
        <v>44963</v>
      </c>
      <c r="C7" s="16"/>
      <c r="D7" s="17"/>
      <c r="E7" s="37">
        <f t="shared" si="16"/>
        <v>44963</v>
      </c>
      <c r="F7" s="38">
        <v>1</v>
      </c>
      <c r="G7" s="39"/>
      <c r="H7" s="40"/>
      <c r="I7" s="63">
        <f t="shared" si="1"/>
        <v>1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1</v>
      </c>
      <c r="AA7" s="79">
        <f t="shared" si="5"/>
        <v>0</v>
      </c>
      <c r="AB7" s="79">
        <f t="shared" si="6"/>
        <v>0</v>
      </c>
      <c r="AC7" s="68">
        <f t="shared" si="7"/>
        <v>1</v>
      </c>
      <c r="AD7" s="4"/>
      <c r="AE7" s="37">
        <f t="shared" si="8"/>
        <v>44963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>
        <f t="shared" si="14"/>
        <v>44963</v>
      </c>
      <c r="AM7" s="99">
        <f t="shared" si="17"/>
        <v>0</v>
      </c>
      <c r="AN7" s="99">
        <f t="shared" si="18"/>
        <v>0</v>
      </c>
      <c r="AO7" s="99">
        <f t="shared" si="19"/>
        <v>0</v>
      </c>
      <c r="AP7" s="99">
        <f t="shared" si="20"/>
        <v>0</v>
      </c>
      <c r="AQ7" s="150">
        <f t="shared" si="21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15"/>
        <v>2</v>
      </c>
      <c r="BZ7" s="226">
        <f t="shared" si="22"/>
        <v>1</v>
      </c>
      <c r="CA7" s="227">
        <f t="shared" si="23"/>
        <v>0</v>
      </c>
      <c r="CB7" s="237">
        <f t="shared" ref="CB7:CB27" si="41">IF((BY7=2),AB7," ")</f>
        <v>0</v>
      </c>
      <c r="CC7" s="238">
        <f t="shared" si="24"/>
        <v>1</v>
      </c>
      <c r="CE7" s="226" t="str">
        <f t="shared" si="25"/>
        <v> </v>
      </c>
      <c r="CF7" s="227" t="str">
        <f t="shared" si="26"/>
        <v> </v>
      </c>
      <c r="CG7" s="237" t="str">
        <f t="shared" si="27"/>
        <v> </v>
      </c>
      <c r="CH7" s="238">
        <f t="shared" si="28"/>
        <v>0</v>
      </c>
      <c r="CJ7" s="227" t="str">
        <f t="shared" si="29"/>
        <v> </v>
      </c>
      <c r="CK7" s="227" t="str">
        <f t="shared" si="30"/>
        <v> </v>
      </c>
      <c r="CL7" s="227" t="str">
        <f t="shared" si="31"/>
        <v> </v>
      </c>
      <c r="CM7" s="238">
        <f t="shared" si="32"/>
        <v>0</v>
      </c>
      <c r="CN7" s="2"/>
      <c r="CO7" s="226" t="str">
        <f t="shared" si="33"/>
        <v> </v>
      </c>
      <c r="CP7" s="227" t="str">
        <f t="shared" si="34"/>
        <v> </v>
      </c>
      <c r="CQ7" s="227" t="str">
        <f t="shared" si="35"/>
        <v> </v>
      </c>
      <c r="CR7" s="238">
        <f t="shared" si="36"/>
        <v>0</v>
      </c>
      <c r="CT7" s="226" t="str">
        <f t="shared" si="37"/>
        <v> </v>
      </c>
      <c r="CU7" s="227" t="str">
        <f t="shared" si="38"/>
        <v> </v>
      </c>
      <c r="CV7" s="227" t="str">
        <f t="shared" si="39"/>
        <v> </v>
      </c>
      <c r="CW7" s="238">
        <f t="shared" si="40"/>
        <v>0</v>
      </c>
    </row>
    <row r="8" ht="10.35" customHeight="1" spans="1:101">
      <c r="A8" s="18"/>
      <c r="B8" s="15">
        <v>44965</v>
      </c>
      <c r="C8" s="16"/>
      <c r="D8" s="17"/>
      <c r="E8" s="37">
        <f t="shared" si="16"/>
        <v>44965</v>
      </c>
      <c r="F8" s="38">
        <v>1</v>
      </c>
      <c r="G8" s="39"/>
      <c r="H8" s="40"/>
      <c r="I8" s="63">
        <f t="shared" si="1"/>
        <v>1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1</v>
      </c>
      <c r="AA8" s="79">
        <f t="shared" si="5"/>
        <v>0</v>
      </c>
      <c r="AB8" s="79">
        <f t="shared" si="6"/>
        <v>0</v>
      </c>
      <c r="AC8" s="68">
        <f t="shared" si="7"/>
        <v>1</v>
      </c>
      <c r="AD8" s="4"/>
      <c r="AE8" s="37">
        <f t="shared" si="8"/>
        <v>44965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>
        <f t="shared" si="14"/>
        <v>44965</v>
      </c>
      <c r="AM8" s="99">
        <f t="shared" si="17"/>
        <v>0</v>
      </c>
      <c r="AN8" s="99">
        <f t="shared" si="18"/>
        <v>0</v>
      </c>
      <c r="AO8" s="99">
        <f t="shared" si="19"/>
        <v>0</v>
      </c>
      <c r="AP8" s="99">
        <f t="shared" si="20"/>
        <v>0</v>
      </c>
      <c r="AQ8" s="150">
        <f t="shared" si="21"/>
        <v>0</v>
      </c>
      <c r="AS8" s="117" t="s">
        <v>13</v>
      </c>
      <c r="AT8" s="118">
        <f>SUM(AT6:AT7)</f>
        <v>23</v>
      </c>
      <c r="AU8" s="164">
        <f>IF((AB28+AB56)=0," ",(AB28+AB56)/(AB28+AB56+AA28+AA56))</f>
        <v>0.285714285714286</v>
      </c>
      <c r="AV8" s="165">
        <f>IF(SUM(AV6:AV7)=0," ",SUM(AV6:AV7))</f>
        <v>2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15"/>
        <v>4</v>
      </c>
      <c r="BZ8" s="226" t="str">
        <f t="shared" si="22"/>
        <v> </v>
      </c>
      <c r="CA8" s="227" t="str">
        <f t="shared" si="23"/>
        <v> </v>
      </c>
      <c r="CB8" s="237" t="str">
        <f t="shared" si="41"/>
        <v> </v>
      </c>
      <c r="CC8" s="238">
        <f t="shared" si="24"/>
        <v>0</v>
      </c>
      <c r="CE8" s="226" t="str">
        <f t="shared" si="25"/>
        <v> </v>
      </c>
      <c r="CF8" s="227" t="str">
        <f t="shared" si="26"/>
        <v> </v>
      </c>
      <c r="CG8" s="237" t="str">
        <f t="shared" si="27"/>
        <v> </v>
      </c>
      <c r="CH8" s="238">
        <f t="shared" si="28"/>
        <v>0</v>
      </c>
      <c r="CJ8" s="227">
        <f t="shared" si="29"/>
        <v>1</v>
      </c>
      <c r="CK8" s="227">
        <f t="shared" si="30"/>
        <v>0</v>
      </c>
      <c r="CL8" s="227">
        <f t="shared" si="31"/>
        <v>0</v>
      </c>
      <c r="CM8" s="238">
        <f t="shared" si="32"/>
        <v>1</v>
      </c>
      <c r="CN8" s="2"/>
      <c r="CO8" s="226" t="str">
        <f t="shared" si="33"/>
        <v> </v>
      </c>
      <c r="CP8" s="227" t="str">
        <f t="shared" si="34"/>
        <v> </v>
      </c>
      <c r="CQ8" s="227" t="str">
        <f t="shared" si="35"/>
        <v> </v>
      </c>
      <c r="CR8" s="238">
        <f t="shared" si="36"/>
        <v>0</v>
      </c>
      <c r="CT8" s="226" t="str">
        <f t="shared" si="37"/>
        <v> </v>
      </c>
      <c r="CU8" s="227" t="str">
        <f t="shared" si="38"/>
        <v> </v>
      </c>
      <c r="CV8" s="227" t="str">
        <f t="shared" si="39"/>
        <v> </v>
      </c>
      <c r="CW8" s="238">
        <f t="shared" si="40"/>
        <v>0</v>
      </c>
    </row>
    <row r="9" ht="10.35" customHeight="1" spans="1:101">
      <c r="A9" s="18"/>
      <c r="B9" s="15">
        <v>44966</v>
      </c>
      <c r="C9" s="16"/>
      <c r="D9" s="17"/>
      <c r="E9" s="37">
        <f t="shared" si="16"/>
        <v>44966</v>
      </c>
      <c r="F9" s="38">
        <v>2</v>
      </c>
      <c r="G9" s="39">
        <v>2</v>
      </c>
      <c r="H9" s="40"/>
      <c r="I9" s="63">
        <f t="shared" si="1"/>
        <v>4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2</v>
      </c>
      <c r="AA9" s="79">
        <f t="shared" si="5"/>
        <v>2</v>
      </c>
      <c r="AB9" s="79">
        <f t="shared" si="6"/>
        <v>0</v>
      </c>
      <c r="AC9" s="68">
        <f t="shared" si="7"/>
        <v>4</v>
      </c>
      <c r="AD9" s="4"/>
      <c r="AE9" s="37">
        <f t="shared" si="8"/>
        <v>44966</v>
      </c>
      <c r="AF9" s="86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>
        <f t="shared" si="14"/>
        <v>44966</v>
      </c>
      <c r="AM9" s="99">
        <f t="shared" si="17"/>
        <v>-2</v>
      </c>
      <c r="AN9" s="99">
        <f t="shared" si="18"/>
        <v>0</v>
      </c>
      <c r="AO9" s="99">
        <f t="shared" si="19"/>
        <v>0</v>
      </c>
      <c r="AP9" s="99">
        <f t="shared" si="20"/>
        <v>0</v>
      </c>
      <c r="AQ9" s="150">
        <f t="shared" si="21"/>
        <v>-2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15"/>
        <v>5</v>
      </c>
      <c r="BZ9" s="226" t="str">
        <f t="shared" si="22"/>
        <v> </v>
      </c>
      <c r="CA9" s="227" t="str">
        <f t="shared" si="23"/>
        <v> </v>
      </c>
      <c r="CB9" s="237" t="str">
        <f t="shared" si="41"/>
        <v> </v>
      </c>
      <c r="CC9" s="238">
        <f t="shared" si="24"/>
        <v>0</v>
      </c>
      <c r="CE9" s="226" t="str">
        <f t="shared" si="25"/>
        <v> </v>
      </c>
      <c r="CF9" s="227" t="str">
        <f t="shared" si="26"/>
        <v> </v>
      </c>
      <c r="CG9" s="237" t="str">
        <f t="shared" si="27"/>
        <v> </v>
      </c>
      <c r="CH9" s="238">
        <f t="shared" si="28"/>
        <v>0</v>
      </c>
      <c r="CJ9" s="227" t="str">
        <f t="shared" si="29"/>
        <v> </v>
      </c>
      <c r="CK9" s="227" t="str">
        <f t="shared" si="30"/>
        <v> </v>
      </c>
      <c r="CL9" s="227" t="str">
        <f t="shared" si="31"/>
        <v> </v>
      </c>
      <c r="CM9" s="238">
        <f t="shared" si="32"/>
        <v>0</v>
      </c>
      <c r="CN9" s="2"/>
      <c r="CO9" s="226">
        <f t="shared" si="33"/>
        <v>2</v>
      </c>
      <c r="CP9" s="227">
        <f t="shared" si="34"/>
        <v>2</v>
      </c>
      <c r="CQ9" s="227">
        <f t="shared" si="35"/>
        <v>0</v>
      </c>
      <c r="CR9" s="238">
        <f t="shared" si="36"/>
        <v>4</v>
      </c>
      <c r="CT9" s="226" t="str">
        <f t="shared" si="37"/>
        <v> </v>
      </c>
      <c r="CU9" s="227" t="str">
        <f t="shared" si="38"/>
        <v> </v>
      </c>
      <c r="CV9" s="227" t="str">
        <f t="shared" si="39"/>
        <v> </v>
      </c>
      <c r="CW9" s="238">
        <f t="shared" si="40"/>
        <v>0</v>
      </c>
    </row>
    <row r="10" ht="10.35" customHeight="1" spans="1:101">
      <c r="A10" s="18"/>
      <c r="B10" s="15">
        <v>44967</v>
      </c>
      <c r="C10" s="16"/>
      <c r="D10" s="17"/>
      <c r="E10" s="37">
        <f t="shared" si="16"/>
        <v>44967</v>
      </c>
      <c r="F10" s="38"/>
      <c r="G10" s="39">
        <v>1</v>
      </c>
      <c r="H10" s="40"/>
      <c r="I10" s="63">
        <f t="shared" si="1"/>
        <v>1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1</v>
      </c>
      <c r="AB10" s="79">
        <f t="shared" si="6"/>
        <v>0</v>
      </c>
      <c r="AC10" s="68">
        <f t="shared" si="7"/>
        <v>1</v>
      </c>
      <c r="AD10" s="4"/>
      <c r="AE10" s="37">
        <f t="shared" si="8"/>
        <v>44967</v>
      </c>
      <c r="AF10" s="86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>
        <f t="shared" si="14"/>
        <v>44967</v>
      </c>
      <c r="AM10" s="99">
        <f t="shared" si="17"/>
        <v>-1</v>
      </c>
      <c r="AN10" s="99">
        <f t="shared" si="18"/>
        <v>0</v>
      </c>
      <c r="AO10" s="99">
        <f t="shared" si="19"/>
        <v>0</v>
      </c>
      <c r="AP10" s="99">
        <f t="shared" si="20"/>
        <v>0</v>
      </c>
      <c r="AQ10" s="150">
        <f t="shared" si="21"/>
        <v>-1</v>
      </c>
      <c r="AS10" s="119"/>
      <c r="AT10" s="121" t="s">
        <v>98</v>
      </c>
      <c r="AU10" s="168">
        <f>COUNTA(B5:B27)</f>
        <v>16</v>
      </c>
      <c r="AV10" s="166"/>
      <c r="AW10" s="347"/>
      <c r="AX10" s="348"/>
      <c r="BA10" s="366"/>
      <c r="BB10" s="121" t="s">
        <v>98</v>
      </c>
      <c r="BC10" s="168">
        <f>AU10</f>
        <v>16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15"/>
        <v>6</v>
      </c>
      <c r="BZ10" s="226" t="str">
        <f t="shared" si="22"/>
        <v> </v>
      </c>
      <c r="CA10" s="227" t="str">
        <f t="shared" si="23"/>
        <v> </v>
      </c>
      <c r="CB10" s="237" t="str">
        <f t="shared" si="41"/>
        <v> </v>
      </c>
      <c r="CC10" s="238">
        <f t="shared" si="24"/>
        <v>0</v>
      </c>
      <c r="CE10" s="226" t="str">
        <f t="shared" si="25"/>
        <v> </v>
      </c>
      <c r="CF10" s="227" t="str">
        <f t="shared" si="26"/>
        <v> </v>
      </c>
      <c r="CG10" s="237" t="str">
        <f t="shared" si="27"/>
        <v> </v>
      </c>
      <c r="CH10" s="238">
        <f t="shared" si="28"/>
        <v>0</v>
      </c>
      <c r="CJ10" s="227" t="str">
        <f t="shared" si="29"/>
        <v> </v>
      </c>
      <c r="CK10" s="227" t="str">
        <f t="shared" si="30"/>
        <v> </v>
      </c>
      <c r="CL10" s="227" t="str">
        <f t="shared" si="31"/>
        <v> </v>
      </c>
      <c r="CM10" s="238">
        <f t="shared" si="32"/>
        <v>0</v>
      </c>
      <c r="CN10" s="2"/>
      <c r="CO10" s="226" t="str">
        <f t="shared" si="33"/>
        <v> </v>
      </c>
      <c r="CP10" s="227" t="str">
        <f t="shared" si="34"/>
        <v> </v>
      </c>
      <c r="CQ10" s="227" t="str">
        <f t="shared" si="35"/>
        <v> </v>
      </c>
      <c r="CR10" s="238">
        <f t="shared" si="36"/>
        <v>0</v>
      </c>
      <c r="CT10" s="226">
        <f t="shared" si="37"/>
        <v>0</v>
      </c>
      <c r="CU10" s="227">
        <f t="shared" si="38"/>
        <v>1</v>
      </c>
      <c r="CV10" s="227">
        <f t="shared" si="39"/>
        <v>0</v>
      </c>
      <c r="CW10" s="238">
        <f t="shared" si="40"/>
        <v>1</v>
      </c>
    </row>
    <row r="11" ht="10.35" customHeight="1" spans="1:101">
      <c r="A11" s="18"/>
      <c r="B11" s="15">
        <v>44970</v>
      </c>
      <c r="C11" s="16"/>
      <c r="D11" s="17"/>
      <c r="E11" s="37">
        <f t="shared" si="16"/>
        <v>44970</v>
      </c>
      <c r="F11" s="38">
        <v>1</v>
      </c>
      <c r="G11" s="39"/>
      <c r="H11" s="40"/>
      <c r="I11" s="63">
        <f t="shared" si="1"/>
        <v>1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1</v>
      </c>
      <c r="AA11" s="79">
        <f t="shared" si="5"/>
        <v>0</v>
      </c>
      <c r="AB11" s="79">
        <f t="shared" si="6"/>
        <v>0</v>
      </c>
      <c r="AC11" s="68">
        <f t="shared" si="7"/>
        <v>1</v>
      </c>
      <c r="AD11" s="4"/>
      <c r="AE11" s="37">
        <f t="shared" si="8"/>
        <v>44970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>
        <f t="shared" si="14"/>
        <v>44970</v>
      </c>
      <c r="AM11" s="99">
        <f t="shared" si="17"/>
        <v>0</v>
      </c>
      <c r="AN11" s="99">
        <f t="shared" si="18"/>
        <v>0</v>
      </c>
      <c r="AO11" s="99">
        <f t="shared" si="19"/>
        <v>0</v>
      </c>
      <c r="AP11" s="99">
        <f t="shared" si="20"/>
        <v>0</v>
      </c>
      <c r="AQ11" s="150">
        <f t="shared" si="21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15"/>
        <v>2</v>
      </c>
      <c r="BZ11" s="226">
        <f t="shared" si="22"/>
        <v>1</v>
      </c>
      <c r="CA11" s="227">
        <f t="shared" si="23"/>
        <v>0</v>
      </c>
      <c r="CB11" s="237">
        <f t="shared" si="41"/>
        <v>0</v>
      </c>
      <c r="CC11" s="238">
        <f t="shared" si="24"/>
        <v>1</v>
      </c>
      <c r="CE11" s="226" t="str">
        <f t="shared" si="25"/>
        <v> </v>
      </c>
      <c r="CF11" s="227" t="str">
        <f t="shared" si="26"/>
        <v> </v>
      </c>
      <c r="CG11" s="237" t="str">
        <f t="shared" si="27"/>
        <v> </v>
      </c>
      <c r="CH11" s="238">
        <f t="shared" si="28"/>
        <v>0</v>
      </c>
      <c r="CJ11" s="227" t="str">
        <f t="shared" si="29"/>
        <v> </v>
      </c>
      <c r="CK11" s="227" t="str">
        <f t="shared" si="30"/>
        <v> </v>
      </c>
      <c r="CL11" s="227" t="str">
        <f t="shared" si="31"/>
        <v> </v>
      </c>
      <c r="CM11" s="238">
        <f t="shared" si="32"/>
        <v>0</v>
      </c>
      <c r="CN11" s="2"/>
      <c r="CO11" s="226" t="str">
        <f t="shared" si="33"/>
        <v> </v>
      </c>
      <c r="CP11" s="227" t="str">
        <f t="shared" si="34"/>
        <v> </v>
      </c>
      <c r="CQ11" s="227" t="str">
        <f t="shared" si="35"/>
        <v> </v>
      </c>
      <c r="CR11" s="238">
        <f t="shared" si="36"/>
        <v>0</v>
      </c>
      <c r="CT11" s="226" t="str">
        <f t="shared" si="37"/>
        <v> </v>
      </c>
      <c r="CU11" s="227" t="str">
        <f t="shared" si="38"/>
        <v> </v>
      </c>
      <c r="CV11" s="227" t="str">
        <f t="shared" si="39"/>
        <v> </v>
      </c>
      <c r="CW11" s="238">
        <f t="shared" si="40"/>
        <v>0</v>
      </c>
    </row>
    <row r="12" ht="10.35" customHeight="1" spans="1:101">
      <c r="A12" s="18"/>
      <c r="B12" s="15">
        <v>44971</v>
      </c>
      <c r="C12" s="16"/>
      <c r="D12" s="17"/>
      <c r="E12" s="37">
        <f t="shared" si="16"/>
        <v>44971</v>
      </c>
      <c r="F12" s="38"/>
      <c r="G12" s="39">
        <v>1</v>
      </c>
      <c r="H12" s="40"/>
      <c r="I12" s="63">
        <f t="shared" si="1"/>
        <v>1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1</v>
      </c>
      <c r="AB12" s="79">
        <f t="shared" si="6"/>
        <v>0</v>
      </c>
      <c r="AC12" s="68">
        <f t="shared" si="7"/>
        <v>1</v>
      </c>
      <c r="AD12" s="4"/>
      <c r="AE12" s="37" t="str">
        <f>IF((B101=0)," ",B101)</f>
        <v> </v>
      </c>
      <c r="AF12" s="86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7"/>
        <v>-1</v>
      </c>
      <c r="AN12" s="99">
        <f t="shared" si="18"/>
        <v>0</v>
      </c>
      <c r="AO12" s="99">
        <f t="shared" si="19"/>
        <v>0</v>
      </c>
      <c r="AP12" s="99">
        <f t="shared" si="20"/>
        <v>0</v>
      </c>
      <c r="AQ12" s="150">
        <f t="shared" si="21"/>
        <v>-1</v>
      </c>
      <c r="AS12" s="123" t="s">
        <v>35</v>
      </c>
      <c r="AT12" s="124">
        <f>IF(AB28+AB56=0," ",(AB28+AB56)/AU10)</f>
        <v>0.25</v>
      </c>
      <c r="AU12" s="170">
        <f>IF(AB28+AB56=0," ",(AB28+AB56))</f>
        <v>4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15"/>
        <v>3</v>
      </c>
      <c r="BZ12" s="226" t="str">
        <f t="shared" si="22"/>
        <v> </v>
      </c>
      <c r="CA12" s="227" t="str">
        <f t="shared" si="23"/>
        <v> </v>
      </c>
      <c r="CB12" s="237" t="str">
        <f t="shared" si="41"/>
        <v> </v>
      </c>
      <c r="CC12" s="238">
        <f t="shared" si="24"/>
        <v>0</v>
      </c>
      <c r="CE12" s="226">
        <f t="shared" si="25"/>
        <v>0</v>
      </c>
      <c r="CF12" s="227">
        <f t="shared" si="26"/>
        <v>1</v>
      </c>
      <c r="CG12" s="237">
        <f t="shared" si="27"/>
        <v>0</v>
      </c>
      <c r="CH12" s="238">
        <f t="shared" si="28"/>
        <v>1</v>
      </c>
      <c r="CJ12" s="227" t="str">
        <f t="shared" si="29"/>
        <v> </v>
      </c>
      <c r="CK12" s="227" t="str">
        <f t="shared" si="30"/>
        <v> </v>
      </c>
      <c r="CL12" s="227" t="str">
        <f t="shared" si="31"/>
        <v> </v>
      </c>
      <c r="CM12" s="238">
        <f t="shared" si="32"/>
        <v>0</v>
      </c>
      <c r="CN12" s="2"/>
      <c r="CO12" s="226" t="str">
        <f t="shared" si="33"/>
        <v> </v>
      </c>
      <c r="CP12" s="227" t="str">
        <f t="shared" si="34"/>
        <v> </v>
      </c>
      <c r="CQ12" s="227" t="str">
        <f t="shared" si="35"/>
        <v> </v>
      </c>
      <c r="CR12" s="238">
        <f t="shared" si="36"/>
        <v>0</v>
      </c>
      <c r="CT12" s="226" t="str">
        <f t="shared" si="37"/>
        <v> </v>
      </c>
      <c r="CU12" s="227" t="str">
        <f t="shared" si="38"/>
        <v> </v>
      </c>
      <c r="CV12" s="227" t="str">
        <f t="shared" si="39"/>
        <v> </v>
      </c>
      <c r="CW12" s="238">
        <f t="shared" si="40"/>
        <v>0</v>
      </c>
    </row>
    <row r="13" ht="10.35" customHeight="1" spans="1:101">
      <c r="A13" s="18"/>
      <c r="B13" s="15">
        <v>44972</v>
      </c>
      <c r="C13" s="16"/>
      <c r="D13" s="17"/>
      <c r="E13" s="37">
        <f t="shared" si="16"/>
        <v>44972</v>
      </c>
      <c r="F13" s="38">
        <v>1</v>
      </c>
      <c r="G13" s="39"/>
      <c r="H13" s="40"/>
      <c r="I13" s="63">
        <f t="shared" si="1"/>
        <v>1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1</v>
      </c>
      <c r="AA13" s="79">
        <f t="shared" si="5"/>
        <v>0</v>
      </c>
      <c r="AB13" s="79">
        <f t="shared" si="6"/>
        <v>0</v>
      </c>
      <c r="AC13" s="68">
        <f t="shared" si="7"/>
        <v>1</v>
      </c>
      <c r="AD13" s="4"/>
      <c r="AE13" s="37"/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7"/>
        <v>0</v>
      </c>
      <c r="AN13" s="99">
        <f t="shared" si="18"/>
        <v>0</v>
      </c>
      <c r="AO13" s="99">
        <f t="shared" si="19"/>
        <v>0</v>
      </c>
      <c r="AP13" s="99">
        <f t="shared" si="20"/>
        <v>0</v>
      </c>
      <c r="AQ13" s="150">
        <f t="shared" si="21"/>
        <v>0</v>
      </c>
      <c r="AS13" s="125" t="s">
        <v>38</v>
      </c>
      <c r="AT13" s="126">
        <f>IF(AA28+AA56=0," ",(AA28+AA56)/AU10)</f>
        <v>0.625</v>
      </c>
      <c r="AU13" s="171">
        <f>IF(AA28+AA56=0," ",(AA28+AA56))</f>
        <v>10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15"/>
        <v>4</v>
      </c>
      <c r="BZ13" s="226" t="str">
        <f t="shared" si="22"/>
        <v> </v>
      </c>
      <c r="CA13" s="227" t="str">
        <f t="shared" si="23"/>
        <v> </v>
      </c>
      <c r="CB13" s="237" t="str">
        <f t="shared" si="41"/>
        <v> </v>
      </c>
      <c r="CC13" s="238">
        <f t="shared" si="24"/>
        <v>0</v>
      </c>
      <c r="CE13" s="226" t="str">
        <f t="shared" si="25"/>
        <v> </v>
      </c>
      <c r="CF13" s="227" t="str">
        <f t="shared" si="26"/>
        <v> </v>
      </c>
      <c r="CG13" s="237" t="str">
        <f t="shared" si="27"/>
        <v> </v>
      </c>
      <c r="CH13" s="238">
        <f t="shared" si="28"/>
        <v>0</v>
      </c>
      <c r="CJ13" s="227">
        <f t="shared" si="29"/>
        <v>1</v>
      </c>
      <c r="CK13" s="227">
        <f t="shared" si="30"/>
        <v>0</v>
      </c>
      <c r="CL13" s="227">
        <f t="shared" si="31"/>
        <v>0</v>
      </c>
      <c r="CM13" s="238">
        <f t="shared" si="32"/>
        <v>1</v>
      </c>
      <c r="CN13" s="2"/>
      <c r="CO13" s="226" t="str">
        <f t="shared" si="33"/>
        <v> </v>
      </c>
      <c r="CP13" s="227" t="str">
        <f t="shared" si="34"/>
        <v> </v>
      </c>
      <c r="CQ13" s="227" t="str">
        <f t="shared" si="35"/>
        <v> </v>
      </c>
      <c r="CR13" s="238">
        <f t="shared" si="36"/>
        <v>0</v>
      </c>
      <c r="CT13" s="226" t="str">
        <f t="shared" si="37"/>
        <v> </v>
      </c>
      <c r="CU13" s="227" t="str">
        <f t="shared" si="38"/>
        <v> </v>
      </c>
      <c r="CV13" s="227" t="str">
        <f t="shared" si="39"/>
        <v> </v>
      </c>
      <c r="CW13" s="238">
        <f t="shared" si="40"/>
        <v>0</v>
      </c>
    </row>
    <row r="14" ht="10.35" customHeight="1" spans="1:101">
      <c r="A14" s="18"/>
      <c r="B14" s="15">
        <v>44973</v>
      </c>
      <c r="C14" s="16"/>
      <c r="D14" s="17"/>
      <c r="E14" s="37">
        <f t="shared" si="16"/>
        <v>44973</v>
      </c>
      <c r="F14" s="38">
        <v>2</v>
      </c>
      <c r="G14" s="39"/>
      <c r="H14" s="40"/>
      <c r="I14" s="63">
        <f t="shared" si="1"/>
        <v>2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2</v>
      </c>
      <c r="AA14" s="79">
        <f t="shared" si="5"/>
        <v>0</v>
      </c>
      <c r="AB14" s="79">
        <f t="shared" si="6"/>
        <v>0</v>
      </c>
      <c r="AC14" s="68">
        <f t="shared" si="7"/>
        <v>2</v>
      </c>
      <c r="AD14" s="4"/>
      <c r="AE14" s="37">
        <f t="shared" si="8"/>
        <v>44973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>
        <f t="shared" si="14"/>
        <v>44973</v>
      </c>
      <c r="AM14" s="99">
        <f t="shared" si="17"/>
        <v>0</v>
      </c>
      <c r="AN14" s="99">
        <f t="shared" si="18"/>
        <v>0</v>
      </c>
      <c r="AO14" s="99">
        <f t="shared" si="19"/>
        <v>0</v>
      </c>
      <c r="AP14" s="99">
        <f t="shared" si="20"/>
        <v>0</v>
      </c>
      <c r="AQ14" s="150">
        <f t="shared" si="21"/>
        <v>0</v>
      </c>
      <c r="AS14" s="127" t="s">
        <v>40</v>
      </c>
      <c r="AT14" s="128">
        <f>IF(Z28+Z56=0," ",(Z28+Z56)/AU10)</f>
        <v>0.5625</v>
      </c>
      <c r="AU14" s="172">
        <f>IF(Z28+Z56=0," ",(Z28+Z56))</f>
        <v>9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15"/>
        <v>5</v>
      </c>
      <c r="BZ14" s="226" t="str">
        <f t="shared" si="22"/>
        <v> </v>
      </c>
      <c r="CA14" s="227" t="str">
        <f t="shared" si="23"/>
        <v> </v>
      </c>
      <c r="CB14" s="237" t="str">
        <f t="shared" si="41"/>
        <v> </v>
      </c>
      <c r="CC14" s="238">
        <f t="shared" si="24"/>
        <v>0</v>
      </c>
      <c r="CE14" s="226" t="str">
        <f t="shared" si="25"/>
        <v> </v>
      </c>
      <c r="CF14" s="227" t="str">
        <f t="shared" si="26"/>
        <v> </v>
      </c>
      <c r="CG14" s="237" t="str">
        <f t="shared" si="27"/>
        <v> </v>
      </c>
      <c r="CH14" s="238">
        <f t="shared" si="28"/>
        <v>0</v>
      </c>
      <c r="CJ14" s="227" t="str">
        <f t="shared" si="29"/>
        <v> </v>
      </c>
      <c r="CK14" s="227" t="str">
        <f t="shared" si="30"/>
        <v> </v>
      </c>
      <c r="CL14" s="227" t="str">
        <f t="shared" si="31"/>
        <v> </v>
      </c>
      <c r="CM14" s="238">
        <f t="shared" si="32"/>
        <v>0</v>
      </c>
      <c r="CN14" s="2"/>
      <c r="CO14" s="226">
        <f t="shared" si="33"/>
        <v>2</v>
      </c>
      <c r="CP14" s="227">
        <f t="shared" si="34"/>
        <v>0</v>
      </c>
      <c r="CQ14" s="227">
        <f t="shared" si="35"/>
        <v>0</v>
      </c>
      <c r="CR14" s="238">
        <f t="shared" si="36"/>
        <v>2</v>
      </c>
      <c r="CT14" s="226" t="str">
        <f t="shared" si="37"/>
        <v> </v>
      </c>
      <c r="CU14" s="227" t="str">
        <f t="shared" si="38"/>
        <v> </v>
      </c>
      <c r="CV14" s="227" t="str">
        <f t="shared" si="39"/>
        <v> </v>
      </c>
      <c r="CW14" s="238">
        <f t="shared" si="40"/>
        <v>0</v>
      </c>
    </row>
    <row r="15" ht="10.35" customHeight="1" spans="1:101">
      <c r="A15" s="18"/>
      <c r="B15" s="15">
        <v>44974</v>
      </c>
      <c r="C15" s="16"/>
      <c r="D15" s="17"/>
      <c r="E15" s="37">
        <f t="shared" si="16"/>
        <v>44974</v>
      </c>
      <c r="F15" s="38">
        <v>1</v>
      </c>
      <c r="G15" s="39"/>
      <c r="H15" s="40"/>
      <c r="I15" s="63">
        <f t="shared" si="1"/>
        <v>1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 t="shared" si="5"/>
        <v>1</v>
      </c>
      <c r="AA15" s="79">
        <f t="shared" si="5"/>
        <v>0</v>
      </c>
      <c r="AB15" s="79">
        <f t="shared" si="6"/>
        <v>0</v>
      </c>
      <c r="AC15" s="68">
        <f t="shared" si="7"/>
        <v>1</v>
      </c>
      <c r="AD15" s="4"/>
      <c r="AE15" s="37">
        <f t="shared" si="8"/>
        <v>44974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>
        <f t="shared" si="14"/>
        <v>44974</v>
      </c>
      <c r="AM15" s="99">
        <f t="shared" si="17"/>
        <v>0</v>
      </c>
      <c r="AN15" s="99">
        <f t="shared" si="18"/>
        <v>0</v>
      </c>
      <c r="AO15" s="99">
        <f t="shared" si="19"/>
        <v>0</v>
      </c>
      <c r="AP15" s="99">
        <f t="shared" si="20"/>
        <v>0</v>
      </c>
      <c r="AQ15" s="150">
        <f t="shared" si="21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15"/>
        <v>6</v>
      </c>
      <c r="BZ15" s="226" t="str">
        <f t="shared" si="22"/>
        <v> </v>
      </c>
      <c r="CA15" s="227" t="str">
        <f t="shared" si="23"/>
        <v> </v>
      </c>
      <c r="CB15" s="237" t="str">
        <f t="shared" si="41"/>
        <v> </v>
      </c>
      <c r="CC15" s="238">
        <f t="shared" si="24"/>
        <v>0</v>
      </c>
      <c r="CE15" s="226" t="str">
        <f t="shared" si="25"/>
        <v> </v>
      </c>
      <c r="CF15" s="227" t="str">
        <f t="shared" si="26"/>
        <v> </v>
      </c>
      <c r="CG15" s="237" t="str">
        <f t="shared" si="27"/>
        <v> </v>
      </c>
      <c r="CH15" s="238">
        <f t="shared" si="28"/>
        <v>0</v>
      </c>
      <c r="CJ15" s="227" t="str">
        <f t="shared" si="29"/>
        <v> </v>
      </c>
      <c r="CK15" s="227" t="str">
        <f t="shared" si="30"/>
        <v> </v>
      </c>
      <c r="CL15" s="227" t="str">
        <f t="shared" si="31"/>
        <v> </v>
      </c>
      <c r="CM15" s="238">
        <f t="shared" si="32"/>
        <v>0</v>
      </c>
      <c r="CN15" s="2"/>
      <c r="CO15" s="226" t="str">
        <f t="shared" si="33"/>
        <v> </v>
      </c>
      <c r="CP15" s="227" t="str">
        <f t="shared" si="34"/>
        <v> </v>
      </c>
      <c r="CQ15" s="227" t="str">
        <f t="shared" si="35"/>
        <v> </v>
      </c>
      <c r="CR15" s="238">
        <f t="shared" si="36"/>
        <v>0</v>
      </c>
      <c r="CT15" s="226">
        <f t="shared" si="37"/>
        <v>1</v>
      </c>
      <c r="CU15" s="227">
        <f t="shared" si="38"/>
        <v>0</v>
      </c>
      <c r="CV15" s="227">
        <f t="shared" si="39"/>
        <v>0</v>
      </c>
      <c r="CW15" s="238">
        <f t="shared" si="40"/>
        <v>1</v>
      </c>
    </row>
    <row r="16" ht="10.35" customHeight="1" spans="1:101">
      <c r="A16" s="18"/>
      <c r="B16" s="15">
        <v>44978</v>
      </c>
      <c r="C16" s="16"/>
      <c r="D16" s="17"/>
      <c r="E16" s="37">
        <f t="shared" si="16"/>
        <v>44978</v>
      </c>
      <c r="F16" s="38"/>
      <c r="G16" s="39">
        <v>1</v>
      </c>
      <c r="H16" s="40"/>
      <c r="I16" s="63">
        <f t="shared" si="1"/>
        <v>1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 t="shared" si="5"/>
        <v>0</v>
      </c>
      <c r="AA16" s="79">
        <f t="shared" si="5"/>
        <v>1</v>
      </c>
      <c r="AB16" s="79">
        <f t="shared" si="6"/>
        <v>0</v>
      </c>
      <c r="AC16" s="68">
        <f t="shared" si="7"/>
        <v>1</v>
      </c>
      <c r="AD16" s="4"/>
      <c r="AE16" s="37">
        <f t="shared" si="8"/>
        <v>44978</v>
      </c>
      <c r="AF16" s="86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>
        <f t="shared" si="14"/>
        <v>44978</v>
      </c>
      <c r="AM16" s="99">
        <f t="shared" si="17"/>
        <v>-1</v>
      </c>
      <c r="AN16" s="99">
        <f t="shared" si="18"/>
        <v>0</v>
      </c>
      <c r="AO16" s="99">
        <f t="shared" si="19"/>
        <v>0</v>
      </c>
      <c r="AP16" s="99">
        <f t="shared" si="20"/>
        <v>0</v>
      </c>
      <c r="AQ16" s="150">
        <f t="shared" si="21"/>
        <v>-1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15"/>
        <v>3</v>
      </c>
      <c r="BZ16" s="226" t="str">
        <f t="shared" si="22"/>
        <v> </v>
      </c>
      <c r="CA16" s="227" t="str">
        <f t="shared" si="23"/>
        <v> </v>
      </c>
      <c r="CB16" s="237" t="str">
        <f t="shared" si="41"/>
        <v> </v>
      </c>
      <c r="CC16" s="238">
        <f t="shared" si="24"/>
        <v>0</v>
      </c>
      <c r="CE16" s="226">
        <f t="shared" si="25"/>
        <v>0</v>
      </c>
      <c r="CF16" s="227">
        <f t="shared" si="26"/>
        <v>1</v>
      </c>
      <c r="CG16" s="237">
        <f t="shared" si="27"/>
        <v>0</v>
      </c>
      <c r="CH16" s="238">
        <f t="shared" si="28"/>
        <v>1</v>
      </c>
      <c r="CJ16" s="227" t="str">
        <f t="shared" si="29"/>
        <v> </v>
      </c>
      <c r="CK16" s="227" t="str">
        <f t="shared" si="30"/>
        <v> </v>
      </c>
      <c r="CL16" s="227" t="str">
        <f t="shared" si="31"/>
        <v> </v>
      </c>
      <c r="CM16" s="238">
        <f t="shared" si="32"/>
        <v>0</v>
      </c>
      <c r="CN16" s="2"/>
      <c r="CO16" s="226" t="str">
        <f t="shared" si="33"/>
        <v> </v>
      </c>
      <c r="CP16" s="227" t="str">
        <f t="shared" si="34"/>
        <v> </v>
      </c>
      <c r="CQ16" s="227" t="str">
        <f t="shared" si="35"/>
        <v> </v>
      </c>
      <c r="CR16" s="238">
        <f t="shared" si="36"/>
        <v>0</v>
      </c>
      <c r="CT16" s="226" t="str">
        <f t="shared" si="37"/>
        <v> </v>
      </c>
      <c r="CU16" s="227" t="str">
        <f t="shared" si="38"/>
        <v> </v>
      </c>
      <c r="CV16" s="227" t="str">
        <f t="shared" si="39"/>
        <v> </v>
      </c>
      <c r="CW16" s="238">
        <f t="shared" si="40"/>
        <v>0</v>
      </c>
    </row>
    <row r="17" ht="10.35" customHeight="1" spans="1:101">
      <c r="A17" s="18"/>
      <c r="B17" s="15">
        <v>44979</v>
      </c>
      <c r="C17" s="16"/>
      <c r="D17" s="17"/>
      <c r="E17" s="37">
        <f t="shared" si="16"/>
        <v>44979</v>
      </c>
      <c r="F17" s="38"/>
      <c r="G17" s="39">
        <v>1</v>
      </c>
      <c r="H17" s="40">
        <v>1</v>
      </c>
      <c r="I17" s="63">
        <f t="shared" si="1"/>
        <v>2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1</v>
      </c>
      <c r="AB17" s="79">
        <f t="shared" si="6"/>
        <v>1</v>
      </c>
      <c r="AC17" s="68">
        <f t="shared" si="7"/>
        <v>2</v>
      </c>
      <c r="AD17" s="4"/>
      <c r="AE17" s="37">
        <f t="shared" si="8"/>
        <v>44979</v>
      </c>
      <c r="AF17" s="86">
        <f t="shared" si="9"/>
        <v>50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>
        <f t="shared" si="13"/>
        <v>50</v>
      </c>
      <c r="AK17" s="4"/>
      <c r="AL17" s="101">
        <f t="shared" si="14"/>
        <v>44979</v>
      </c>
      <c r="AM17" s="99">
        <f t="shared" si="17"/>
        <v>2</v>
      </c>
      <c r="AN17" s="99">
        <f t="shared" si="18"/>
        <v>0</v>
      </c>
      <c r="AO17" s="99">
        <f t="shared" si="19"/>
        <v>0</v>
      </c>
      <c r="AP17" s="99">
        <f t="shared" si="20"/>
        <v>0</v>
      </c>
      <c r="AQ17" s="150">
        <f t="shared" si="21"/>
        <v>2</v>
      </c>
      <c r="AS17" s="130" t="s">
        <v>3</v>
      </c>
      <c r="AT17" s="131">
        <f>IF(H28+H56+G28+G56=0," ",(H28+H56)/(H28+H56+G28+G56))</f>
        <v>0.285714285714286</v>
      </c>
      <c r="AU17" s="175">
        <f>IF(AM28+AM56=0," ",AM28+AM56)</f>
        <v>2</v>
      </c>
      <c r="AV17" s="176">
        <f>IF(I28+I56=0," ",I28+I56)</f>
        <v>23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15"/>
        <v>4</v>
      </c>
      <c r="BZ17" s="226" t="str">
        <f t="shared" si="22"/>
        <v> </v>
      </c>
      <c r="CA17" s="227" t="str">
        <f t="shared" si="23"/>
        <v> </v>
      </c>
      <c r="CB17" s="237" t="str">
        <f t="shared" si="41"/>
        <v> </v>
      </c>
      <c r="CC17" s="238">
        <f t="shared" si="24"/>
        <v>0</v>
      </c>
      <c r="CE17" s="226" t="str">
        <f t="shared" si="25"/>
        <v> </v>
      </c>
      <c r="CF17" s="227" t="str">
        <f t="shared" si="26"/>
        <v> </v>
      </c>
      <c r="CG17" s="237" t="str">
        <f t="shared" si="27"/>
        <v> </v>
      </c>
      <c r="CH17" s="238">
        <f t="shared" si="28"/>
        <v>0</v>
      </c>
      <c r="CJ17" s="227">
        <f t="shared" si="29"/>
        <v>0</v>
      </c>
      <c r="CK17" s="227">
        <f t="shared" si="30"/>
        <v>1</v>
      </c>
      <c r="CL17" s="227">
        <f t="shared" si="31"/>
        <v>1</v>
      </c>
      <c r="CM17" s="238">
        <f t="shared" si="32"/>
        <v>2</v>
      </c>
      <c r="CN17" s="2"/>
      <c r="CO17" s="226" t="str">
        <f t="shared" si="33"/>
        <v> </v>
      </c>
      <c r="CP17" s="227" t="str">
        <f t="shared" si="34"/>
        <v> </v>
      </c>
      <c r="CQ17" s="227" t="str">
        <f t="shared" si="35"/>
        <v> </v>
      </c>
      <c r="CR17" s="238">
        <f t="shared" si="36"/>
        <v>0</v>
      </c>
      <c r="CT17" s="226" t="str">
        <f t="shared" si="37"/>
        <v> </v>
      </c>
      <c r="CU17" s="227" t="str">
        <f t="shared" si="38"/>
        <v> </v>
      </c>
      <c r="CV17" s="227" t="str">
        <f t="shared" si="39"/>
        <v> </v>
      </c>
      <c r="CW17" s="238">
        <f t="shared" si="40"/>
        <v>0</v>
      </c>
    </row>
    <row r="18" ht="10.35" customHeight="1" spans="1:101">
      <c r="A18" s="18"/>
      <c r="B18" s="15">
        <v>44980</v>
      </c>
      <c r="C18" s="16"/>
      <c r="D18" s="17"/>
      <c r="E18" s="37">
        <f t="shared" si="16"/>
        <v>44980</v>
      </c>
      <c r="F18" s="38"/>
      <c r="G18" s="39"/>
      <c r="H18" s="40">
        <v>1</v>
      </c>
      <c r="I18" s="63">
        <f t="shared" si="1"/>
        <v>1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1</v>
      </c>
      <c r="AC18" s="68">
        <f t="shared" si="7"/>
        <v>1</v>
      </c>
      <c r="AD18" s="4"/>
      <c r="AE18" s="37">
        <f t="shared" si="8"/>
        <v>44980</v>
      </c>
      <c r="AF18" s="86">
        <f t="shared" si="9"/>
        <v>100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>
        <f t="shared" si="13"/>
        <v>100</v>
      </c>
      <c r="AK18" s="4"/>
      <c r="AL18" s="101">
        <f t="shared" si="14"/>
        <v>44980</v>
      </c>
      <c r="AM18" s="99">
        <f t="shared" si="17"/>
        <v>3</v>
      </c>
      <c r="AN18" s="99">
        <f t="shared" si="18"/>
        <v>0</v>
      </c>
      <c r="AO18" s="99">
        <f t="shared" si="19"/>
        <v>0</v>
      </c>
      <c r="AP18" s="99">
        <f t="shared" si="20"/>
        <v>0</v>
      </c>
      <c r="AQ18" s="150">
        <f t="shared" si="21"/>
        <v>3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15"/>
        <v>5</v>
      </c>
      <c r="BZ18" s="226" t="str">
        <f t="shared" si="22"/>
        <v> </v>
      </c>
      <c r="CA18" s="227" t="str">
        <f t="shared" si="23"/>
        <v> </v>
      </c>
      <c r="CB18" s="237" t="str">
        <f t="shared" si="41"/>
        <v> </v>
      </c>
      <c r="CC18" s="238">
        <f t="shared" si="24"/>
        <v>0</v>
      </c>
      <c r="CE18" s="226" t="str">
        <f t="shared" si="25"/>
        <v> </v>
      </c>
      <c r="CF18" s="227" t="str">
        <f t="shared" si="26"/>
        <v> </v>
      </c>
      <c r="CG18" s="237" t="str">
        <f t="shared" si="27"/>
        <v> </v>
      </c>
      <c r="CH18" s="238">
        <f t="shared" si="28"/>
        <v>0</v>
      </c>
      <c r="CJ18" s="227" t="str">
        <f t="shared" si="29"/>
        <v> </v>
      </c>
      <c r="CK18" s="227" t="str">
        <f t="shared" si="30"/>
        <v> </v>
      </c>
      <c r="CL18" s="227" t="str">
        <f t="shared" si="31"/>
        <v> </v>
      </c>
      <c r="CM18" s="238">
        <f t="shared" si="32"/>
        <v>0</v>
      </c>
      <c r="CN18" s="2"/>
      <c r="CO18" s="226">
        <f t="shared" si="33"/>
        <v>0</v>
      </c>
      <c r="CP18" s="227">
        <f t="shared" si="34"/>
        <v>0</v>
      </c>
      <c r="CQ18" s="227">
        <f t="shared" si="35"/>
        <v>1</v>
      </c>
      <c r="CR18" s="238">
        <f t="shared" si="36"/>
        <v>1</v>
      </c>
      <c r="CT18" s="226" t="str">
        <f t="shared" si="37"/>
        <v> </v>
      </c>
      <c r="CU18" s="227" t="str">
        <f t="shared" si="38"/>
        <v> </v>
      </c>
      <c r="CV18" s="227" t="str">
        <f t="shared" si="39"/>
        <v> </v>
      </c>
      <c r="CW18" s="238">
        <f t="shared" si="40"/>
        <v>0</v>
      </c>
    </row>
    <row r="19" ht="10.35" customHeight="1" spans="1:101">
      <c r="A19" s="18"/>
      <c r="B19" s="15">
        <v>44981</v>
      </c>
      <c r="C19" s="16"/>
      <c r="D19" s="17"/>
      <c r="E19" s="37">
        <f t="shared" si="16"/>
        <v>44981</v>
      </c>
      <c r="F19" s="38"/>
      <c r="G19" s="39">
        <v>3</v>
      </c>
      <c r="H19" s="40"/>
      <c r="I19" s="63">
        <f t="shared" si="1"/>
        <v>3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3</v>
      </c>
      <c r="AB19" s="79">
        <f t="shared" si="6"/>
        <v>0</v>
      </c>
      <c r="AC19" s="68">
        <f t="shared" si="7"/>
        <v>3</v>
      </c>
      <c r="AD19" s="4"/>
      <c r="AE19" s="37">
        <f t="shared" si="8"/>
        <v>44981</v>
      </c>
      <c r="AF19" s="86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>
        <f t="shared" si="14"/>
        <v>44981</v>
      </c>
      <c r="AM19" s="99">
        <f t="shared" si="17"/>
        <v>-3</v>
      </c>
      <c r="AN19" s="99">
        <f t="shared" si="18"/>
        <v>0</v>
      </c>
      <c r="AO19" s="99">
        <f t="shared" si="19"/>
        <v>0</v>
      </c>
      <c r="AP19" s="99">
        <f t="shared" si="20"/>
        <v>0</v>
      </c>
      <c r="AQ19" s="150">
        <f t="shared" si="21"/>
        <v>-3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si="15"/>
        <v>6</v>
      </c>
      <c r="BZ19" s="226" t="str">
        <f t="shared" si="22"/>
        <v> </v>
      </c>
      <c r="CA19" s="227" t="str">
        <f t="shared" si="23"/>
        <v> </v>
      </c>
      <c r="CB19" s="237" t="str">
        <f t="shared" si="41"/>
        <v> </v>
      </c>
      <c r="CC19" s="238">
        <f t="shared" si="24"/>
        <v>0</v>
      </c>
      <c r="CE19" s="226" t="str">
        <f t="shared" si="25"/>
        <v> </v>
      </c>
      <c r="CF19" s="227" t="str">
        <f t="shared" si="26"/>
        <v> </v>
      </c>
      <c r="CG19" s="237" t="str">
        <f t="shared" si="27"/>
        <v> </v>
      </c>
      <c r="CH19" s="238">
        <f t="shared" si="28"/>
        <v>0</v>
      </c>
      <c r="CJ19" s="227" t="str">
        <f t="shared" si="29"/>
        <v> </v>
      </c>
      <c r="CK19" s="227" t="str">
        <f t="shared" si="30"/>
        <v> </v>
      </c>
      <c r="CL19" s="227" t="str">
        <f t="shared" si="31"/>
        <v> </v>
      </c>
      <c r="CM19" s="238">
        <f t="shared" si="32"/>
        <v>0</v>
      </c>
      <c r="CN19" s="2"/>
      <c r="CO19" s="226" t="str">
        <f t="shared" si="33"/>
        <v> </v>
      </c>
      <c r="CP19" s="227" t="str">
        <f t="shared" si="34"/>
        <v> </v>
      </c>
      <c r="CQ19" s="227" t="str">
        <f t="shared" si="35"/>
        <v> </v>
      </c>
      <c r="CR19" s="238">
        <f t="shared" si="36"/>
        <v>0</v>
      </c>
      <c r="CT19" s="226">
        <f t="shared" si="37"/>
        <v>0</v>
      </c>
      <c r="CU19" s="227">
        <f t="shared" si="38"/>
        <v>3</v>
      </c>
      <c r="CV19" s="227">
        <f t="shared" si="39"/>
        <v>0</v>
      </c>
      <c r="CW19" s="238">
        <f t="shared" si="40"/>
        <v>3</v>
      </c>
    </row>
    <row r="20" ht="10.35" customHeight="1" spans="1:101">
      <c r="A20" s="18"/>
      <c r="B20" s="15">
        <v>44984</v>
      </c>
      <c r="C20" s="16"/>
      <c r="D20" s="17"/>
      <c r="E20" s="37">
        <f t="shared" si="16"/>
        <v>44984</v>
      </c>
      <c r="F20" s="38"/>
      <c r="G20" s="39">
        <v>1</v>
      </c>
      <c r="H20" s="40"/>
      <c r="I20" s="63">
        <f t="shared" si="1"/>
        <v>1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1</v>
      </c>
      <c r="AB20" s="79">
        <f t="shared" si="6"/>
        <v>0</v>
      </c>
      <c r="AC20" s="68">
        <f t="shared" si="7"/>
        <v>1</v>
      </c>
      <c r="AD20" s="4"/>
      <c r="AE20" s="37">
        <f t="shared" si="8"/>
        <v>44984</v>
      </c>
      <c r="AF20" s="86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>
        <f t="shared" si="14"/>
        <v>44984</v>
      </c>
      <c r="AM20" s="99">
        <f t="shared" si="17"/>
        <v>-1</v>
      </c>
      <c r="AN20" s="99">
        <f t="shared" si="18"/>
        <v>0</v>
      </c>
      <c r="AO20" s="99">
        <f t="shared" si="19"/>
        <v>0</v>
      </c>
      <c r="AP20" s="99">
        <f t="shared" si="20"/>
        <v>0</v>
      </c>
      <c r="AQ20" s="150">
        <f t="shared" si="21"/>
        <v>-1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15"/>
        <v>2</v>
      </c>
      <c r="BZ20" s="226">
        <f t="shared" si="22"/>
        <v>0</v>
      </c>
      <c r="CA20" s="227">
        <f t="shared" si="23"/>
        <v>1</v>
      </c>
      <c r="CB20" s="237">
        <f t="shared" si="41"/>
        <v>0</v>
      </c>
      <c r="CC20" s="238">
        <f t="shared" si="24"/>
        <v>1</v>
      </c>
      <c r="CE20" s="226" t="str">
        <f t="shared" si="25"/>
        <v> </v>
      </c>
      <c r="CF20" s="227" t="str">
        <f t="shared" si="26"/>
        <v> </v>
      </c>
      <c r="CG20" s="237" t="str">
        <f t="shared" si="27"/>
        <v> </v>
      </c>
      <c r="CH20" s="238">
        <f t="shared" si="28"/>
        <v>0</v>
      </c>
      <c r="CJ20" s="227" t="str">
        <f t="shared" si="29"/>
        <v> </v>
      </c>
      <c r="CK20" s="227" t="str">
        <f t="shared" si="30"/>
        <v> </v>
      </c>
      <c r="CL20" s="227" t="str">
        <f t="shared" si="31"/>
        <v> </v>
      </c>
      <c r="CM20" s="238">
        <f t="shared" si="32"/>
        <v>0</v>
      </c>
      <c r="CN20" s="2"/>
      <c r="CO20" s="226" t="str">
        <f t="shared" si="33"/>
        <v> </v>
      </c>
      <c r="CP20" s="227" t="str">
        <f t="shared" si="34"/>
        <v> </v>
      </c>
      <c r="CQ20" s="227" t="str">
        <f t="shared" si="35"/>
        <v> </v>
      </c>
      <c r="CR20" s="238">
        <f t="shared" si="36"/>
        <v>0</v>
      </c>
      <c r="CT20" s="226" t="str">
        <f t="shared" si="37"/>
        <v> </v>
      </c>
      <c r="CU20" s="227" t="str">
        <f t="shared" si="38"/>
        <v> </v>
      </c>
      <c r="CV20" s="227" t="str">
        <f t="shared" si="39"/>
        <v> </v>
      </c>
      <c r="CW20" s="238">
        <f t="shared" si="40"/>
        <v>0</v>
      </c>
    </row>
    <row r="21" ht="10.35" customHeight="1" spans="1:101">
      <c r="A21" s="18"/>
      <c r="B21" s="15"/>
      <c r="C21" s="16"/>
      <c r="D21" s="17"/>
      <c r="E21" s="37" t="str">
        <f t="shared" si="16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7"/>
        <v>0</v>
      </c>
      <c r="AN21" s="99">
        <f t="shared" si="18"/>
        <v>0</v>
      </c>
      <c r="AO21" s="99">
        <f t="shared" si="19"/>
        <v>0</v>
      </c>
      <c r="AP21" s="99">
        <f t="shared" si="20"/>
        <v>0</v>
      </c>
      <c r="AQ21" s="150">
        <f t="shared" si="21"/>
        <v>0</v>
      </c>
      <c r="AR21" s="326"/>
      <c r="AS21" s="136" t="s">
        <v>13</v>
      </c>
      <c r="AT21" s="137">
        <f>IF(AB28+AB56+AA28+AA56=0," ",(AB28+AB56)/(AB28+AB56+AA28+AA56))</f>
        <v>0.285714285714286</v>
      </c>
      <c r="AU21" s="179">
        <f>SUM(AU17:AU20)</f>
        <v>2</v>
      </c>
      <c r="AV21" s="180">
        <f>SUM(AV17:AV20)</f>
        <v>23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15"/>
        <v> </v>
      </c>
      <c r="BZ21" s="226" t="str">
        <f t="shared" si="22"/>
        <v> </v>
      </c>
      <c r="CA21" s="227" t="str">
        <f t="shared" si="23"/>
        <v> </v>
      </c>
      <c r="CB21" s="237" t="str">
        <f t="shared" si="41"/>
        <v> </v>
      </c>
      <c r="CC21" s="238">
        <f t="shared" si="24"/>
        <v>0</v>
      </c>
      <c r="CE21" s="226" t="str">
        <f t="shared" si="25"/>
        <v> </v>
      </c>
      <c r="CF21" s="227" t="str">
        <f t="shared" si="26"/>
        <v> </v>
      </c>
      <c r="CG21" s="237" t="str">
        <f t="shared" si="27"/>
        <v> </v>
      </c>
      <c r="CH21" s="238">
        <f t="shared" si="28"/>
        <v>0</v>
      </c>
      <c r="CJ21" s="227" t="str">
        <f t="shared" si="29"/>
        <v> </v>
      </c>
      <c r="CK21" s="227" t="str">
        <f t="shared" si="30"/>
        <v> </v>
      </c>
      <c r="CL21" s="227" t="str">
        <f t="shared" si="31"/>
        <v> </v>
      </c>
      <c r="CM21" s="238">
        <f t="shared" si="32"/>
        <v>0</v>
      </c>
      <c r="CN21" s="2"/>
      <c r="CO21" s="226" t="str">
        <f t="shared" si="33"/>
        <v> </v>
      </c>
      <c r="CP21" s="227" t="str">
        <f t="shared" si="34"/>
        <v> </v>
      </c>
      <c r="CQ21" s="227" t="str">
        <f t="shared" si="35"/>
        <v> </v>
      </c>
      <c r="CR21" s="238">
        <f t="shared" si="36"/>
        <v>0</v>
      </c>
      <c r="CT21" s="226" t="str">
        <f t="shared" si="37"/>
        <v> </v>
      </c>
      <c r="CU21" s="227" t="str">
        <f t="shared" si="38"/>
        <v> </v>
      </c>
      <c r="CV21" s="227" t="str">
        <f t="shared" si="39"/>
        <v> </v>
      </c>
      <c r="CW21" s="238">
        <f t="shared" si="40"/>
        <v>0</v>
      </c>
    </row>
    <row r="22" ht="10.35" customHeight="1" spans="1:101">
      <c r="A22" s="18"/>
      <c r="B22" s="15"/>
      <c r="C22" s="16"/>
      <c r="D22" s="17"/>
      <c r="E22" s="37" t="str">
        <f t="shared" si="16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7"/>
        <v>0</v>
      </c>
      <c r="AN22" s="99">
        <f t="shared" si="18"/>
        <v>0</v>
      </c>
      <c r="AO22" s="99">
        <f t="shared" si="19"/>
        <v>0</v>
      </c>
      <c r="AP22" s="99">
        <f t="shared" si="20"/>
        <v>0</v>
      </c>
      <c r="AQ22" s="150">
        <f t="shared" si="21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15"/>
        <v> </v>
      </c>
      <c r="BZ22" s="226" t="str">
        <f t="shared" si="22"/>
        <v> </v>
      </c>
      <c r="CA22" s="227" t="str">
        <f t="shared" si="23"/>
        <v> </v>
      </c>
      <c r="CB22" s="237" t="str">
        <f t="shared" si="41"/>
        <v> </v>
      </c>
      <c r="CC22" s="238">
        <f t="shared" si="24"/>
        <v>0</v>
      </c>
      <c r="CE22" s="226" t="str">
        <f t="shared" si="25"/>
        <v> </v>
      </c>
      <c r="CF22" s="227" t="str">
        <f t="shared" si="26"/>
        <v> </v>
      </c>
      <c r="CG22" s="237" t="str">
        <f t="shared" si="27"/>
        <v> </v>
      </c>
      <c r="CH22" s="238">
        <f t="shared" si="28"/>
        <v>0</v>
      </c>
      <c r="CJ22" s="227" t="str">
        <f t="shared" si="29"/>
        <v> </v>
      </c>
      <c r="CK22" s="227" t="str">
        <f t="shared" si="30"/>
        <v> </v>
      </c>
      <c r="CL22" s="227" t="str">
        <f t="shared" si="31"/>
        <v> </v>
      </c>
      <c r="CM22" s="238">
        <f t="shared" si="32"/>
        <v>0</v>
      </c>
      <c r="CN22" s="2"/>
      <c r="CO22" s="226" t="str">
        <f t="shared" si="33"/>
        <v> </v>
      </c>
      <c r="CP22" s="227" t="str">
        <f t="shared" si="34"/>
        <v> </v>
      </c>
      <c r="CQ22" s="227" t="str">
        <f t="shared" si="35"/>
        <v> </v>
      </c>
      <c r="CR22" s="238">
        <f t="shared" si="36"/>
        <v>0</v>
      </c>
      <c r="CT22" s="226" t="str">
        <f t="shared" si="37"/>
        <v> </v>
      </c>
      <c r="CU22" s="227" t="str">
        <f t="shared" si="38"/>
        <v> </v>
      </c>
      <c r="CV22" s="227" t="str">
        <f t="shared" si="39"/>
        <v> </v>
      </c>
      <c r="CW22" s="238">
        <f t="shared" si="40"/>
        <v>0</v>
      </c>
    </row>
    <row r="23" ht="10.35" customHeight="1" spans="1:101">
      <c r="A23" s="18"/>
      <c r="B23" s="15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7"/>
        <v>0</v>
      </c>
      <c r="AN23" s="99">
        <f t="shared" si="18"/>
        <v>0</v>
      </c>
      <c r="AO23" s="99">
        <f t="shared" si="19"/>
        <v>0</v>
      </c>
      <c r="AP23" s="99">
        <f t="shared" si="20"/>
        <v>0</v>
      </c>
      <c r="AQ23" s="150">
        <f t="shared" si="21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ref="BY23:BY27" si="42">IF(B23,WEEKDAY(E23:E45)," ")</f>
        <v> </v>
      </c>
      <c r="BZ23" s="226" t="str">
        <f t="shared" si="22"/>
        <v> </v>
      </c>
      <c r="CA23" s="227" t="str">
        <f t="shared" si="23"/>
        <v> </v>
      </c>
      <c r="CB23" s="237" t="str">
        <f t="shared" si="41"/>
        <v> </v>
      </c>
      <c r="CC23" s="238">
        <f t="shared" si="24"/>
        <v>0</v>
      </c>
      <c r="CE23" s="226" t="str">
        <f t="shared" si="25"/>
        <v> </v>
      </c>
      <c r="CF23" s="227" t="str">
        <f t="shared" si="26"/>
        <v> </v>
      </c>
      <c r="CG23" s="237" t="str">
        <f t="shared" si="27"/>
        <v> </v>
      </c>
      <c r="CH23" s="238">
        <f t="shared" si="28"/>
        <v>0</v>
      </c>
      <c r="CJ23" s="227" t="str">
        <f t="shared" si="29"/>
        <v> </v>
      </c>
      <c r="CK23" s="227" t="str">
        <f t="shared" si="30"/>
        <v> </v>
      </c>
      <c r="CL23" s="227" t="str">
        <f t="shared" si="31"/>
        <v> </v>
      </c>
      <c r="CM23" s="238">
        <f t="shared" si="32"/>
        <v>0</v>
      </c>
      <c r="CN23" s="2"/>
      <c r="CO23" s="226" t="str">
        <f t="shared" si="33"/>
        <v> </v>
      </c>
      <c r="CP23" s="227" t="str">
        <f t="shared" si="34"/>
        <v> </v>
      </c>
      <c r="CQ23" s="227" t="str">
        <f t="shared" si="35"/>
        <v> </v>
      </c>
      <c r="CR23" s="238">
        <f t="shared" si="36"/>
        <v>0</v>
      </c>
      <c r="CT23" s="226" t="str">
        <f t="shared" si="37"/>
        <v> </v>
      </c>
      <c r="CU23" s="227" t="str">
        <f t="shared" si="38"/>
        <v> </v>
      </c>
      <c r="CV23" s="227" t="str">
        <f t="shared" si="39"/>
        <v> </v>
      </c>
      <c r="CW23" s="238">
        <f t="shared" si="40"/>
        <v>0</v>
      </c>
    </row>
    <row r="24" ht="10.35" customHeight="1" spans="1:101">
      <c r="A24" s="18"/>
      <c r="B24" s="15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ref="S24:S27" si="43">SUM(P24:R24)</f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7"/>
        <v>0</v>
      </c>
      <c r="AN24" s="99">
        <f t="shared" si="18"/>
        <v>0</v>
      </c>
      <c r="AO24" s="99">
        <f t="shared" si="19"/>
        <v>0</v>
      </c>
      <c r="AP24" s="99">
        <f t="shared" si="20"/>
        <v>0</v>
      </c>
      <c r="AQ24" s="150">
        <f t="shared" si="21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2</v>
      </c>
      <c r="AW24" s="335">
        <f>CQ28+CQ56</f>
        <v>1</v>
      </c>
      <c r="AX24" s="335">
        <f>CV28+CV56</f>
        <v>1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42"/>
        <v> </v>
      </c>
      <c r="BZ24" s="226" t="str">
        <f t="shared" si="22"/>
        <v> </v>
      </c>
      <c r="CA24" s="227" t="str">
        <f t="shared" si="23"/>
        <v> </v>
      </c>
      <c r="CB24" s="237" t="str">
        <f t="shared" si="41"/>
        <v> </v>
      </c>
      <c r="CC24" s="238">
        <f t="shared" si="24"/>
        <v>0</v>
      </c>
      <c r="CE24" s="226" t="str">
        <f t="shared" si="25"/>
        <v> </v>
      </c>
      <c r="CF24" s="227" t="str">
        <f t="shared" si="26"/>
        <v> </v>
      </c>
      <c r="CG24" s="237" t="str">
        <f t="shared" si="27"/>
        <v> </v>
      </c>
      <c r="CH24" s="238">
        <f t="shared" si="28"/>
        <v>0</v>
      </c>
      <c r="CJ24" s="227" t="str">
        <f t="shared" si="29"/>
        <v> </v>
      </c>
      <c r="CK24" s="227" t="str">
        <f t="shared" si="30"/>
        <v> </v>
      </c>
      <c r="CL24" s="227" t="str">
        <f t="shared" si="31"/>
        <v> </v>
      </c>
      <c r="CM24" s="238">
        <f t="shared" si="32"/>
        <v>0</v>
      </c>
      <c r="CN24" s="2"/>
      <c r="CO24" s="226" t="str">
        <f t="shared" si="33"/>
        <v> </v>
      </c>
      <c r="CP24" s="227" t="str">
        <f t="shared" si="34"/>
        <v> </v>
      </c>
      <c r="CQ24" s="227" t="str">
        <f t="shared" si="35"/>
        <v> </v>
      </c>
      <c r="CR24" s="238">
        <f t="shared" si="36"/>
        <v>0</v>
      </c>
      <c r="CT24" s="226" t="str">
        <f t="shared" si="37"/>
        <v> </v>
      </c>
      <c r="CU24" s="227" t="str">
        <f t="shared" si="38"/>
        <v> </v>
      </c>
      <c r="CV24" s="227" t="str">
        <f t="shared" si="39"/>
        <v> </v>
      </c>
      <c r="CW24" s="238">
        <f t="shared" si="40"/>
        <v>0</v>
      </c>
    </row>
    <row r="25" ht="10.35" customHeight="1" spans="1:101">
      <c r="A25" s="18"/>
      <c r="B25" s="15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4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4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7"/>
        <v>0</v>
      </c>
      <c r="AN25" s="99">
        <f t="shared" si="18"/>
        <v>0</v>
      </c>
      <c r="AO25" s="99">
        <f t="shared" si="19"/>
        <v>0</v>
      </c>
      <c r="AP25" s="99">
        <f t="shared" si="20"/>
        <v>0</v>
      </c>
      <c r="AQ25" s="150">
        <f t="shared" si="21"/>
        <v>0</v>
      </c>
      <c r="AS25" s="336" t="s">
        <v>38</v>
      </c>
      <c r="AT25" s="337">
        <f>CA28+CA56</f>
        <v>1</v>
      </c>
      <c r="AU25" s="337">
        <f>CF28+CF56</f>
        <v>2</v>
      </c>
      <c r="AV25" s="337">
        <f>CK28+CK56</f>
        <v>1</v>
      </c>
      <c r="AW25" s="337">
        <f>CP28+CP56</f>
        <v>2</v>
      </c>
      <c r="AX25" s="337">
        <f>CU28+CU56</f>
        <v>4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42"/>
        <v> </v>
      </c>
      <c r="BZ25" s="226" t="str">
        <f t="shared" si="22"/>
        <v> </v>
      </c>
      <c r="CA25" s="227" t="str">
        <f t="shared" si="23"/>
        <v> </v>
      </c>
      <c r="CB25" s="237" t="str">
        <f t="shared" si="41"/>
        <v> </v>
      </c>
      <c r="CC25" s="238">
        <f t="shared" si="24"/>
        <v>0</v>
      </c>
      <c r="CE25" s="226" t="str">
        <f t="shared" si="25"/>
        <v> </v>
      </c>
      <c r="CF25" s="227" t="str">
        <f t="shared" si="26"/>
        <v> </v>
      </c>
      <c r="CG25" s="237" t="str">
        <f t="shared" si="27"/>
        <v> </v>
      </c>
      <c r="CH25" s="238">
        <f t="shared" si="28"/>
        <v>0</v>
      </c>
      <c r="CJ25" s="227" t="str">
        <f t="shared" si="29"/>
        <v> </v>
      </c>
      <c r="CK25" s="227" t="str">
        <f t="shared" si="30"/>
        <v> </v>
      </c>
      <c r="CL25" s="227" t="str">
        <f t="shared" si="31"/>
        <v> </v>
      </c>
      <c r="CM25" s="238">
        <f t="shared" si="32"/>
        <v>0</v>
      </c>
      <c r="CN25" s="2"/>
      <c r="CO25" s="226" t="str">
        <f t="shared" si="33"/>
        <v> </v>
      </c>
      <c r="CP25" s="227" t="str">
        <f t="shared" si="34"/>
        <v> </v>
      </c>
      <c r="CQ25" s="227" t="str">
        <f t="shared" si="35"/>
        <v> </v>
      </c>
      <c r="CR25" s="238">
        <f t="shared" si="36"/>
        <v>0</v>
      </c>
      <c r="CT25" s="226" t="str">
        <f t="shared" si="37"/>
        <v> </v>
      </c>
      <c r="CU25" s="227" t="str">
        <f t="shared" si="38"/>
        <v> </v>
      </c>
      <c r="CV25" s="227" t="str">
        <f t="shared" si="39"/>
        <v> </v>
      </c>
      <c r="CW25" s="238">
        <f t="shared" si="40"/>
        <v>0</v>
      </c>
    </row>
    <row r="26" ht="10.35" customHeight="1" spans="1:101">
      <c r="A26" s="18"/>
      <c r="B26" s="15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4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4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7"/>
        <v>0</v>
      </c>
      <c r="AN26" s="99">
        <f t="shared" si="18"/>
        <v>0</v>
      </c>
      <c r="AO26" s="99">
        <f t="shared" si="19"/>
        <v>0</v>
      </c>
      <c r="AP26" s="99">
        <f t="shared" si="20"/>
        <v>0</v>
      </c>
      <c r="AQ26" s="150">
        <f t="shared" si="21"/>
        <v>0</v>
      </c>
      <c r="AS26" s="338" t="s">
        <v>40</v>
      </c>
      <c r="AT26" s="339">
        <f>BZ28+BZ56</f>
        <v>2</v>
      </c>
      <c r="AU26" s="339">
        <f>CE28+CE56</f>
        <v>0</v>
      </c>
      <c r="AV26" s="339">
        <f>CJ28+CJ56</f>
        <v>2</v>
      </c>
      <c r="AW26" s="339">
        <f>CO28+CO56</f>
        <v>4</v>
      </c>
      <c r="AX26" s="339">
        <f>CT28+CT56</f>
        <v>1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42"/>
        <v> </v>
      </c>
      <c r="BZ26" s="226" t="str">
        <f t="shared" si="22"/>
        <v> </v>
      </c>
      <c r="CA26" s="227" t="str">
        <f t="shared" si="23"/>
        <v> </v>
      </c>
      <c r="CB26" s="237" t="str">
        <f t="shared" si="41"/>
        <v> </v>
      </c>
      <c r="CC26" s="238">
        <f t="shared" si="24"/>
        <v>0</v>
      </c>
      <c r="CE26" s="226" t="str">
        <f t="shared" si="25"/>
        <v> </v>
      </c>
      <c r="CF26" s="227" t="str">
        <f t="shared" si="26"/>
        <v> </v>
      </c>
      <c r="CG26" s="237" t="str">
        <f t="shared" si="27"/>
        <v> </v>
      </c>
      <c r="CH26" s="238">
        <f t="shared" si="28"/>
        <v>0</v>
      </c>
      <c r="CJ26" s="227" t="str">
        <f t="shared" si="29"/>
        <v> </v>
      </c>
      <c r="CK26" s="227" t="str">
        <f t="shared" si="30"/>
        <v> </v>
      </c>
      <c r="CL26" s="227" t="str">
        <f t="shared" si="31"/>
        <v> </v>
      </c>
      <c r="CM26" s="238">
        <f t="shared" si="32"/>
        <v>0</v>
      </c>
      <c r="CN26" s="2"/>
      <c r="CO26" s="226" t="str">
        <f t="shared" si="33"/>
        <v> </v>
      </c>
      <c r="CP26" s="227" t="str">
        <f t="shared" si="34"/>
        <v> </v>
      </c>
      <c r="CQ26" s="227" t="str">
        <f t="shared" si="35"/>
        <v> </v>
      </c>
      <c r="CR26" s="238">
        <f t="shared" si="36"/>
        <v>0</v>
      </c>
      <c r="CT26" s="226" t="str">
        <f t="shared" si="37"/>
        <v> </v>
      </c>
      <c r="CU26" s="227" t="str">
        <f t="shared" si="38"/>
        <v> </v>
      </c>
      <c r="CV26" s="227" t="str">
        <f t="shared" si="39"/>
        <v> </v>
      </c>
      <c r="CW26" s="238">
        <f t="shared" si="40"/>
        <v>0</v>
      </c>
    </row>
    <row r="27" ht="10.35" customHeight="1" spans="1:101">
      <c r="A27" s="18"/>
      <c r="B27" s="15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4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4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7"/>
        <v>0</v>
      </c>
      <c r="AN27" s="99">
        <f t="shared" si="18"/>
        <v>0</v>
      </c>
      <c r="AO27" s="99">
        <f t="shared" si="19"/>
        <v>0</v>
      </c>
      <c r="AP27" s="99">
        <f t="shared" si="20"/>
        <v>0</v>
      </c>
      <c r="AQ27" s="150">
        <f t="shared" si="21"/>
        <v>0</v>
      </c>
      <c r="AS27" s="340" t="s">
        <v>2</v>
      </c>
      <c r="AT27" s="341">
        <f>(AT24*3)-AT25</f>
        <v>-1</v>
      </c>
      <c r="AU27" s="341">
        <f>(AU24*3)-AU25</f>
        <v>-2</v>
      </c>
      <c r="AV27" s="341">
        <f>(AV24*3)-AV25</f>
        <v>5</v>
      </c>
      <c r="AW27" s="341">
        <f>(AW24*3)-AW25</f>
        <v>1</v>
      </c>
      <c r="AX27" s="341">
        <f t="shared" ref="AX27" si="45">(AX24*3)-AX25</f>
        <v>-1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42"/>
        <v> </v>
      </c>
      <c r="BZ27" s="226" t="str">
        <f t="shared" si="22"/>
        <v> </v>
      </c>
      <c r="CA27" s="227" t="str">
        <f t="shared" si="23"/>
        <v> </v>
      </c>
      <c r="CB27" s="237" t="str">
        <f t="shared" si="41"/>
        <v> </v>
      </c>
      <c r="CC27" s="238">
        <f t="shared" si="24"/>
        <v>0</v>
      </c>
      <c r="CE27" s="226" t="str">
        <f t="shared" si="25"/>
        <v> </v>
      </c>
      <c r="CF27" s="227" t="str">
        <f t="shared" si="26"/>
        <v> </v>
      </c>
      <c r="CG27" s="237" t="str">
        <f t="shared" si="27"/>
        <v> </v>
      </c>
      <c r="CH27" s="238">
        <f t="shared" si="28"/>
        <v>0</v>
      </c>
      <c r="CJ27" s="227" t="str">
        <f t="shared" si="29"/>
        <v> </v>
      </c>
      <c r="CK27" s="227" t="str">
        <f t="shared" si="30"/>
        <v> </v>
      </c>
      <c r="CL27" s="227" t="str">
        <f t="shared" si="31"/>
        <v> </v>
      </c>
      <c r="CM27" s="238">
        <f t="shared" si="32"/>
        <v>0</v>
      </c>
      <c r="CN27" s="2"/>
      <c r="CO27" s="226" t="str">
        <f t="shared" si="33"/>
        <v> </v>
      </c>
      <c r="CP27" s="227" t="str">
        <f t="shared" si="34"/>
        <v> </v>
      </c>
      <c r="CQ27" s="227" t="str">
        <f t="shared" si="35"/>
        <v> </v>
      </c>
      <c r="CR27" s="238">
        <f t="shared" si="36"/>
        <v>0</v>
      </c>
      <c r="CT27" s="226" t="str">
        <f t="shared" si="37"/>
        <v> </v>
      </c>
      <c r="CU27" s="227" t="str">
        <f t="shared" si="38"/>
        <v> </v>
      </c>
      <c r="CV27" s="227" t="str">
        <f t="shared" si="39"/>
        <v> </v>
      </c>
      <c r="CW27" s="238">
        <f t="shared" si="40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9</v>
      </c>
      <c r="G28" s="47">
        <f>SUM(G5:G27)</f>
        <v>10</v>
      </c>
      <c r="H28" s="47">
        <f>SUM(H5:H27)</f>
        <v>4</v>
      </c>
      <c r="I28" s="64">
        <f t="shared" ref="I28" si="46">SUM(F28:H28)</f>
        <v>23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ref="N28" si="47">SUM(K28:M28)</f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ref="S28" si="48">SUM(P28:R28)</f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9</v>
      </c>
      <c r="AA28" s="47">
        <f t="shared" si="5"/>
        <v>10</v>
      </c>
      <c r="AB28" s="47">
        <f t="shared" si="5"/>
        <v>4</v>
      </c>
      <c r="AC28" s="64">
        <f t="shared" si="7"/>
        <v>23</v>
      </c>
      <c r="AD28" s="4"/>
      <c r="AE28" s="45" t="s">
        <v>13</v>
      </c>
      <c r="AF28" s="87">
        <f>IF((G28+H28=0),"0",H28/(G28+H28))</f>
        <v>0.285714285714286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>
        <f>IF(AF28+AG28+AH28+AI28=0,"0 ",(AB28)/(AB28+AA28))</f>
        <v>0.285714285714286</v>
      </c>
      <c r="AK28" s="4"/>
      <c r="AL28" s="45" t="s">
        <v>13</v>
      </c>
      <c r="AM28" s="104">
        <f>SUM(AM5:AM27)</f>
        <v>2</v>
      </c>
      <c r="AN28" s="104">
        <f t="shared" ref="AN28:AQ28" si="49">SUM(AN5:AN27)</f>
        <v>0</v>
      </c>
      <c r="AO28" s="104">
        <f t="shared" si="49"/>
        <v>0</v>
      </c>
      <c r="AP28" s="104">
        <f t="shared" si="49"/>
        <v>0</v>
      </c>
      <c r="AQ28" s="104">
        <f t="shared" si="49"/>
        <v>2</v>
      </c>
      <c r="AS28" s="342" t="s">
        <v>1</v>
      </c>
      <c r="AT28" s="343">
        <f>IF((AT24+AT25=0),"0",AT24/(AT24+AT25))</f>
        <v>0</v>
      </c>
      <c r="AU28" s="343">
        <f>IF((AU24+AU25=0),"0",AU24/(AU24+AU25))</f>
        <v>0</v>
      </c>
      <c r="AV28" s="343">
        <f>IF((AV24+AV25=0),"0",AV24/(AV24+AV25))</f>
        <v>0.666666666666667</v>
      </c>
      <c r="AW28" s="343">
        <f>IF((AW24+AW25=0),"0",AW24/(AW24+AW25))</f>
        <v>0.333333333333333</v>
      </c>
      <c r="AX28" s="343">
        <f>IF((AX24+AX25=0),"0",AX24/(AX24+AX25))</f>
        <v>0.2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2</v>
      </c>
      <c r="CA28" s="229">
        <f>SUM(CA5:CA27)</f>
        <v>1</v>
      </c>
      <c r="CB28" s="229">
        <f>SUM(CB5:CB27)</f>
        <v>0</v>
      </c>
      <c r="CC28" s="239">
        <f>SUM(CC5:CC27)</f>
        <v>3</v>
      </c>
      <c r="CE28" s="228">
        <f>SUM(CE5:CE27)</f>
        <v>0</v>
      </c>
      <c r="CF28" s="229">
        <f t="shared" ref="CF28:CH28" si="50">SUM(CF5:CF27)</f>
        <v>2</v>
      </c>
      <c r="CG28" s="229">
        <f t="shared" si="50"/>
        <v>0</v>
      </c>
      <c r="CH28" s="239">
        <f t="shared" si="50"/>
        <v>2</v>
      </c>
      <c r="CJ28" s="228">
        <f>SUM(CJ5:CJ27)</f>
        <v>2</v>
      </c>
      <c r="CK28" s="229">
        <f t="shared" ref="CK28:CM28" si="51">SUM(CK5:CK27)</f>
        <v>1</v>
      </c>
      <c r="CL28" s="229">
        <f t="shared" si="51"/>
        <v>2</v>
      </c>
      <c r="CM28" s="239">
        <f t="shared" si="51"/>
        <v>5</v>
      </c>
      <c r="CN28" s="2"/>
      <c r="CO28" s="228">
        <f>SUM(CO5:CO27)</f>
        <v>4</v>
      </c>
      <c r="CP28" s="229">
        <f t="shared" ref="CP28:CR28" si="52">SUM(CP5:CP27)</f>
        <v>2</v>
      </c>
      <c r="CQ28" s="229">
        <f t="shared" si="52"/>
        <v>1</v>
      </c>
      <c r="CR28" s="239">
        <f t="shared" si="52"/>
        <v>7</v>
      </c>
      <c r="CT28" s="228">
        <f>SUM(CT5:CT27)</f>
        <v>1</v>
      </c>
      <c r="CU28" s="229">
        <f t="shared" ref="CU28:CW28" si="53">SUM(CU5:CU27)</f>
        <v>4</v>
      </c>
      <c r="CV28" s="229">
        <f t="shared" si="53"/>
        <v>1</v>
      </c>
      <c r="CW28" s="239">
        <f t="shared" si="53"/>
        <v>6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53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/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55" si="54">IF((B5=0)," ",B5)</f>
        <v>44958</v>
      </c>
      <c r="F33" s="439"/>
      <c r="G33" s="35"/>
      <c r="H33" s="36"/>
      <c r="I33" s="319">
        <f t="shared" ref="I33:I56" si="55">SUM(F33:H33)</f>
        <v>0</v>
      </c>
      <c r="J33" s="10"/>
      <c r="K33" s="34"/>
      <c r="L33" s="35"/>
      <c r="M33" s="36"/>
      <c r="N33" s="68">
        <f t="shared" ref="N33:N56" si="56">SUM(K33:M33)</f>
        <v>0</v>
      </c>
      <c r="O33" s="10"/>
      <c r="P33" s="34"/>
      <c r="Q33" s="35"/>
      <c r="R33" s="36"/>
      <c r="S33" s="68">
        <f t="shared" ref="S33:S56" si="57">SUM(P33:R33)</f>
        <v>0</v>
      </c>
      <c r="T33" s="10"/>
      <c r="U33" s="34"/>
      <c r="V33" s="35"/>
      <c r="W33" s="36"/>
      <c r="X33" s="68">
        <f t="shared" ref="X33:X56" si="58">SUM(U33:W33)</f>
        <v>0</v>
      </c>
      <c r="Y33" s="10"/>
      <c r="Z33" s="73">
        <f t="shared" ref="Z33:AA56" si="59">F33+K33+P33+U33</f>
        <v>0</v>
      </c>
      <c r="AA33" s="79">
        <f>G33+L33+Q33+V33</f>
        <v>0</v>
      </c>
      <c r="AB33" s="79">
        <f t="shared" ref="AB33:AB56" si="60">H33+M33+R33+W33</f>
        <v>0</v>
      </c>
      <c r="AC33" s="68">
        <f t="shared" ref="AC33:AC56" si="61">SUM(Z33:AB33)</f>
        <v>0</v>
      </c>
      <c r="AD33" s="4"/>
      <c r="AE33" s="33">
        <f t="shared" ref="AE33:AE55" si="62">IF((B93=0)," ",B93)</f>
        <v>44958</v>
      </c>
      <c r="AF33" s="85" t="str">
        <f t="shared" ref="AF33:AF55" si="63">IF((G33+H33=0),"0",100*H33/(G33+H33))</f>
        <v>0</v>
      </c>
      <c r="AG33" s="85" t="str">
        <f t="shared" ref="AG33:AG55" si="64">IF((M33+L33=0),"0",100*M33/(L33+M33))</f>
        <v>0</v>
      </c>
      <c r="AH33" s="85" t="str">
        <f t="shared" ref="AH33:AH55" si="65">IF((R33+Q33=0),"0",100*R33/(Q33+R33))</f>
        <v>0</v>
      </c>
      <c r="AI33" s="85" t="str">
        <f t="shared" ref="AI33:AI55" si="66">IF((W33+V33=0),"0",100*W33/(V33+W33))</f>
        <v>0</v>
      </c>
      <c r="AJ33" s="97" t="str">
        <f t="shared" ref="AJ33:AJ55" si="67">IF(AF33+AG33+AH33+AI33=0,"",100*AB33/(AB33+AA33))</f>
        <v/>
      </c>
      <c r="AK33" s="4"/>
      <c r="AL33" s="98">
        <f t="shared" ref="AL33:AL55" si="68">IF((B93=0)," ",B93)</f>
        <v>44958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 t="shared" ref="BY33:BY50" si="69">IF(B5,WEEKDAY(E33:E55)," ")</f>
        <v>4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70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>
        <f>IF((BY33=4),Z33," ")</f>
        <v>0</v>
      </c>
      <c r="CK33" s="225">
        <f>IF((BY33=4),AA33," ")</f>
        <v>0</v>
      </c>
      <c r="CL33" s="225">
        <f>IF((BY33=4),AB33," ")</f>
        <v>0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71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ref="E34:E50" si="72">IF((B6=0)," ",B6)</f>
        <v>44960</v>
      </c>
      <c r="F34" s="440"/>
      <c r="G34" s="39"/>
      <c r="H34" s="40"/>
      <c r="I34" s="319">
        <f t="shared" si="55"/>
        <v>0</v>
      </c>
      <c r="J34" s="10"/>
      <c r="K34" s="38"/>
      <c r="L34" s="39"/>
      <c r="M34" s="40"/>
      <c r="N34" s="68">
        <f t="shared" si="56"/>
        <v>0</v>
      </c>
      <c r="O34" s="10"/>
      <c r="P34" s="38"/>
      <c r="Q34" s="39"/>
      <c r="R34" s="40"/>
      <c r="S34" s="68">
        <f t="shared" si="57"/>
        <v>0</v>
      </c>
      <c r="T34" s="10"/>
      <c r="U34" s="38"/>
      <c r="V34" s="39"/>
      <c r="W34" s="40"/>
      <c r="X34" s="68">
        <f t="shared" si="58"/>
        <v>0</v>
      </c>
      <c r="Y34" s="10"/>
      <c r="Z34" s="73">
        <f t="shared" si="59"/>
        <v>0</v>
      </c>
      <c r="AA34" s="79">
        <f t="shared" si="59"/>
        <v>0</v>
      </c>
      <c r="AB34" s="79">
        <f t="shared" si="60"/>
        <v>0</v>
      </c>
      <c r="AC34" s="68">
        <f t="shared" si="61"/>
        <v>0</v>
      </c>
      <c r="AD34" s="4"/>
      <c r="AE34" s="33">
        <f t="shared" si="62"/>
        <v>44960</v>
      </c>
      <c r="AF34" s="86" t="str">
        <f t="shared" si="63"/>
        <v>0</v>
      </c>
      <c r="AG34" s="86" t="str">
        <f t="shared" si="64"/>
        <v>0</v>
      </c>
      <c r="AH34" s="86" t="str">
        <f t="shared" si="65"/>
        <v>0</v>
      </c>
      <c r="AI34" s="86" t="str">
        <f t="shared" si="66"/>
        <v>0</v>
      </c>
      <c r="AJ34" s="100" t="str">
        <f t="shared" si="67"/>
        <v/>
      </c>
      <c r="AK34" s="4"/>
      <c r="AL34" s="98">
        <f t="shared" si="68"/>
        <v>44960</v>
      </c>
      <c r="AM34" s="99">
        <f t="shared" ref="AM34:AM55" si="73">(3*H34)-G34</f>
        <v>0</v>
      </c>
      <c r="AN34" s="99">
        <f t="shared" ref="AN34:AN55" si="74">(3*M34)-L34</f>
        <v>0</v>
      </c>
      <c r="AO34" s="99">
        <f t="shared" ref="AO34:AO55" si="75">(3*R34)-Q34</f>
        <v>0</v>
      </c>
      <c r="AP34" s="99">
        <f t="shared" ref="AP34:AP55" si="76">(3*W34)-V34</f>
        <v>0</v>
      </c>
      <c r="AQ34" s="150">
        <f t="shared" ref="AQ34:AQ55" si="77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si="69"/>
        <v>6</v>
      </c>
      <c r="BZ34" s="226" t="str">
        <f t="shared" ref="BZ34:BZ55" si="78">IF((BY34=2),Z34," ")</f>
        <v> </v>
      </c>
      <c r="CA34" s="227" t="str">
        <f t="shared" ref="CA34:CA55" si="79">IF((BY34=2),AA34," ")</f>
        <v> </v>
      </c>
      <c r="CB34" s="227" t="str">
        <f t="shared" si="70"/>
        <v> </v>
      </c>
      <c r="CC34" s="238">
        <f t="shared" ref="CC34:CC55" si="80">SUM(BZ34:CB34)</f>
        <v>0</v>
      </c>
      <c r="CE34" s="226" t="str">
        <f t="shared" ref="CE34:CE55" si="81">IF((BY34=3),Z34," ")</f>
        <v> </v>
      </c>
      <c r="CF34" s="227" t="str">
        <f t="shared" ref="CF34:CF55" si="82">IF((BY34=3),AA34," ")</f>
        <v> </v>
      </c>
      <c r="CG34" s="227" t="str">
        <f t="shared" ref="CG34:CG55" si="83">IF((BY34=3),AB34," ")</f>
        <v> </v>
      </c>
      <c r="CH34" s="238">
        <f t="shared" ref="CH34:CH55" si="84">SUM(CE34:CG34)</f>
        <v>0</v>
      </c>
      <c r="CJ34" s="226" t="str">
        <f t="shared" ref="CJ34:CJ55" si="85">IF((BY34=4),Z34," ")</f>
        <v> </v>
      </c>
      <c r="CK34" s="227" t="str">
        <f t="shared" ref="CK34:CK55" si="86">IF((BY34=4),AA34," ")</f>
        <v> </v>
      </c>
      <c r="CL34" s="227" t="str">
        <f t="shared" ref="CL34:CL55" si="87">IF((BY34=4),AB34," ")</f>
        <v> </v>
      </c>
      <c r="CM34" s="238">
        <f t="shared" ref="CM34:CM55" si="88">SUM(CJ34:CL34)</f>
        <v>0</v>
      </c>
      <c r="CN34" s="2"/>
      <c r="CO34" s="226" t="str">
        <f t="shared" ref="CO34:CO55" si="89">IF((BY34=5),Z34," ")</f>
        <v> </v>
      </c>
      <c r="CP34" s="227" t="str">
        <f t="shared" ref="CP34:CP55" si="90">IF((BY34=5),AA34," ")</f>
        <v> </v>
      </c>
      <c r="CQ34" s="227" t="str">
        <f t="shared" ref="CQ34:CQ55" si="91">IF((BY34=5),AB34," ")</f>
        <v> </v>
      </c>
      <c r="CR34" s="238">
        <f t="shared" ref="CR34:CR55" si="92">SUM(CO34:CQ34)</f>
        <v>0</v>
      </c>
      <c r="CT34" s="226">
        <f t="shared" si="71"/>
        <v>0</v>
      </c>
      <c r="CU34" s="227">
        <f t="shared" ref="CU34:CU55" si="93">IF((BY34=6),AA34," ")</f>
        <v>0</v>
      </c>
      <c r="CV34" s="227">
        <f t="shared" ref="CV34:CV55" si="94">IF((BY34=6),AB34," ")</f>
        <v>0</v>
      </c>
      <c r="CW34" s="238">
        <f t="shared" ref="CW34:CW55" si="95">SUM(CT34:CV34)</f>
        <v>0</v>
      </c>
    </row>
    <row r="35" ht="10.35" customHeight="1" spans="1:101">
      <c r="A35" s="4"/>
      <c r="B35" s="22"/>
      <c r="C35" s="22"/>
      <c r="D35" s="17"/>
      <c r="E35" s="37">
        <f t="shared" si="72"/>
        <v>44963</v>
      </c>
      <c r="F35" s="440"/>
      <c r="G35" s="39"/>
      <c r="H35" s="40"/>
      <c r="I35" s="319">
        <f t="shared" si="55"/>
        <v>0</v>
      </c>
      <c r="J35" s="10"/>
      <c r="K35" s="38"/>
      <c r="L35" s="39"/>
      <c r="M35" s="40"/>
      <c r="N35" s="68">
        <f t="shared" si="56"/>
        <v>0</v>
      </c>
      <c r="O35" s="10"/>
      <c r="P35" s="38"/>
      <c r="Q35" s="39"/>
      <c r="R35" s="40"/>
      <c r="S35" s="68">
        <f t="shared" si="57"/>
        <v>0</v>
      </c>
      <c r="T35" s="10"/>
      <c r="U35" s="38"/>
      <c r="V35" s="39"/>
      <c r="W35" s="40"/>
      <c r="X35" s="68">
        <f t="shared" si="58"/>
        <v>0</v>
      </c>
      <c r="Y35" s="10"/>
      <c r="Z35" s="73">
        <f t="shared" si="59"/>
        <v>0</v>
      </c>
      <c r="AA35" s="79">
        <f t="shared" si="59"/>
        <v>0</v>
      </c>
      <c r="AB35" s="79">
        <f t="shared" si="60"/>
        <v>0</v>
      </c>
      <c r="AC35" s="68">
        <f t="shared" si="61"/>
        <v>0</v>
      </c>
      <c r="AD35" s="4"/>
      <c r="AE35" s="33">
        <f t="shared" si="62"/>
        <v>44963</v>
      </c>
      <c r="AF35" s="86" t="str">
        <f t="shared" si="63"/>
        <v>0</v>
      </c>
      <c r="AG35" s="86" t="str">
        <f t="shared" si="64"/>
        <v>0</v>
      </c>
      <c r="AH35" s="86" t="str">
        <f t="shared" si="65"/>
        <v>0</v>
      </c>
      <c r="AI35" s="86" t="str">
        <f t="shared" si="66"/>
        <v>0</v>
      </c>
      <c r="AJ35" s="100" t="str">
        <f t="shared" si="67"/>
        <v/>
      </c>
      <c r="AK35" s="4"/>
      <c r="AL35" s="98">
        <f t="shared" si="68"/>
        <v>44963</v>
      </c>
      <c r="AM35" s="99">
        <f t="shared" si="73"/>
        <v>0</v>
      </c>
      <c r="AN35" s="99">
        <f t="shared" si="74"/>
        <v>0</v>
      </c>
      <c r="AO35" s="99">
        <f t="shared" si="75"/>
        <v>0</v>
      </c>
      <c r="AP35" s="99">
        <f t="shared" si="76"/>
        <v>0</v>
      </c>
      <c r="AQ35" s="150">
        <f t="shared" si="77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69"/>
        <v>2</v>
      </c>
      <c r="BZ35" s="226">
        <f t="shared" si="78"/>
        <v>0</v>
      </c>
      <c r="CA35" s="227">
        <f t="shared" si="79"/>
        <v>0</v>
      </c>
      <c r="CB35" s="227">
        <f t="shared" si="70"/>
        <v>0</v>
      </c>
      <c r="CC35" s="238">
        <f t="shared" si="80"/>
        <v>0</v>
      </c>
      <c r="CE35" s="226" t="str">
        <f t="shared" si="81"/>
        <v> </v>
      </c>
      <c r="CF35" s="227" t="str">
        <f t="shared" si="82"/>
        <v> </v>
      </c>
      <c r="CG35" s="227" t="str">
        <f t="shared" si="83"/>
        <v> </v>
      </c>
      <c r="CH35" s="238">
        <f t="shared" si="84"/>
        <v>0</v>
      </c>
      <c r="CJ35" s="226" t="str">
        <f t="shared" si="85"/>
        <v> </v>
      </c>
      <c r="CK35" s="227" t="str">
        <f t="shared" si="86"/>
        <v> </v>
      </c>
      <c r="CL35" s="227" t="str">
        <f t="shared" si="87"/>
        <v> </v>
      </c>
      <c r="CM35" s="238">
        <f t="shared" si="88"/>
        <v>0</v>
      </c>
      <c r="CN35" s="2"/>
      <c r="CO35" s="226" t="str">
        <f t="shared" si="89"/>
        <v> </v>
      </c>
      <c r="CP35" s="227" t="str">
        <f t="shared" si="90"/>
        <v> </v>
      </c>
      <c r="CQ35" s="227" t="str">
        <f t="shared" si="91"/>
        <v> </v>
      </c>
      <c r="CR35" s="238">
        <f t="shared" si="92"/>
        <v>0</v>
      </c>
      <c r="CT35" s="226" t="str">
        <f t="shared" si="71"/>
        <v> </v>
      </c>
      <c r="CU35" s="227" t="str">
        <f t="shared" si="93"/>
        <v> </v>
      </c>
      <c r="CV35" s="227" t="str">
        <f t="shared" si="94"/>
        <v> </v>
      </c>
      <c r="CW35" s="238">
        <f t="shared" si="95"/>
        <v>0</v>
      </c>
    </row>
    <row r="36" ht="10.35" customHeight="1" spans="1:101">
      <c r="A36" s="4"/>
      <c r="B36" s="22"/>
      <c r="C36" s="22"/>
      <c r="D36" s="17"/>
      <c r="E36" s="37">
        <f t="shared" si="72"/>
        <v>44965</v>
      </c>
      <c r="F36" s="440"/>
      <c r="G36" s="39"/>
      <c r="H36" s="40"/>
      <c r="I36" s="319">
        <f t="shared" si="55"/>
        <v>0</v>
      </c>
      <c r="J36" s="10"/>
      <c r="K36" s="38"/>
      <c r="L36" s="39"/>
      <c r="M36" s="40"/>
      <c r="N36" s="68">
        <f t="shared" si="56"/>
        <v>0</v>
      </c>
      <c r="O36" s="10"/>
      <c r="P36" s="38"/>
      <c r="Q36" s="39"/>
      <c r="R36" s="40"/>
      <c r="S36" s="68">
        <f t="shared" si="57"/>
        <v>0</v>
      </c>
      <c r="T36" s="10"/>
      <c r="U36" s="38"/>
      <c r="V36" s="39"/>
      <c r="W36" s="40"/>
      <c r="X36" s="68">
        <f t="shared" si="58"/>
        <v>0</v>
      </c>
      <c r="Y36" s="10"/>
      <c r="Z36" s="73">
        <f t="shared" si="59"/>
        <v>0</v>
      </c>
      <c r="AA36" s="79">
        <f t="shared" si="59"/>
        <v>0</v>
      </c>
      <c r="AB36" s="79">
        <f t="shared" si="60"/>
        <v>0</v>
      </c>
      <c r="AC36" s="68">
        <f t="shared" si="61"/>
        <v>0</v>
      </c>
      <c r="AD36" s="4"/>
      <c r="AE36" s="33">
        <f t="shared" si="62"/>
        <v>44965</v>
      </c>
      <c r="AF36" s="86" t="str">
        <f t="shared" si="63"/>
        <v>0</v>
      </c>
      <c r="AG36" s="86" t="str">
        <f t="shared" si="64"/>
        <v>0</v>
      </c>
      <c r="AH36" s="86" t="str">
        <f t="shared" si="65"/>
        <v>0</v>
      </c>
      <c r="AI36" s="86" t="str">
        <f t="shared" si="66"/>
        <v>0</v>
      </c>
      <c r="AJ36" s="100" t="str">
        <f t="shared" si="67"/>
        <v/>
      </c>
      <c r="AK36" s="4"/>
      <c r="AL36" s="98">
        <f t="shared" si="68"/>
        <v>44965</v>
      </c>
      <c r="AM36" s="99">
        <f t="shared" si="73"/>
        <v>0</v>
      </c>
      <c r="AN36" s="99">
        <f t="shared" si="74"/>
        <v>0</v>
      </c>
      <c r="AO36" s="99">
        <f t="shared" si="75"/>
        <v>0</v>
      </c>
      <c r="AP36" s="99">
        <f t="shared" si="76"/>
        <v>0</v>
      </c>
      <c r="AQ36" s="150">
        <f t="shared" si="77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69"/>
        <v>4</v>
      </c>
      <c r="BZ36" s="226" t="str">
        <f t="shared" si="78"/>
        <v> </v>
      </c>
      <c r="CA36" s="227" t="str">
        <f t="shared" si="79"/>
        <v> </v>
      </c>
      <c r="CB36" s="227" t="str">
        <f t="shared" si="70"/>
        <v> </v>
      </c>
      <c r="CC36" s="238">
        <f t="shared" si="80"/>
        <v>0</v>
      </c>
      <c r="CE36" s="226" t="str">
        <f t="shared" si="81"/>
        <v> </v>
      </c>
      <c r="CF36" s="227" t="str">
        <f t="shared" si="82"/>
        <v> </v>
      </c>
      <c r="CG36" s="227" t="str">
        <f t="shared" si="83"/>
        <v> </v>
      </c>
      <c r="CH36" s="238">
        <f t="shared" si="84"/>
        <v>0</v>
      </c>
      <c r="CJ36" s="226">
        <f t="shared" si="85"/>
        <v>0</v>
      </c>
      <c r="CK36" s="227">
        <f t="shared" si="86"/>
        <v>0</v>
      </c>
      <c r="CL36" s="227">
        <f t="shared" si="87"/>
        <v>0</v>
      </c>
      <c r="CM36" s="238">
        <f t="shared" si="88"/>
        <v>0</v>
      </c>
      <c r="CN36" s="2"/>
      <c r="CO36" s="226" t="str">
        <f t="shared" si="89"/>
        <v> </v>
      </c>
      <c r="CP36" s="227" t="str">
        <f t="shared" si="90"/>
        <v> </v>
      </c>
      <c r="CQ36" s="227" t="str">
        <f t="shared" si="91"/>
        <v> </v>
      </c>
      <c r="CR36" s="238">
        <f t="shared" si="92"/>
        <v>0</v>
      </c>
      <c r="CT36" s="226" t="str">
        <f t="shared" si="71"/>
        <v> </v>
      </c>
      <c r="CU36" s="227" t="str">
        <f t="shared" si="93"/>
        <v> </v>
      </c>
      <c r="CV36" s="227" t="str">
        <f t="shared" si="94"/>
        <v> </v>
      </c>
      <c r="CW36" s="238">
        <f t="shared" si="95"/>
        <v>0</v>
      </c>
    </row>
    <row r="37" ht="10.35" customHeight="1" spans="1:101">
      <c r="A37" s="4"/>
      <c r="B37" s="22"/>
      <c r="C37" s="22"/>
      <c r="D37" s="17"/>
      <c r="E37" s="37">
        <f t="shared" si="72"/>
        <v>44966</v>
      </c>
      <c r="F37" s="440"/>
      <c r="G37" s="39"/>
      <c r="H37" s="40"/>
      <c r="I37" s="319">
        <f t="shared" si="55"/>
        <v>0</v>
      </c>
      <c r="J37" s="10"/>
      <c r="K37" s="38"/>
      <c r="L37" s="39"/>
      <c r="M37" s="40"/>
      <c r="N37" s="68">
        <f t="shared" si="56"/>
        <v>0</v>
      </c>
      <c r="O37" s="10"/>
      <c r="P37" s="38"/>
      <c r="Q37" s="39"/>
      <c r="R37" s="40"/>
      <c r="S37" s="68">
        <f t="shared" si="57"/>
        <v>0</v>
      </c>
      <c r="T37" s="10"/>
      <c r="U37" s="38"/>
      <c r="V37" s="39"/>
      <c r="W37" s="40"/>
      <c r="X37" s="68">
        <f t="shared" si="58"/>
        <v>0</v>
      </c>
      <c r="Y37" s="10"/>
      <c r="Z37" s="73">
        <f t="shared" si="59"/>
        <v>0</v>
      </c>
      <c r="AA37" s="79">
        <f t="shared" si="59"/>
        <v>0</v>
      </c>
      <c r="AB37" s="79">
        <f t="shared" si="60"/>
        <v>0</v>
      </c>
      <c r="AC37" s="68">
        <f t="shared" si="61"/>
        <v>0</v>
      </c>
      <c r="AD37" s="4"/>
      <c r="AE37" s="33">
        <f t="shared" si="62"/>
        <v>44966</v>
      </c>
      <c r="AF37" s="86" t="str">
        <f t="shared" si="63"/>
        <v>0</v>
      </c>
      <c r="AG37" s="86" t="str">
        <f t="shared" si="64"/>
        <v>0</v>
      </c>
      <c r="AH37" s="86" t="str">
        <f t="shared" si="65"/>
        <v>0</v>
      </c>
      <c r="AI37" s="86" t="str">
        <f t="shared" si="66"/>
        <v>0</v>
      </c>
      <c r="AJ37" s="100" t="str">
        <f t="shared" si="67"/>
        <v/>
      </c>
      <c r="AK37" s="4"/>
      <c r="AL37" s="98">
        <f t="shared" si="68"/>
        <v>44966</v>
      </c>
      <c r="AM37" s="99">
        <f t="shared" si="73"/>
        <v>0</v>
      </c>
      <c r="AN37" s="99">
        <f t="shared" si="74"/>
        <v>0</v>
      </c>
      <c r="AO37" s="99">
        <f t="shared" si="75"/>
        <v>0</v>
      </c>
      <c r="AP37" s="99">
        <f t="shared" si="76"/>
        <v>0</v>
      </c>
      <c r="AQ37" s="150">
        <f t="shared" si="77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69"/>
        <v>5</v>
      </c>
      <c r="BZ37" s="226" t="str">
        <f t="shared" si="78"/>
        <v> </v>
      </c>
      <c r="CA37" s="227" t="str">
        <f t="shared" si="79"/>
        <v> </v>
      </c>
      <c r="CB37" s="227" t="str">
        <f t="shared" si="70"/>
        <v> </v>
      </c>
      <c r="CC37" s="238">
        <f t="shared" si="80"/>
        <v>0</v>
      </c>
      <c r="CE37" s="226" t="str">
        <f t="shared" si="81"/>
        <v> </v>
      </c>
      <c r="CF37" s="227" t="str">
        <f t="shared" si="82"/>
        <v> </v>
      </c>
      <c r="CG37" s="227" t="str">
        <f t="shared" si="83"/>
        <v> </v>
      </c>
      <c r="CH37" s="238">
        <f t="shared" si="84"/>
        <v>0</v>
      </c>
      <c r="CJ37" s="226" t="str">
        <f t="shared" si="85"/>
        <v> </v>
      </c>
      <c r="CK37" s="227" t="str">
        <f t="shared" si="86"/>
        <v> </v>
      </c>
      <c r="CL37" s="227" t="str">
        <f t="shared" si="87"/>
        <v> </v>
      </c>
      <c r="CM37" s="238">
        <f t="shared" si="88"/>
        <v>0</v>
      </c>
      <c r="CN37" s="2"/>
      <c r="CO37" s="226">
        <f t="shared" si="89"/>
        <v>0</v>
      </c>
      <c r="CP37" s="227">
        <f t="shared" si="90"/>
        <v>0</v>
      </c>
      <c r="CQ37" s="227">
        <f t="shared" si="91"/>
        <v>0</v>
      </c>
      <c r="CR37" s="238">
        <f t="shared" si="92"/>
        <v>0</v>
      </c>
      <c r="CT37" s="226" t="str">
        <f t="shared" si="71"/>
        <v> </v>
      </c>
      <c r="CU37" s="227" t="str">
        <f t="shared" si="93"/>
        <v> </v>
      </c>
      <c r="CV37" s="227" t="str">
        <f t="shared" si="94"/>
        <v> </v>
      </c>
      <c r="CW37" s="238">
        <f t="shared" si="95"/>
        <v>0</v>
      </c>
    </row>
    <row r="38" ht="10.35" customHeight="1" spans="1:101">
      <c r="A38" s="7"/>
      <c r="B38" s="22"/>
      <c r="C38" s="22"/>
      <c r="D38" s="17"/>
      <c r="E38" s="37">
        <f t="shared" si="72"/>
        <v>44967</v>
      </c>
      <c r="F38" s="440"/>
      <c r="G38" s="39"/>
      <c r="H38" s="40"/>
      <c r="I38" s="319">
        <f t="shared" si="55"/>
        <v>0</v>
      </c>
      <c r="J38" s="10"/>
      <c r="K38" s="38"/>
      <c r="L38" s="39"/>
      <c r="M38" s="40"/>
      <c r="N38" s="68">
        <f t="shared" si="56"/>
        <v>0</v>
      </c>
      <c r="O38" s="10"/>
      <c r="P38" s="38"/>
      <c r="Q38" s="39"/>
      <c r="R38" s="40"/>
      <c r="S38" s="68">
        <f t="shared" si="57"/>
        <v>0</v>
      </c>
      <c r="T38" s="10"/>
      <c r="U38" s="38"/>
      <c r="V38" s="39"/>
      <c r="W38" s="40"/>
      <c r="X38" s="68">
        <f t="shared" si="58"/>
        <v>0</v>
      </c>
      <c r="Y38" s="10"/>
      <c r="Z38" s="73">
        <f t="shared" si="59"/>
        <v>0</v>
      </c>
      <c r="AA38" s="79">
        <f t="shared" si="59"/>
        <v>0</v>
      </c>
      <c r="AB38" s="79">
        <f t="shared" si="60"/>
        <v>0</v>
      </c>
      <c r="AC38" s="68">
        <f t="shared" si="61"/>
        <v>0</v>
      </c>
      <c r="AD38" s="4"/>
      <c r="AE38" s="33">
        <f t="shared" si="62"/>
        <v>44967</v>
      </c>
      <c r="AF38" s="86" t="str">
        <f t="shared" si="63"/>
        <v>0</v>
      </c>
      <c r="AG38" s="86" t="str">
        <f t="shared" si="64"/>
        <v>0</v>
      </c>
      <c r="AH38" s="86" t="str">
        <f t="shared" si="65"/>
        <v>0</v>
      </c>
      <c r="AI38" s="86" t="str">
        <f t="shared" si="66"/>
        <v>0</v>
      </c>
      <c r="AJ38" s="100" t="str">
        <f t="shared" si="67"/>
        <v/>
      </c>
      <c r="AK38" s="4"/>
      <c r="AL38" s="98">
        <f t="shared" si="68"/>
        <v>44967</v>
      </c>
      <c r="AM38" s="99">
        <f t="shared" si="73"/>
        <v>0</v>
      </c>
      <c r="AN38" s="99">
        <f t="shared" si="74"/>
        <v>0</v>
      </c>
      <c r="AO38" s="99">
        <f t="shared" si="75"/>
        <v>0</v>
      </c>
      <c r="AP38" s="99">
        <f t="shared" si="76"/>
        <v>0</v>
      </c>
      <c r="AQ38" s="150">
        <f t="shared" si="77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69"/>
        <v>6</v>
      </c>
      <c r="BZ38" s="226" t="str">
        <f t="shared" si="78"/>
        <v> </v>
      </c>
      <c r="CA38" s="227" t="str">
        <f t="shared" si="79"/>
        <v> </v>
      </c>
      <c r="CB38" s="227" t="str">
        <f t="shared" si="70"/>
        <v> </v>
      </c>
      <c r="CC38" s="238">
        <f t="shared" si="80"/>
        <v>0</v>
      </c>
      <c r="CE38" s="226" t="str">
        <f t="shared" si="81"/>
        <v> </v>
      </c>
      <c r="CF38" s="227" t="str">
        <f t="shared" si="82"/>
        <v> </v>
      </c>
      <c r="CG38" s="227" t="str">
        <f t="shared" si="83"/>
        <v> </v>
      </c>
      <c r="CH38" s="238">
        <f t="shared" si="84"/>
        <v>0</v>
      </c>
      <c r="CJ38" s="226" t="str">
        <f t="shared" si="85"/>
        <v> </v>
      </c>
      <c r="CK38" s="227" t="str">
        <f t="shared" si="86"/>
        <v> </v>
      </c>
      <c r="CL38" s="227" t="str">
        <f t="shared" si="87"/>
        <v> </v>
      </c>
      <c r="CM38" s="238">
        <f t="shared" si="88"/>
        <v>0</v>
      </c>
      <c r="CN38" s="2"/>
      <c r="CO38" s="226" t="str">
        <f t="shared" si="89"/>
        <v> </v>
      </c>
      <c r="CP38" s="227" t="str">
        <f t="shared" si="90"/>
        <v> </v>
      </c>
      <c r="CQ38" s="227" t="str">
        <f t="shared" si="91"/>
        <v> </v>
      </c>
      <c r="CR38" s="238">
        <f t="shared" si="92"/>
        <v>0</v>
      </c>
      <c r="CT38" s="226">
        <f t="shared" si="71"/>
        <v>0</v>
      </c>
      <c r="CU38" s="227">
        <f t="shared" si="93"/>
        <v>0</v>
      </c>
      <c r="CV38" s="227">
        <f t="shared" si="94"/>
        <v>0</v>
      </c>
      <c r="CW38" s="238">
        <f t="shared" si="95"/>
        <v>0</v>
      </c>
    </row>
    <row r="39" ht="10.35" customHeight="1" spans="1:101">
      <c r="A39" s="10"/>
      <c r="B39" s="22"/>
      <c r="C39" s="22"/>
      <c r="D39" s="17"/>
      <c r="E39" s="37">
        <f t="shared" si="72"/>
        <v>44970</v>
      </c>
      <c r="F39" s="440"/>
      <c r="G39" s="39"/>
      <c r="H39" s="40"/>
      <c r="I39" s="319">
        <f t="shared" si="55"/>
        <v>0</v>
      </c>
      <c r="J39" s="10"/>
      <c r="K39" s="38"/>
      <c r="L39" s="39"/>
      <c r="M39" s="40"/>
      <c r="N39" s="68">
        <f t="shared" si="56"/>
        <v>0</v>
      </c>
      <c r="O39" s="10"/>
      <c r="P39" s="38"/>
      <c r="Q39" s="39"/>
      <c r="R39" s="40"/>
      <c r="S39" s="68">
        <f t="shared" si="57"/>
        <v>0</v>
      </c>
      <c r="T39" s="10"/>
      <c r="U39" s="38"/>
      <c r="V39" s="39"/>
      <c r="W39" s="40"/>
      <c r="X39" s="68">
        <f t="shared" si="58"/>
        <v>0</v>
      </c>
      <c r="Y39" s="10"/>
      <c r="Z39" s="73">
        <f t="shared" si="59"/>
        <v>0</v>
      </c>
      <c r="AA39" s="79">
        <f t="shared" si="59"/>
        <v>0</v>
      </c>
      <c r="AB39" s="79">
        <f t="shared" si="60"/>
        <v>0</v>
      </c>
      <c r="AC39" s="68">
        <f t="shared" si="61"/>
        <v>0</v>
      </c>
      <c r="AD39" s="4"/>
      <c r="AE39" s="33">
        <f t="shared" si="62"/>
        <v>44970</v>
      </c>
      <c r="AF39" s="86" t="str">
        <f t="shared" si="63"/>
        <v>0</v>
      </c>
      <c r="AG39" s="86" t="str">
        <f t="shared" si="64"/>
        <v>0</v>
      </c>
      <c r="AH39" s="86" t="str">
        <f t="shared" si="65"/>
        <v>0</v>
      </c>
      <c r="AI39" s="86" t="str">
        <f t="shared" si="66"/>
        <v>0</v>
      </c>
      <c r="AJ39" s="100" t="str">
        <f t="shared" si="67"/>
        <v/>
      </c>
      <c r="AK39" s="4"/>
      <c r="AL39" s="98">
        <f t="shared" si="68"/>
        <v>44970</v>
      </c>
      <c r="AM39" s="99">
        <f t="shared" si="73"/>
        <v>0</v>
      </c>
      <c r="AN39" s="99">
        <f t="shared" si="74"/>
        <v>0</v>
      </c>
      <c r="AO39" s="99">
        <f t="shared" si="75"/>
        <v>0</v>
      </c>
      <c r="AP39" s="99">
        <f t="shared" si="76"/>
        <v>0</v>
      </c>
      <c r="AQ39" s="150">
        <f t="shared" si="77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69"/>
        <v>2</v>
      </c>
      <c r="BZ39" s="226">
        <f t="shared" si="78"/>
        <v>0</v>
      </c>
      <c r="CA39" s="227">
        <f t="shared" si="79"/>
        <v>0</v>
      </c>
      <c r="CB39" s="227">
        <f t="shared" si="70"/>
        <v>0</v>
      </c>
      <c r="CC39" s="238">
        <f t="shared" si="80"/>
        <v>0</v>
      </c>
      <c r="CE39" s="226" t="str">
        <f t="shared" si="81"/>
        <v> </v>
      </c>
      <c r="CF39" s="227" t="str">
        <f t="shared" si="82"/>
        <v> </v>
      </c>
      <c r="CG39" s="227" t="str">
        <f t="shared" si="83"/>
        <v> </v>
      </c>
      <c r="CH39" s="238">
        <f t="shared" si="84"/>
        <v>0</v>
      </c>
      <c r="CJ39" s="226" t="str">
        <f t="shared" si="85"/>
        <v> </v>
      </c>
      <c r="CK39" s="227" t="str">
        <f t="shared" si="86"/>
        <v> </v>
      </c>
      <c r="CL39" s="227" t="str">
        <f t="shared" si="87"/>
        <v> </v>
      </c>
      <c r="CM39" s="238">
        <f t="shared" si="88"/>
        <v>0</v>
      </c>
      <c r="CN39" s="2"/>
      <c r="CO39" s="226" t="str">
        <f t="shared" si="89"/>
        <v> </v>
      </c>
      <c r="CP39" s="227" t="str">
        <f t="shared" si="90"/>
        <v> </v>
      </c>
      <c r="CQ39" s="227" t="str">
        <f t="shared" si="91"/>
        <v> </v>
      </c>
      <c r="CR39" s="238">
        <f t="shared" si="92"/>
        <v>0</v>
      </c>
      <c r="CT39" s="226" t="str">
        <f t="shared" si="71"/>
        <v> </v>
      </c>
      <c r="CU39" s="227" t="str">
        <f t="shared" si="93"/>
        <v> </v>
      </c>
      <c r="CV39" s="227" t="str">
        <f t="shared" si="94"/>
        <v> </v>
      </c>
      <c r="CW39" s="238">
        <f t="shared" si="95"/>
        <v>0</v>
      </c>
    </row>
    <row r="40" ht="10.35" customHeight="1" spans="1:101">
      <c r="A40" s="4"/>
      <c r="B40" s="22"/>
      <c r="C40" s="22"/>
      <c r="D40" s="17"/>
      <c r="E40" s="37">
        <f t="shared" si="72"/>
        <v>44971</v>
      </c>
      <c r="F40" s="440"/>
      <c r="G40" s="39"/>
      <c r="H40" s="40"/>
      <c r="I40" s="319">
        <f t="shared" si="55"/>
        <v>0</v>
      </c>
      <c r="J40" s="10"/>
      <c r="K40" s="38"/>
      <c r="L40" s="39"/>
      <c r="M40" s="40"/>
      <c r="N40" s="68">
        <f t="shared" si="56"/>
        <v>0</v>
      </c>
      <c r="O40" s="10"/>
      <c r="P40" s="38"/>
      <c r="Q40" s="39"/>
      <c r="R40" s="40"/>
      <c r="S40" s="68">
        <f t="shared" si="57"/>
        <v>0</v>
      </c>
      <c r="T40" s="10"/>
      <c r="U40" s="38"/>
      <c r="V40" s="39"/>
      <c r="W40" s="40"/>
      <c r="X40" s="68">
        <f t="shared" si="58"/>
        <v>0</v>
      </c>
      <c r="Y40" s="10"/>
      <c r="Z40" s="73">
        <f t="shared" si="59"/>
        <v>0</v>
      </c>
      <c r="AA40" s="79">
        <f t="shared" si="59"/>
        <v>0</v>
      </c>
      <c r="AB40" s="79">
        <f t="shared" si="60"/>
        <v>0</v>
      </c>
      <c r="AC40" s="68">
        <f t="shared" si="61"/>
        <v>0</v>
      </c>
      <c r="AD40" s="4"/>
      <c r="AE40" s="33" t="str">
        <f t="shared" si="62"/>
        <v> </v>
      </c>
      <c r="AF40" s="86" t="str">
        <f t="shared" si="63"/>
        <v>0</v>
      </c>
      <c r="AG40" s="86" t="str">
        <f t="shared" si="64"/>
        <v>0</v>
      </c>
      <c r="AH40" s="86" t="str">
        <f t="shared" si="65"/>
        <v>0</v>
      </c>
      <c r="AI40" s="86" t="str">
        <f t="shared" si="66"/>
        <v>0</v>
      </c>
      <c r="AJ40" s="100" t="str">
        <f t="shared" si="67"/>
        <v/>
      </c>
      <c r="AK40" s="4"/>
      <c r="AL40" s="98" t="str">
        <f t="shared" si="68"/>
        <v> </v>
      </c>
      <c r="AM40" s="99">
        <f t="shared" si="73"/>
        <v>0</v>
      </c>
      <c r="AN40" s="99">
        <f t="shared" si="74"/>
        <v>0</v>
      </c>
      <c r="AO40" s="99">
        <f t="shared" si="75"/>
        <v>0</v>
      </c>
      <c r="AP40" s="99">
        <f t="shared" si="76"/>
        <v>0</v>
      </c>
      <c r="AQ40" s="150">
        <f t="shared" si="77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69"/>
        <v>3</v>
      </c>
      <c r="BZ40" s="226" t="str">
        <f t="shared" si="78"/>
        <v> </v>
      </c>
      <c r="CA40" s="227" t="str">
        <f t="shared" si="79"/>
        <v> </v>
      </c>
      <c r="CB40" s="227" t="str">
        <f t="shared" si="70"/>
        <v> </v>
      </c>
      <c r="CC40" s="238">
        <f t="shared" si="80"/>
        <v>0</v>
      </c>
      <c r="CE40" s="226">
        <f t="shared" si="81"/>
        <v>0</v>
      </c>
      <c r="CF40" s="227">
        <f t="shared" si="82"/>
        <v>0</v>
      </c>
      <c r="CG40" s="227">
        <f t="shared" si="83"/>
        <v>0</v>
      </c>
      <c r="CH40" s="238">
        <f t="shared" si="84"/>
        <v>0</v>
      </c>
      <c r="CJ40" s="226" t="str">
        <f t="shared" si="85"/>
        <v> </v>
      </c>
      <c r="CK40" s="227" t="str">
        <f t="shared" si="86"/>
        <v> </v>
      </c>
      <c r="CL40" s="227" t="str">
        <f t="shared" si="87"/>
        <v> </v>
      </c>
      <c r="CM40" s="238">
        <f t="shared" si="88"/>
        <v>0</v>
      </c>
      <c r="CN40" s="2"/>
      <c r="CO40" s="226" t="str">
        <f t="shared" si="89"/>
        <v> </v>
      </c>
      <c r="CP40" s="227" t="str">
        <f t="shared" si="90"/>
        <v> </v>
      </c>
      <c r="CQ40" s="227" t="str">
        <f t="shared" si="91"/>
        <v> </v>
      </c>
      <c r="CR40" s="238">
        <f t="shared" si="92"/>
        <v>0</v>
      </c>
      <c r="CT40" s="226" t="str">
        <f t="shared" si="71"/>
        <v> </v>
      </c>
      <c r="CU40" s="227" t="str">
        <f t="shared" si="93"/>
        <v> </v>
      </c>
      <c r="CV40" s="227" t="str">
        <f t="shared" si="94"/>
        <v> </v>
      </c>
      <c r="CW40" s="238">
        <f t="shared" si="95"/>
        <v>0</v>
      </c>
    </row>
    <row r="41" ht="10.35" customHeight="1" spans="1:101">
      <c r="A41" s="4"/>
      <c r="B41" s="22"/>
      <c r="C41" s="22"/>
      <c r="D41" s="17"/>
      <c r="E41" s="37">
        <f t="shared" si="72"/>
        <v>44972</v>
      </c>
      <c r="F41" s="440"/>
      <c r="G41" s="39"/>
      <c r="H41" s="40"/>
      <c r="I41" s="319">
        <f t="shared" si="55"/>
        <v>0</v>
      </c>
      <c r="J41" s="10"/>
      <c r="K41" s="38"/>
      <c r="L41" s="39"/>
      <c r="M41" s="40"/>
      <c r="N41" s="68">
        <f t="shared" si="56"/>
        <v>0</v>
      </c>
      <c r="O41" s="10"/>
      <c r="P41" s="38"/>
      <c r="Q41" s="39"/>
      <c r="R41" s="40"/>
      <c r="S41" s="68">
        <f t="shared" si="57"/>
        <v>0</v>
      </c>
      <c r="T41" s="10"/>
      <c r="U41" s="38"/>
      <c r="V41" s="39"/>
      <c r="W41" s="40"/>
      <c r="X41" s="68">
        <f t="shared" si="58"/>
        <v>0</v>
      </c>
      <c r="Y41" s="10"/>
      <c r="Z41" s="73">
        <f t="shared" si="59"/>
        <v>0</v>
      </c>
      <c r="AA41" s="79">
        <f t="shared" si="59"/>
        <v>0</v>
      </c>
      <c r="AB41" s="79">
        <f t="shared" si="60"/>
        <v>0</v>
      </c>
      <c r="AC41" s="68">
        <f t="shared" si="61"/>
        <v>0</v>
      </c>
      <c r="AD41" s="4"/>
      <c r="AE41" s="33" t="str">
        <f t="shared" si="62"/>
        <v> </v>
      </c>
      <c r="AF41" s="86" t="str">
        <f t="shared" si="63"/>
        <v>0</v>
      </c>
      <c r="AG41" s="86" t="str">
        <f t="shared" si="64"/>
        <v>0</v>
      </c>
      <c r="AH41" s="86" t="str">
        <f t="shared" si="65"/>
        <v>0</v>
      </c>
      <c r="AI41" s="86" t="str">
        <f t="shared" si="66"/>
        <v>0</v>
      </c>
      <c r="AJ41" s="100" t="str">
        <f t="shared" si="67"/>
        <v/>
      </c>
      <c r="AK41" s="4"/>
      <c r="AL41" s="98" t="str">
        <f t="shared" si="68"/>
        <v> </v>
      </c>
      <c r="AM41" s="99">
        <f t="shared" si="73"/>
        <v>0</v>
      </c>
      <c r="AN41" s="99">
        <f t="shared" si="74"/>
        <v>0</v>
      </c>
      <c r="AO41" s="99">
        <f t="shared" si="75"/>
        <v>0</v>
      </c>
      <c r="AP41" s="99">
        <f t="shared" si="76"/>
        <v>0</v>
      </c>
      <c r="AQ41" s="150">
        <f t="shared" si="77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69"/>
        <v>4</v>
      </c>
      <c r="BZ41" s="226" t="str">
        <f t="shared" si="78"/>
        <v> </v>
      </c>
      <c r="CA41" s="227" t="str">
        <f t="shared" si="79"/>
        <v> </v>
      </c>
      <c r="CB41" s="227" t="str">
        <f t="shared" si="70"/>
        <v> </v>
      </c>
      <c r="CC41" s="238">
        <f t="shared" si="80"/>
        <v>0</v>
      </c>
      <c r="CE41" s="226" t="str">
        <f t="shared" si="81"/>
        <v> </v>
      </c>
      <c r="CF41" s="227" t="str">
        <f t="shared" si="82"/>
        <v> </v>
      </c>
      <c r="CG41" s="227" t="str">
        <f t="shared" si="83"/>
        <v> </v>
      </c>
      <c r="CH41" s="238">
        <f t="shared" si="84"/>
        <v>0</v>
      </c>
      <c r="CJ41" s="226">
        <f t="shared" si="85"/>
        <v>0</v>
      </c>
      <c r="CK41" s="227">
        <f t="shared" si="86"/>
        <v>0</v>
      </c>
      <c r="CL41" s="227">
        <f t="shared" si="87"/>
        <v>0</v>
      </c>
      <c r="CM41" s="238">
        <f t="shared" si="88"/>
        <v>0</v>
      </c>
      <c r="CN41" s="2"/>
      <c r="CO41" s="226" t="str">
        <f t="shared" si="89"/>
        <v> </v>
      </c>
      <c r="CP41" s="227" t="str">
        <f t="shared" si="90"/>
        <v> </v>
      </c>
      <c r="CQ41" s="227" t="str">
        <f t="shared" si="91"/>
        <v> </v>
      </c>
      <c r="CR41" s="238">
        <f t="shared" si="92"/>
        <v>0</v>
      </c>
      <c r="CT41" s="226" t="str">
        <f t="shared" si="71"/>
        <v> </v>
      </c>
      <c r="CU41" s="227" t="str">
        <f t="shared" si="93"/>
        <v> </v>
      </c>
      <c r="CV41" s="227" t="str">
        <f t="shared" si="94"/>
        <v> </v>
      </c>
      <c r="CW41" s="238">
        <f t="shared" si="95"/>
        <v>0</v>
      </c>
    </row>
    <row r="42" ht="10.35" customHeight="1" spans="1:101">
      <c r="A42" s="4"/>
      <c r="B42" s="22"/>
      <c r="C42" s="22"/>
      <c r="D42" s="17"/>
      <c r="E42" s="37">
        <f t="shared" si="72"/>
        <v>44973</v>
      </c>
      <c r="F42" s="440"/>
      <c r="G42" s="39"/>
      <c r="H42" s="40"/>
      <c r="I42" s="319">
        <f t="shared" si="55"/>
        <v>0</v>
      </c>
      <c r="J42" s="10"/>
      <c r="K42" s="38"/>
      <c r="L42" s="39"/>
      <c r="M42" s="40"/>
      <c r="N42" s="68">
        <f t="shared" si="56"/>
        <v>0</v>
      </c>
      <c r="O42" s="10"/>
      <c r="P42" s="38"/>
      <c r="Q42" s="39"/>
      <c r="R42" s="40"/>
      <c r="S42" s="68">
        <f t="shared" si="57"/>
        <v>0</v>
      </c>
      <c r="T42" s="10"/>
      <c r="U42" s="38"/>
      <c r="V42" s="39"/>
      <c r="W42" s="40"/>
      <c r="X42" s="68">
        <f t="shared" si="58"/>
        <v>0</v>
      </c>
      <c r="Y42" s="10"/>
      <c r="Z42" s="73">
        <f t="shared" si="59"/>
        <v>0</v>
      </c>
      <c r="AA42" s="79">
        <f t="shared" si="59"/>
        <v>0</v>
      </c>
      <c r="AB42" s="79">
        <f t="shared" si="60"/>
        <v>0</v>
      </c>
      <c r="AC42" s="68">
        <f t="shared" si="61"/>
        <v>0</v>
      </c>
      <c r="AD42" s="4"/>
      <c r="AE42" s="33">
        <f t="shared" si="62"/>
        <v>44973</v>
      </c>
      <c r="AF42" s="86" t="str">
        <f t="shared" si="63"/>
        <v>0</v>
      </c>
      <c r="AG42" s="86" t="str">
        <f t="shared" si="64"/>
        <v>0</v>
      </c>
      <c r="AH42" s="86" t="str">
        <f t="shared" si="65"/>
        <v>0</v>
      </c>
      <c r="AI42" s="86" t="str">
        <f t="shared" si="66"/>
        <v>0</v>
      </c>
      <c r="AJ42" s="100" t="str">
        <f t="shared" si="67"/>
        <v/>
      </c>
      <c r="AK42" s="4"/>
      <c r="AL42" s="98">
        <f t="shared" si="68"/>
        <v>44973</v>
      </c>
      <c r="AM42" s="99">
        <f t="shared" si="73"/>
        <v>0</v>
      </c>
      <c r="AN42" s="99">
        <f t="shared" si="74"/>
        <v>0</v>
      </c>
      <c r="AO42" s="99">
        <f t="shared" si="75"/>
        <v>0</v>
      </c>
      <c r="AP42" s="99">
        <f t="shared" si="76"/>
        <v>0</v>
      </c>
      <c r="AQ42" s="150">
        <f t="shared" si="77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69"/>
        <v>5</v>
      </c>
      <c r="BZ42" s="226" t="str">
        <f t="shared" si="78"/>
        <v> </v>
      </c>
      <c r="CA42" s="227" t="str">
        <f t="shared" si="79"/>
        <v> </v>
      </c>
      <c r="CB42" s="227" t="str">
        <f t="shared" si="70"/>
        <v> </v>
      </c>
      <c r="CC42" s="238">
        <f t="shared" si="80"/>
        <v>0</v>
      </c>
      <c r="CE42" s="226" t="str">
        <f t="shared" si="81"/>
        <v> </v>
      </c>
      <c r="CF42" s="227" t="str">
        <f t="shared" si="82"/>
        <v> </v>
      </c>
      <c r="CG42" s="227" t="str">
        <f t="shared" si="83"/>
        <v> </v>
      </c>
      <c r="CH42" s="238">
        <f t="shared" si="84"/>
        <v>0</v>
      </c>
      <c r="CJ42" s="226" t="str">
        <f t="shared" si="85"/>
        <v> </v>
      </c>
      <c r="CK42" s="227" t="str">
        <f t="shared" si="86"/>
        <v> </v>
      </c>
      <c r="CL42" s="227" t="str">
        <f t="shared" si="87"/>
        <v> </v>
      </c>
      <c r="CM42" s="238">
        <f t="shared" si="88"/>
        <v>0</v>
      </c>
      <c r="CN42" s="2"/>
      <c r="CO42" s="226">
        <f t="shared" si="89"/>
        <v>0</v>
      </c>
      <c r="CP42" s="227">
        <f t="shared" si="90"/>
        <v>0</v>
      </c>
      <c r="CQ42" s="227">
        <f t="shared" si="91"/>
        <v>0</v>
      </c>
      <c r="CR42" s="238">
        <f t="shared" si="92"/>
        <v>0</v>
      </c>
      <c r="CT42" s="226" t="str">
        <f t="shared" si="71"/>
        <v> </v>
      </c>
      <c r="CU42" s="227" t="str">
        <f t="shared" si="93"/>
        <v> </v>
      </c>
      <c r="CV42" s="227" t="str">
        <f t="shared" si="94"/>
        <v> </v>
      </c>
      <c r="CW42" s="238">
        <f t="shared" si="95"/>
        <v>0</v>
      </c>
    </row>
    <row r="43" ht="10.35" customHeight="1" spans="1:101">
      <c r="A43" s="4"/>
      <c r="B43" s="22"/>
      <c r="C43" s="22"/>
      <c r="D43" s="17"/>
      <c r="E43" s="37">
        <f t="shared" si="72"/>
        <v>44974</v>
      </c>
      <c r="F43" s="440"/>
      <c r="G43" s="39"/>
      <c r="H43" s="40"/>
      <c r="I43" s="319">
        <f t="shared" si="55"/>
        <v>0</v>
      </c>
      <c r="J43" s="10"/>
      <c r="K43" s="38"/>
      <c r="L43" s="39"/>
      <c r="M43" s="40"/>
      <c r="N43" s="68">
        <f t="shared" si="56"/>
        <v>0</v>
      </c>
      <c r="O43" s="10"/>
      <c r="P43" s="38"/>
      <c r="Q43" s="39"/>
      <c r="R43" s="40"/>
      <c r="S43" s="68">
        <f t="shared" si="57"/>
        <v>0</v>
      </c>
      <c r="T43" s="10"/>
      <c r="U43" s="38"/>
      <c r="V43" s="39"/>
      <c r="W43" s="40"/>
      <c r="X43" s="68">
        <f t="shared" si="58"/>
        <v>0</v>
      </c>
      <c r="Y43" s="10"/>
      <c r="Z43" s="73">
        <f t="shared" si="59"/>
        <v>0</v>
      </c>
      <c r="AA43" s="79">
        <f t="shared" si="59"/>
        <v>0</v>
      </c>
      <c r="AB43" s="79">
        <f t="shared" si="60"/>
        <v>0</v>
      </c>
      <c r="AC43" s="68">
        <f t="shared" si="61"/>
        <v>0</v>
      </c>
      <c r="AD43" s="4"/>
      <c r="AE43" s="33">
        <f t="shared" si="62"/>
        <v>44974</v>
      </c>
      <c r="AF43" s="86" t="str">
        <f t="shared" si="63"/>
        <v>0</v>
      </c>
      <c r="AG43" s="86" t="str">
        <f t="shared" si="64"/>
        <v>0</v>
      </c>
      <c r="AH43" s="86" t="str">
        <f t="shared" si="65"/>
        <v>0</v>
      </c>
      <c r="AI43" s="86" t="str">
        <f t="shared" si="66"/>
        <v>0</v>
      </c>
      <c r="AJ43" s="100" t="str">
        <f t="shared" si="67"/>
        <v/>
      </c>
      <c r="AK43" s="4"/>
      <c r="AL43" s="98">
        <f t="shared" si="68"/>
        <v>44974</v>
      </c>
      <c r="AM43" s="99">
        <f t="shared" si="73"/>
        <v>0</v>
      </c>
      <c r="AN43" s="99">
        <f t="shared" si="74"/>
        <v>0</v>
      </c>
      <c r="AO43" s="99">
        <f t="shared" si="75"/>
        <v>0</v>
      </c>
      <c r="AP43" s="99">
        <f t="shared" si="76"/>
        <v>0</v>
      </c>
      <c r="AQ43" s="150">
        <f t="shared" si="77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69"/>
        <v>6</v>
      </c>
      <c r="BZ43" s="226" t="str">
        <f t="shared" si="78"/>
        <v> </v>
      </c>
      <c r="CA43" s="227" t="str">
        <f t="shared" si="79"/>
        <v> </v>
      </c>
      <c r="CB43" s="227" t="str">
        <f t="shared" si="70"/>
        <v> </v>
      </c>
      <c r="CC43" s="238">
        <f t="shared" si="80"/>
        <v>0</v>
      </c>
      <c r="CE43" s="226" t="str">
        <f t="shared" si="81"/>
        <v> </v>
      </c>
      <c r="CF43" s="227" t="str">
        <f t="shared" si="82"/>
        <v> </v>
      </c>
      <c r="CG43" s="227" t="str">
        <f t="shared" si="83"/>
        <v> </v>
      </c>
      <c r="CH43" s="238">
        <f t="shared" si="84"/>
        <v>0</v>
      </c>
      <c r="CJ43" s="226" t="str">
        <f t="shared" si="85"/>
        <v> </v>
      </c>
      <c r="CK43" s="227" t="str">
        <f t="shared" si="86"/>
        <v> </v>
      </c>
      <c r="CL43" s="227" t="str">
        <f t="shared" si="87"/>
        <v> </v>
      </c>
      <c r="CM43" s="238">
        <f t="shared" si="88"/>
        <v>0</v>
      </c>
      <c r="CN43" s="2"/>
      <c r="CO43" s="226" t="str">
        <f t="shared" si="89"/>
        <v> </v>
      </c>
      <c r="CP43" s="227" t="str">
        <f t="shared" si="90"/>
        <v> </v>
      </c>
      <c r="CQ43" s="227" t="str">
        <f t="shared" si="91"/>
        <v> </v>
      </c>
      <c r="CR43" s="238">
        <f t="shared" si="92"/>
        <v>0</v>
      </c>
      <c r="CT43" s="226">
        <f t="shared" si="71"/>
        <v>0</v>
      </c>
      <c r="CU43" s="227">
        <f t="shared" si="93"/>
        <v>0</v>
      </c>
      <c r="CV43" s="227">
        <f t="shared" si="94"/>
        <v>0</v>
      </c>
      <c r="CW43" s="238">
        <f t="shared" si="95"/>
        <v>0</v>
      </c>
    </row>
    <row r="44" ht="10.35" customHeight="1" spans="1:101">
      <c r="A44" s="4"/>
      <c r="B44" s="22"/>
      <c r="C44" s="22"/>
      <c r="D44" s="17"/>
      <c r="E44" s="37">
        <f t="shared" si="72"/>
        <v>44978</v>
      </c>
      <c r="F44" s="440"/>
      <c r="G44" s="39"/>
      <c r="H44" s="40"/>
      <c r="I44" s="319">
        <f t="shared" si="55"/>
        <v>0</v>
      </c>
      <c r="J44" s="10"/>
      <c r="K44" s="38"/>
      <c r="L44" s="39"/>
      <c r="M44" s="40"/>
      <c r="N44" s="68">
        <f t="shared" si="56"/>
        <v>0</v>
      </c>
      <c r="O44" s="10"/>
      <c r="P44" s="38"/>
      <c r="Q44" s="39"/>
      <c r="R44" s="40"/>
      <c r="S44" s="68">
        <f t="shared" si="57"/>
        <v>0</v>
      </c>
      <c r="T44" s="10"/>
      <c r="U44" s="38"/>
      <c r="V44" s="39"/>
      <c r="W44" s="40"/>
      <c r="X44" s="68">
        <f t="shared" si="58"/>
        <v>0</v>
      </c>
      <c r="Y44" s="10"/>
      <c r="Z44" s="73">
        <f t="shared" si="59"/>
        <v>0</v>
      </c>
      <c r="AA44" s="79">
        <f t="shared" si="59"/>
        <v>0</v>
      </c>
      <c r="AB44" s="79">
        <f t="shared" si="60"/>
        <v>0</v>
      </c>
      <c r="AC44" s="68">
        <f t="shared" si="61"/>
        <v>0</v>
      </c>
      <c r="AD44" s="4"/>
      <c r="AE44" s="33">
        <f t="shared" si="62"/>
        <v>44978</v>
      </c>
      <c r="AF44" s="86" t="str">
        <f t="shared" si="63"/>
        <v>0</v>
      </c>
      <c r="AG44" s="86" t="str">
        <f t="shared" si="64"/>
        <v>0</v>
      </c>
      <c r="AH44" s="86" t="str">
        <f t="shared" si="65"/>
        <v>0</v>
      </c>
      <c r="AI44" s="86" t="str">
        <f t="shared" si="66"/>
        <v>0</v>
      </c>
      <c r="AJ44" s="100" t="str">
        <f t="shared" si="67"/>
        <v/>
      </c>
      <c r="AK44" s="4"/>
      <c r="AL44" s="98">
        <f t="shared" si="68"/>
        <v>44978</v>
      </c>
      <c r="AM44" s="99">
        <f t="shared" si="73"/>
        <v>0</v>
      </c>
      <c r="AN44" s="99">
        <f t="shared" si="74"/>
        <v>0</v>
      </c>
      <c r="AO44" s="99">
        <f t="shared" si="75"/>
        <v>0</v>
      </c>
      <c r="AP44" s="99">
        <f t="shared" si="76"/>
        <v>0</v>
      </c>
      <c r="AQ44" s="150">
        <f t="shared" si="77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69"/>
        <v>3</v>
      </c>
      <c r="BZ44" s="226" t="str">
        <f t="shared" si="78"/>
        <v> </v>
      </c>
      <c r="CA44" s="227" t="str">
        <f t="shared" si="79"/>
        <v> </v>
      </c>
      <c r="CB44" s="227" t="str">
        <f t="shared" si="70"/>
        <v> </v>
      </c>
      <c r="CC44" s="238">
        <f t="shared" si="80"/>
        <v>0</v>
      </c>
      <c r="CE44" s="226">
        <f t="shared" si="81"/>
        <v>0</v>
      </c>
      <c r="CF44" s="227">
        <f t="shared" si="82"/>
        <v>0</v>
      </c>
      <c r="CG44" s="227">
        <f t="shared" si="83"/>
        <v>0</v>
      </c>
      <c r="CH44" s="238">
        <f t="shared" si="84"/>
        <v>0</v>
      </c>
      <c r="CJ44" s="226" t="str">
        <f t="shared" si="85"/>
        <v> </v>
      </c>
      <c r="CK44" s="227" t="str">
        <f t="shared" si="86"/>
        <v> </v>
      </c>
      <c r="CL44" s="227" t="str">
        <f t="shared" si="87"/>
        <v> </v>
      </c>
      <c r="CM44" s="238">
        <f t="shared" si="88"/>
        <v>0</v>
      </c>
      <c r="CN44" s="2"/>
      <c r="CO44" s="226" t="str">
        <f t="shared" si="89"/>
        <v> </v>
      </c>
      <c r="CP44" s="227" t="str">
        <f t="shared" si="90"/>
        <v> </v>
      </c>
      <c r="CQ44" s="227" t="str">
        <f t="shared" si="91"/>
        <v> </v>
      </c>
      <c r="CR44" s="238">
        <f t="shared" si="92"/>
        <v>0</v>
      </c>
      <c r="CT44" s="226" t="str">
        <f t="shared" si="71"/>
        <v> </v>
      </c>
      <c r="CU44" s="227" t="str">
        <f t="shared" si="93"/>
        <v> </v>
      </c>
      <c r="CV44" s="227" t="str">
        <f t="shared" si="94"/>
        <v> </v>
      </c>
      <c r="CW44" s="238">
        <f t="shared" si="95"/>
        <v>0</v>
      </c>
    </row>
    <row r="45" ht="10.35" customHeight="1" spans="1:101">
      <c r="A45" s="4"/>
      <c r="B45" s="22"/>
      <c r="C45" s="22"/>
      <c r="D45" s="17"/>
      <c r="E45" s="37">
        <f t="shared" si="72"/>
        <v>44979</v>
      </c>
      <c r="F45" s="440"/>
      <c r="G45" s="39"/>
      <c r="H45" s="40"/>
      <c r="I45" s="319">
        <f t="shared" si="55"/>
        <v>0</v>
      </c>
      <c r="J45" s="10"/>
      <c r="K45" s="38"/>
      <c r="L45" s="39"/>
      <c r="M45" s="40"/>
      <c r="N45" s="68">
        <f t="shared" si="56"/>
        <v>0</v>
      </c>
      <c r="O45" s="10"/>
      <c r="P45" s="38"/>
      <c r="Q45" s="39"/>
      <c r="R45" s="40"/>
      <c r="S45" s="68">
        <f t="shared" si="57"/>
        <v>0</v>
      </c>
      <c r="T45" s="10"/>
      <c r="U45" s="38"/>
      <c r="V45" s="39"/>
      <c r="W45" s="40"/>
      <c r="X45" s="68">
        <f t="shared" si="58"/>
        <v>0</v>
      </c>
      <c r="Y45" s="10"/>
      <c r="Z45" s="73">
        <f t="shared" si="59"/>
        <v>0</v>
      </c>
      <c r="AA45" s="79">
        <f t="shared" si="59"/>
        <v>0</v>
      </c>
      <c r="AB45" s="79">
        <f t="shared" si="60"/>
        <v>0</v>
      </c>
      <c r="AC45" s="68">
        <f t="shared" si="61"/>
        <v>0</v>
      </c>
      <c r="AD45" s="4"/>
      <c r="AE45" s="33">
        <f t="shared" si="62"/>
        <v>44979</v>
      </c>
      <c r="AF45" s="86" t="str">
        <f t="shared" si="63"/>
        <v>0</v>
      </c>
      <c r="AG45" s="86" t="str">
        <f t="shared" si="64"/>
        <v>0</v>
      </c>
      <c r="AH45" s="86" t="str">
        <f t="shared" si="65"/>
        <v>0</v>
      </c>
      <c r="AI45" s="86" t="str">
        <f t="shared" si="66"/>
        <v>0</v>
      </c>
      <c r="AJ45" s="100" t="str">
        <f t="shared" si="67"/>
        <v/>
      </c>
      <c r="AK45" s="4"/>
      <c r="AL45" s="98">
        <f t="shared" si="68"/>
        <v>44979</v>
      </c>
      <c r="AM45" s="99">
        <f t="shared" si="73"/>
        <v>0</v>
      </c>
      <c r="AN45" s="99">
        <f t="shared" si="74"/>
        <v>0</v>
      </c>
      <c r="AO45" s="99">
        <f t="shared" si="75"/>
        <v>0</v>
      </c>
      <c r="AP45" s="99">
        <f t="shared" si="76"/>
        <v>0</v>
      </c>
      <c r="AQ45" s="150">
        <f t="shared" si="77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69"/>
        <v>4</v>
      </c>
      <c r="BZ45" s="226" t="str">
        <f t="shared" si="78"/>
        <v> </v>
      </c>
      <c r="CA45" s="227" t="str">
        <f t="shared" si="79"/>
        <v> </v>
      </c>
      <c r="CB45" s="227" t="str">
        <f t="shared" si="70"/>
        <v> </v>
      </c>
      <c r="CC45" s="238">
        <f t="shared" si="80"/>
        <v>0</v>
      </c>
      <c r="CE45" s="226" t="str">
        <f t="shared" si="81"/>
        <v> </v>
      </c>
      <c r="CF45" s="227" t="str">
        <f t="shared" si="82"/>
        <v> </v>
      </c>
      <c r="CG45" s="227" t="str">
        <f t="shared" si="83"/>
        <v> </v>
      </c>
      <c r="CH45" s="238">
        <f t="shared" si="84"/>
        <v>0</v>
      </c>
      <c r="CJ45" s="226">
        <f t="shared" si="85"/>
        <v>0</v>
      </c>
      <c r="CK45" s="227">
        <f t="shared" si="86"/>
        <v>0</v>
      </c>
      <c r="CL45" s="227">
        <f t="shared" si="87"/>
        <v>0</v>
      </c>
      <c r="CM45" s="238">
        <f t="shared" si="88"/>
        <v>0</v>
      </c>
      <c r="CN45" s="2"/>
      <c r="CO45" s="226" t="str">
        <f t="shared" si="89"/>
        <v> </v>
      </c>
      <c r="CP45" s="227" t="str">
        <f t="shared" si="90"/>
        <v> </v>
      </c>
      <c r="CQ45" s="227" t="str">
        <f t="shared" si="91"/>
        <v> </v>
      </c>
      <c r="CR45" s="238">
        <f t="shared" si="92"/>
        <v>0</v>
      </c>
      <c r="CT45" s="226" t="str">
        <f t="shared" si="71"/>
        <v> </v>
      </c>
      <c r="CU45" s="227" t="str">
        <f t="shared" si="93"/>
        <v> </v>
      </c>
      <c r="CV45" s="227" t="str">
        <f t="shared" si="94"/>
        <v> </v>
      </c>
      <c r="CW45" s="238">
        <f t="shared" si="95"/>
        <v>0</v>
      </c>
    </row>
    <row r="46" ht="10.35" customHeight="1" spans="1:101">
      <c r="A46" s="4"/>
      <c r="B46" s="22"/>
      <c r="C46" s="22"/>
      <c r="D46" s="17"/>
      <c r="E46" s="37">
        <f t="shared" si="72"/>
        <v>44980</v>
      </c>
      <c r="F46" s="440"/>
      <c r="G46" s="39"/>
      <c r="H46" s="40"/>
      <c r="I46" s="319">
        <f t="shared" si="55"/>
        <v>0</v>
      </c>
      <c r="J46" s="10"/>
      <c r="K46" s="38"/>
      <c r="L46" s="39"/>
      <c r="M46" s="40"/>
      <c r="N46" s="68">
        <f t="shared" si="56"/>
        <v>0</v>
      </c>
      <c r="O46" s="10"/>
      <c r="P46" s="38"/>
      <c r="Q46" s="39"/>
      <c r="R46" s="40"/>
      <c r="S46" s="68">
        <f t="shared" si="57"/>
        <v>0</v>
      </c>
      <c r="T46" s="10"/>
      <c r="U46" s="38"/>
      <c r="V46" s="39"/>
      <c r="W46" s="40"/>
      <c r="X46" s="68">
        <f t="shared" si="58"/>
        <v>0</v>
      </c>
      <c r="Y46" s="10"/>
      <c r="Z46" s="73">
        <f t="shared" si="59"/>
        <v>0</v>
      </c>
      <c r="AA46" s="79">
        <f t="shared" si="59"/>
        <v>0</v>
      </c>
      <c r="AB46" s="79">
        <f t="shared" si="60"/>
        <v>0</v>
      </c>
      <c r="AC46" s="68">
        <f t="shared" si="61"/>
        <v>0</v>
      </c>
      <c r="AD46" s="4"/>
      <c r="AE46" s="33">
        <f t="shared" si="62"/>
        <v>44980</v>
      </c>
      <c r="AF46" s="86" t="str">
        <f t="shared" si="63"/>
        <v>0</v>
      </c>
      <c r="AG46" s="86" t="str">
        <f t="shared" si="64"/>
        <v>0</v>
      </c>
      <c r="AH46" s="86" t="str">
        <f t="shared" si="65"/>
        <v>0</v>
      </c>
      <c r="AI46" s="86" t="str">
        <f t="shared" si="66"/>
        <v>0</v>
      </c>
      <c r="AJ46" s="100" t="str">
        <f t="shared" si="67"/>
        <v/>
      </c>
      <c r="AK46" s="4"/>
      <c r="AL46" s="98">
        <f t="shared" si="68"/>
        <v>44980</v>
      </c>
      <c r="AM46" s="99">
        <f t="shared" si="73"/>
        <v>0</v>
      </c>
      <c r="AN46" s="99">
        <f t="shared" si="74"/>
        <v>0</v>
      </c>
      <c r="AO46" s="99">
        <f t="shared" si="75"/>
        <v>0</v>
      </c>
      <c r="AP46" s="99">
        <f t="shared" si="76"/>
        <v>0</v>
      </c>
      <c r="AQ46" s="150">
        <f t="shared" si="77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69"/>
        <v>5</v>
      </c>
      <c r="BZ46" s="226" t="str">
        <f t="shared" si="78"/>
        <v> </v>
      </c>
      <c r="CA46" s="227" t="str">
        <f t="shared" si="79"/>
        <v> </v>
      </c>
      <c r="CB46" s="227" t="str">
        <f t="shared" si="70"/>
        <v> </v>
      </c>
      <c r="CC46" s="238">
        <f t="shared" si="80"/>
        <v>0</v>
      </c>
      <c r="CE46" s="226" t="str">
        <f t="shared" si="81"/>
        <v> </v>
      </c>
      <c r="CF46" s="227" t="str">
        <f t="shared" si="82"/>
        <v> </v>
      </c>
      <c r="CG46" s="227" t="str">
        <f t="shared" si="83"/>
        <v> </v>
      </c>
      <c r="CH46" s="238">
        <f t="shared" si="84"/>
        <v>0</v>
      </c>
      <c r="CJ46" s="226" t="str">
        <f t="shared" si="85"/>
        <v> </v>
      </c>
      <c r="CK46" s="227" t="str">
        <f t="shared" si="86"/>
        <v> </v>
      </c>
      <c r="CL46" s="227" t="str">
        <f t="shared" si="87"/>
        <v> </v>
      </c>
      <c r="CM46" s="238">
        <f t="shared" si="88"/>
        <v>0</v>
      </c>
      <c r="CN46" s="2"/>
      <c r="CO46" s="226">
        <f t="shared" si="89"/>
        <v>0</v>
      </c>
      <c r="CP46" s="227">
        <f t="shared" si="90"/>
        <v>0</v>
      </c>
      <c r="CQ46" s="227">
        <f t="shared" si="91"/>
        <v>0</v>
      </c>
      <c r="CR46" s="238">
        <f t="shared" si="92"/>
        <v>0</v>
      </c>
      <c r="CT46" s="226" t="str">
        <f t="shared" si="71"/>
        <v> </v>
      </c>
      <c r="CU46" s="227" t="str">
        <f t="shared" si="93"/>
        <v> </v>
      </c>
      <c r="CV46" s="227" t="str">
        <f t="shared" si="94"/>
        <v> </v>
      </c>
      <c r="CW46" s="238">
        <f t="shared" si="95"/>
        <v>0</v>
      </c>
    </row>
    <row r="47" ht="10.35" customHeight="1" spans="1:101">
      <c r="A47" s="4"/>
      <c r="B47" s="22"/>
      <c r="C47" s="22"/>
      <c r="D47" s="17"/>
      <c r="E47" s="37">
        <f t="shared" si="72"/>
        <v>44981</v>
      </c>
      <c r="F47" s="440"/>
      <c r="G47" s="39"/>
      <c r="H47" s="40"/>
      <c r="I47" s="319">
        <f t="shared" si="55"/>
        <v>0</v>
      </c>
      <c r="J47" s="10"/>
      <c r="K47" s="38"/>
      <c r="L47" s="39"/>
      <c r="M47" s="40"/>
      <c r="N47" s="68">
        <f t="shared" si="56"/>
        <v>0</v>
      </c>
      <c r="O47" s="10"/>
      <c r="P47" s="38"/>
      <c r="Q47" s="39"/>
      <c r="R47" s="40"/>
      <c r="S47" s="68">
        <f t="shared" si="57"/>
        <v>0</v>
      </c>
      <c r="T47" s="10"/>
      <c r="U47" s="38"/>
      <c r="V47" s="39"/>
      <c r="W47" s="40"/>
      <c r="X47" s="68">
        <f t="shared" si="58"/>
        <v>0</v>
      </c>
      <c r="Y47" s="10"/>
      <c r="Z47" s="73">
        <f t="shared" si="59"/>
        <v>0</v>
      </c>
      <c r="AA47" s="79">
        <f t="shared" si="59"/>
        <v>0</v>
      </c>
      <c r="AB47" s="79">
        <f t="shared" si="60"/>
        <v>0</v>
      </c>
      <c r="AC47" s="68">
        <f t="shared" si="61"/>
        <v>0</v>
      </c>
      <c r="AD47" s="4"/>
      <c r="AE47" s="33">
        <f t="shared" si="62"/>
        <v>44981</v>
      </c>
      <c r="AF47" s="86" t="str">
        <f t="shared" si="63"/>
        <v>0</v>
      </c>
      <c r="AG47" s="86" t="str">
        <f t="shared" si="64"/>
        <v>0</v>
      </c>
      <c r="AH47" s="86" t="str">
        <f t="shared" si="65"/>
        <v>0</v>
      </c>
      <c r="AI47" s="86" t="str">
        <f t="shared" si="66"/>
        <v>0</v>
      </c>
      <c r="AJ47" s="100" t="str">
        <f t="shared" si="67"/>
        <v/>
      </c>
      <c r="AK47" s="4"/>
      <c r="AL47" s="98">
        <f t="shared" si="68"/>
        <v>44981</v>
      </c>
      <c r="AM47" s="99">
        <f t="shared" si="73"/>
        <v>0</v>
      </c>
      <c r="AN47" s="99">
        <f t="shared" si="74"/>
        <v>0</v>
      </c>
      <c r="AO47" s="99">
        <f t="shared" si="75"/>
        <v>0</v>
      </c>
      <c r="AP47" s="99">
        <f t="shared" si="76"/>
        <v>0</v>
      </c>
      <c r="AQ47" s="150">
        <f t="shared" si="77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si="69"/>
        <v>6</v>
      </c>
      <c r="BZ47" s="226" t="str">
        <f t="shared" si="78"/>
        <v> </v>
      </c>
      <c r="CA47" s="227" t="str">
        <f t="shared" si="79"/>
        <v> </v>
      </c>
      <c r="CB47" s="227" t="str">
        <f t="shared" si="70"/>
        <v> </v>
      </c>
      <c r="CC47" s="238">
        <f t="shared" si="80"/>
        <v>0</v>
      </c>
      <c r="CE47" s="226" t="str">
        <f t="shared" si="81"/>
        <v> </v>
      </c>
      <c r="CF47" s="227" t="str">
        <f t="shared" si="82"/>
        <v> </v>
      </c>
      <c r="CG47" s="227" t="str">
        <f t="shared" si="83"/>
        <v> </v>
      </c>
      <c r="CH47" s="238">
        <f t="shared" si="84"/>
        <v>0</v>
      </c>
      <c r="CJ47" s="226" t="str">
        <f t="shared" si="85"/>
        <v> </v>
      </c>
      <c r="CK47" s="227" t="str">
        <f t="shared" si="86"/>
        <v> </v>
      </c>
      <c r="CL47" s="227" t="str">
        <f t="shared" si="87"/>
        <v> </v>
      </c>
      <c r="CM47" s="238">
        <f t="shared" si="88"/>
        <v>0</v>
      </c>
      <c r="CN47" s="2"/>
      <c r="CO47" s="226" t="str">
        <f t="shared" si="89"/>
        <v> </v>
      </c>
      <c r="CP47" s="227" t="str">
        <f t="shared" si="90"/>
        <v> </v>
      </c>
      <c r="CQ47" s="227" t="str">
        <f t="shared" si="91"/>
        <v> </v>
      </c>
      <c r="CR47" s="238">
        <f t="shared" si="92"/>
        <v>0</v>
      </c>
      <c r="CT47" s="226">
        <f t="shared" si="71"/>
        <v>0</v>
      </c>
      <c r="CU47" s="227">
        <f t="shared" si="93"/>
        <v>0</v>
      </c>
      <c r="CV47" s="227">
        <f t="shared" si="94"/>
        <v>0</v>
      </c>
      <c r="CW47" s="238">
        <f t="shared" si="95"/>
        <v>0</v>
      </c>
    </row>
    <row r="48" ht="10.35" customHeight="1" spans="1:101">
      <c r="A48" s="4"/>
      <c r="B48" s="22"/>
      <c r="C48" s="22"/>
      <c r="D48" s="17"/>
      <c r="E48" s="37">
        <f t="shared" si="72"/>
        <v>44984</v>
      </c>
      <c r="F48" s="440"/>
      <c r="G48" s="39"/>
      <c r="H48" s="40"/>
      <c r="I48" s="319">
        <f t="shared" si="55"/>
        <v>0</v>
      </c>
      <c r="J48" s="10"/>
      <c r="K48" s="38"/>
      <c r="L48" s="39"/>
      <c r="M48" s="40"/>
      <c r="N48" s="68">
        <f t="shared" si="56"/>
        <v>0</v>
      </c>
      <c r="O48" s="10"/>
      <c r="P48" s="38"/>
      <c r="Q48" s="39"/>
      <c r="R48" s="40"/>
      <c r="S48" s="68">
        <f t="shared" si="57"/>
        <v>0</v>
      </c>
      <c r="T48" s="10"/>
      <c r="U48" s="38"/>
      <c r="V48" s="39"/>
      <c r="W48" s="40"/>
      <c r="X48" s="68">
        <f t="shared" si="58"/>
        <v>0</v>
      </c>
      <c r="Y48" s="10"/>
      <c r="Z48" s="73">
        <f t="shared" si="59"/>
        <v>0</v>
      </c>
      <c r="AA48" s="79">
        <f t="shared" si="59"/>
        <v>0</v>
      </c>
      <c r="AB48" s="79">
        <f t="shared" si="60"/>
        <v>0</v>
      </c>
      <c r="AC48" s="68">
        <f t="shared" si="61"/>
        <v>0</v>
      </c>
      <c r="AD48" s="4"/>
      <c r="AE48" s="33">
        <f t="shared" si="62"/>
        <v>44984</v>
      </c>
      <c r="AF48" s="86" t="str">
        <f t="shared" si="63"/>
        <v>0</v>
      </c>
      <c r="AG48" s="86" t="str">
        <f t="shared" si="64"/>
        <v>0</v>
      </c>
      <c r="AH48" s="86" t="str">
        <f t="shared" si="65"/>
        <v>0</v>
      </c>
      <c r="AI48" s="86" t="str">
        <f t="shared" si="66"/>
        <v>0</v>
      </c>
      <c r="AJ48" s="100" t="str">
        <f t="shared" si="67"/>
        <v/>
      </c>
      <c r="AK48" s="4"/>
      <c r="AL48" s="98">
        <f t="shared" si="68"/>
        <v>44984</v>
      </c>
      <c r="AM48" s="99">
        <f t="shared" si="73"/>
        <v>0</v>
      </c>
      <c r="AN48" s="99">
        <f t="shared" si="74"/>
        <v>0</v>
      </c>
      <c r="AO48" s="99">
        <f t="shared" si="75"/>
        <v>0</v>
      </c>
      <c r="AP48" s="99">
        <f t="shared" si="76"/>
        <v>0</v>
      </c>
      <c r="AQ48" s="150">
        <f t="shared" si="77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69"/>
        <v>2</v>
      </c>
      <c r="BZ48" s="226">
        <f t="shared" si="78"/>
        <v>0</v>
      </c>
      <c r="CA48" s="227">
        <f t="shared" si="79"/>
        <v>0</v>
      </c>
      <c r="CB48" s="227">
        <f t="shared" si="70"/>
        <v>0</v>
      </c>
      <c r="CC48" s="238">
        <f t="shared" si="80"/>
        <v>0</v>
      </c>
      <c r="CE48" s="226" t="str">
        <f t="shared" si="81"/>
        <v> </v>
      </c>
      <c r="CF48" s="227" t="str">
        <f t="shared" si="82"/>
        <v> </v>
      </c>
      <c r="CG48" s="227" t="str">
        <f t="shared" si="83"/>
        <v> </v>
      </c>
      <c r="CH48" s="238">
        <f t="shared" si="84"/>
        <v>0</v>
      </c>
      <c r="CJ48" s="226" t="str">
        <f t="shared" si="85"/>
        <v> </v>
      </c>
      <c r="CK48" s="227" t="str">
        <f t="shared" si="86"/>
        <v> </v>
      </c>
      <c r="CL48" s="227" t="str">
        <f t="shared" si="87"/>
        <v> </v>
      </c>
      <c r="CM48" s="238">
        <f t="shared" si="88"/>
        <v>0</v>
      </c>
      <c r="CN48" s="2"/>
      <c r="CO48" s="226" t="str">
        <f t="shared" si="89"/>
        <v> </v>
      </c>
      <c r="CP48" s="227" t="str">
        <f t="shared" si="90"/>
        <v> </v>
      </c>
      <c r="CQ48" s="227" t="str">
        <f t="shared" si="91"/>
        <v> </v>
      </c>
      <c r="CR48" s="238">
        <f t="shared" si="92"/>
        <v>0</v>
      </c>
      <c r="CT48" s="226" t="str">
        <f t="shared" si="71"/>
        <v> </v>
      </c>
      <c r="CU48" s="227" t="str">
        <f t="shared" si="93"/>
        <v> </v>
      </c>
      <c r="CV48" s="227" t="str">
        <f t="shared" si="94"/>
        <v> </v>
      </c>
      <c r="CW48" s="238">
        <f t="shared" si="95"/>
        <v>0</v>
      </c>
    </row>
    <row r="49" ht="10.35" customHeight="1" spans="1:101">
      <c r="A49" s="4"/>
      <c r="B49" s="22"/>
      <c r="C49" s="22"/>
      <c r="D49" s="17"/>
      <c r="E49" s="37" t="str">
        <f t="shared" si="72"/>
        <v> </v>
      </c>
      <c r="F49" s="440"/>
      <c r="G49" s="39"/>
      <c r="H49" s="40"/>
      <c r="I49" s="319">
        <f t="shared" si="55"/>
        <v>0</v>
      </c>
      <c r="J49" s="10"/>
      <c r="K49" s="38"/>
      <c r="L49" s="39"/>
      <c r="M49" s="40"/>
      <c r="N49" s="68">
        <f t="shared" si="56"/>
        <v>0</v>
      </c>
      <c r="O49" s="10"/>
      <c r="P49" s="38"/>
      <c r="Q49" s="39"/>
      <c r="R49" s="40"/>
      <c r="S49" s="68">
        <f t="shared" si="57"/>
        <v>0</v>
      </c>
      <c r="T49" s="10"/>
      <c r="U49" s="38"/>
      <c r="V49" s="39"/>
      <c r="W49" s="40"/>
      <c r="X49" s="68">
        <f t="shared" si="58"/>
        <v>0</v>
      </c>
      <c r="Y49" s="10"/>
      <c r="Z49" s="73">
        <f t="shared" si="59"/>
        <v>0</v>
      </c>
      <c r="AA49" s="79">
        <f t="shared" si="59"/>
        <v>0</v>
      </c>
      <c r="AB49" s="79">
        <f t="shared" si="60"/>
        <v>0</v>
      </c>
      <c r="AC49" s="68">
        <f t="shared" si="61"/>
        <v>0</v>
      </c>
      <c r="AD49" s="4"/>
      <c r="AE49" s="33" t="str">
        <f t="shared" si="62"/>
        <v> </v>
      </c>
      <c r="AF49" s="86" t="str">
        <f t="shared" si="63"/>
        <v>0</v>
      </c>
      <c r="AG49" s="86" t="str">
        <f t="shared" si="64"/>
        <v>0</v>
      </c>
      <c r="AH49" s="86" t="str">
        <f t="shared" si="65"/>
        <v>0</v>
      </c>
      <c r="AI49" s="86" t="str">
        <f t="shared" si="66"/>
        <v>0</v>
      </c>
      <c r="AJ49" s="100" t="str">
        <f t="shared" si="67"/>
        <v/>
      </c>
      <c r="AK49" s="4"/>
      <c r="AL49" s="98" t="str">
        <f t="shared" si="68"/>
        <v> </v>
      </c>
      <c r="AM49" s="99">
        <f t="shared" si="73"/>
        <v>0</v>
      </c>
      <c r="AN49" s="99">
        <f t="shared" si="74"/>
        <v>0</v>
      </c>
      <c r="AO49" s="99">
        <f t="shared" si="75"/>
        <v>0</v>
      </c>
      <c r="AP49" s="99">
        <f t="shared" si="76"/>
        <v>0</v>
      </c>
      <c r="AQ49" s="150">
        <f t="shared" si="77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69"/>
        <v> </v>
      </c>
      <c r="BZ49" s="226" t="str">
        <f t="shared" si="78"/>
        <v> </v>
      </c>
      <c r="CA49" s="227" t="str">
        <f t="shared" si="79"/>
        <v> </v>
      </c>
      <c r="CB49" s="227" t="str">
        <f t="shared" si="70"/>
        <v> </v>
      </c>
      <c r="CC49" s="238">
        <f t="shared" si="80"/>
        <v>0</v>
      </c>
      <c r="CE49" s="226" t="str">
        <f t="shared" si="81"/>
        <v> </v>
      </c>
      <c r="CF49" s="227" t="str">
        <f t="shared" si="82"/>
        <v> </v>
      </c>
      <c r="CG49" s="227" t="str">
        <f t="shared" si="83"/>
        <v> </v>
      </c>
      <c r="CH49" s="238">
        <f t="shared" si="84"/>
        <v>0</v>
      </c>
      <c r="CJ49" s="226" t="str">
        <f t="shared" si="85"/>
        <v> </v>
      </c>
      <c r="CK49" s="227" t="str">
        <f t="shared" si="86"/>
        <v> </v>
      </c>
      <c r="CL49" s="227" t="str">
        <f t="shared" si="87"/>
        <v> </v>
      </c>
      <c r="CM49" s="238">
        <f t="shared" si="88"/>
        <v>0</v>
      </c>
      <c r="CN49" s="2"/>
      <c r="CO49" s="226" t="str">
        <f t="shared" si="89"/>
        <v> </v>
      </c>
      <c r="CP49" s="227" t="str">
        <f t="shared" si="90"/>
        <v> </v>
      </c>
      <c r="CQ49" s="227" t="str">
        <f t="shared" si="91"/>
        <v> </v>
      </c>
      <c r="CR49" s="238">
        <f t="shared" si="92"/>
        <v>0</v>
      </c>
      <c r="CT49" s="226" t="str">
        <f t="shared" si="71"/>
        <v> </v>
      </c>
      <c r="CU49" s="227" t="str">
        <f t="shared" si="93"/>
        <v> </v>
      </c>
      <c r="CV49" s="227" t="str">
        <f t="shared" si="94"/>
        <v> </v>
      </c>
      <c r="CW49" s="238">
        <f t="shared" si="95"/>
        <v>0</v>
      </c>
    </row>
    <row r="50" ht="10.35" customHeight="1" spans="1:101">
      <c r="A50" s="4"/>
      <c r="B50" s="22"/>
      <c r="C50" s="22"/>
      <c r="D50" s="17"/>
      <c r="E50" s="37" t="str">
        <f t="shared" si="72"/>
        <v> </v>
      </c>
      <c r="F50" s="440"/>
      <c r="G50" s="39"/>
      <c r="H50" s="40"/>
      <c r="I50" s="319">
        <f t="shared" si="55"/>
        <v>0</v>
      </c>
      <c r="J50" s="10"/>
      <c r="K50" s="38"/>
      <c r="L50" s="39"/>
      <c r="M50" s="40"/>
      <c r="N50" s="68">
        <f t="shared" si="56"/>
        <v>0</v>
      </c>
      <c r="O50" s="10"/>
      <c r="P50" s="38"/>
      <c r="Q50" s="39"/>
      <c r="R50" s="40"/>
      <c r="S50" s="68">
        <f t="shared" si="57"/>
        <v>0</v>
      </c>
      <c r="T50" s="10"/>
      <c r="U50" s="38"/>
      <c r="V50" s="39"/>
      <c r="W50" s="40"/>
      <c r="X50" s="68">
        <f t="shared" si="58"/>
        <v>0</v>
      </c>
      <c r="Y50" s="10"/>
      <c r="Z50" s="73">
        <f t="shared" si="59"/>
        <v>0</v>
      </c>
      <c r="AA50" s="79">
        <f t="shared" si="59"/>
        <v>0</v>
      </c>
      <c r="AB50" s="79">
        <f t="shared" si="60"/>
        <v>0</v>
      </c>
      <c r="AC50" s="68">
        <f t="shared" si="61"/>
        <v>0</v>
      </c>
      <c r="AD50" s="4"/>
      <c r="AE50" s="33" t="str">
        <f t="shared" si="62"/>
        <v> </v>
      </c>
      <c r="AF50" s="86" t="str">
        <f t="shared" si="63"/>
        <v>0</v>
      </c>
      <c r="AG50" s="86" t="str">
        <f t="shared" si="64"/>
        <v>0</v>
      </c>
      <c r="AH50" s="86" t="str">
        <f t="shared" si="65"/>
        <v>0</v>
      </c>
      <c r="AI50" s="86" t="str">
        <f t="shared" si="66"/>
        <v>0</v>
      </c>
      <c r="AJ50" s="100" t="str">
        <f t="shared" si="67"/>
        <v/>
      </c>
      <c r="AK50" s="4"/>
      <c r="AL50" s="98" t="str">
        <f t="shared" si="68"/>
        <v> </v>
      </c>
      <c r="AM50" s="99">
        <f t="shared" si="73"/>
        <v>0</v>
      </c>
      <c r="AN50" s="99">
        <f t="shared" si="74"/>
        <v>0</v>
      </c>
      <c r="AO50" s="99">
        <f t="shared" si="75"/>
        <v>0</v>
      </c>
      <c r="AP50" s="99">
        <f t="shared" si="76"/>
        <v>0</v>
      </c>
      <c r="AQ50" s="150">
        <f t="shared" si="77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8"/>
        <v> </v>
      </c>
      <c r="CA50" s="227" t="str">
        <f t="shared" si="79"/>
        <v> </v>
      </c>
      <c r="CB50" s="227" t="str">
        <f t="shared" si="70"/>
        <v> </v>
      </c>
      <c r="CC50" s="238">
        <f t="shared" si="80"/>
        <v>0</v>
      </c>
      <c r="CE50" s="226" t="str">
        <f t="shared" si="81"/>
        <v> </v>
      </c>
      <c r="CF50" s="227" t="str">
        <f t="shared" si="82"/>
        <v> </v>
      </c>
      <c r="CG50" s="227" t="str">
        <f t="shared" si="83"/>
        <v> </v>
      </c>
      <c r="CH50" s="238">
        <f t="shared" si="84"/>
        <v>0</v>
      </c>
      <c r="CJ50" s="226" t="str">
        <f t="shared" si="85"/>
        <v> </v>
      </c>
      <c r="CK50" s="227" t="str">
        <f t="shared" si="86"/>
        <v> </v>
      </c>
      <c r="CL50" s="227" t="str">
        <f t="shared" si="87"/>
        <v> </v>
      </c>
      <c r="CM50" s="238">
        <f t="shared" si="88"/>
        <v>0</v>
      </c>
      <c r="CN50" s="2"/>
      <c r="CO50" s="226" t="str">
        <f t="shared" si="89"/>
        <v> </v>
      </c>
      <c r="CP50" s="227" t="str">
        <f t="shared" si="90"/>
        <v> </v>
      </c>
      <c r="CQ50" s="227" t="str">
        <f t="shared" si="91"/>
        <v> </v>
      </c>
      <c r="CR50" s="238">
        <f t="shared" si="92"/>
        <v>0</v>
      </c>
      <c r="CT50" s="226" t="str">
        <f t="shared" si="71"/>
        <v> </v>
      </c>
      <c r="CU50" s="227" t="str">
        <f t="shared" si="93"/>
        <v> </v>
      </c>
      <c r="CV50" s="227" t="str">
        <f t="shared" si="94"/>
        <v> </v>
      </c>
      <c r="CW50" s="238">
        <f t="shared" si="95"/>
        <v>0</v>
      </c>
    </row>
    <row r="51" ht="10.35" customHeight="1" spans="1:101">
      <c r="A51" s="4"/>
      <c r="B51" s="22"/>
      <c r="C51" s="22"/>
      <c r="D51" s="17"/>
      <c r="E51" s="37" t="str">
        <f t="shared" si="54"/>
        <v> </v>
      </c>
      <c r="F51" s="440"/>
      <c r="G51" s="39"/>
      <c r="H51" s="40"/>
      <c r="I51" s="319">
        <f t="shared" si="55"/>
        <v>0</v>
      </c>
      <c r="J51" s="10"/>
      <c r="K51" s="38"/>
      <c r="L51" s="39"/>
      <c r="M51" s="40"/>
      <c r="N51" s="68">
        <f t="shared" si="56"/>
        <v>0</v>
      </c>
      <c r="O51" s="10"/>
      <c r="P51" s="38"/>
      <c r="Q51" s="39"/>
      <c r="R51" s="40"/>
      <c r="S51" s="68">
        <f t="shared" si="57"/>
        <v>0</v>
      </c>
      <c r="T51" s="10"/>
      <c r="U51" s="38"/>
      <c r="V51" s="39"/>
      <c r="W51" s="40"/>
      <c r="X51" s="68">
        <f t="shared" si="58"/>
        <v>0</v>
      </c>
      <c r="Y51" s="10"/>
      <c r="Z51" s="73">
        <f t="shared" si="59"/>
        <v>0</v>
      </c>
      <c r="AA51" s="79">
        <f t="shared" si="59"/>
        <v>0</v>
      </c>
      <c r="AB51" s="79">
        <f t="shared" si="60"/>
        <v>0</v>
      </c>
      <c r="AC51" s="68">
        <f t="shared" si="61"/>
        <v>0</v>
      </c>
      <c r="AD51" s="4"/>
      <c r="AE51" s="33" t="str">
        <f t="shared" si="62"/>
        <v> </v>
      </c>
      <c r="AF51" s="86" t="str">
        <f t="shared" si="63"/>
        <v>0</v>
      </c>
      <c r="AG51" s="86" t="str">
        <f t="shared" si="64"/>
        <v>0</v>
      </c>
      <c r="AH51" s="86" t="str">
        <f t="shared" si="65"/>
        <v>0</v>
      </c>
      <c r="AI51" s="86" t="str">
        <f t="shared" si="66"/>
        <v>0</v>
      </c>
      <c r="AJ51" s="100" t="str">
        <f t="shared" si="67"/>
        <v/>
      </c>
      <c r="AK51" s="4"/>
      <c r="AL51" s="98" t="str">
        <f t="shared" si="68"/>
        <v> </v>
      </c>
      <c r="AM51" s="99">
        <f t="shared" si="73"/>
        <v>0</v>
      </c>
      <c r="AN51" s="99">
        <f t="shared" si="74"/>
        <v>0</v>
      </c>
      <c r="AO51" s="99">
        <f t="shared" si="75"/>
        <v>0</v>
      </c>
      <c r="AP51" s="99">
        <f t="shared" si="76"/>
        <v>0</v>
      </c>
      <c r="AQ51" s="150">
        <f t="shared" si="77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ref="BY51:BY55" si="96">IF(B23,WEEKDAY(E51:E73)," ")</f>
        <v> </v>
      </c>
      <c r="BZ51" s="226" t="str">
        <f t="shared" si="78"/>
        <v> </v>
      </c>
      <c r="CA51" s="227" t="str">
        <f t="shared" si="79"/>
        <v> </v>
      </c>
      <c r="CB51" s="227" t="str">
        <f t="shared" si="70"/>
        <v> </v>
      </c>
      <c r="CC51" s="238">
        <f t="shared" si="80"/>
        <v>0</v>
      </c>
      <c r="CE51" s="226" t="str">
        <f t="shared" si="81"/>
        <v> </v>
      </c>
      <c r="CF51" s="227" t="str">
        <f t="shared" si="82"/>
        <v> </v>
      </c>
      <c r="CG51" s="227" t="str">
        <f t="shared" si="83"/>
        <v> </v>
      </c>
      <c r="CH51" s="238">
        <f t="shared" si="84"/>
        <v>0</v>
      </c>
      <c r="CJ51" s="226" t="str">
        <f t="shared" si="85"/>
        <v> </v>
      </c>
      <c r="CK51" s="227" t="str">
        <f t="shared" si="86"/>
        <v> </v>
      </c>
      <c r="CL51" s="227" t="str">
        <f t="shared" si="87"/>
        <v> </v>
      </c>
      <c r="CM51" s="238">
        <f t="shared" si="88"/>
        <v>0</v>
      </c>
      <c r="CN51" s="2"/>
      <c r="CO51" s="226" t="str">
        <f t="shared" si="89"/>
        <v> </v>
      </c>
      <c r="CP51" s="227" t="str">
        <f t="shared" si="90"/>
        <v> </v>
      </c>
      <c r="CQ51" s="227" t="str">
        <f t="shared" si="91"/>
        <v> </v>
      </c>
      <c r="CR51" s="238">
        <f t="shared" si="92"/>
        <v>0</v>
      </c>
      <c r="CT51" s="226" t="str">
        <f t="shared" si="71"/>
        <v> </v>
      </c>
      <c r="CU51" s="227" t="str">
        <f t="shared" si="93"/>
        <v> </v>
      </c>
      <c r="CV51" s="227" t="str">
        <f t="shared" si="94"/>
        <v> </v>
      </c>
      <c r="CW51" s="238">
        <f t="shared" si="95"/>
        <v>0</v>
      </c>
    </row>
    <row r="52" ht="10.35" customHeight="1" spans="1:101">
      <c r="A52" s="4"/>
      <c r="B52" s="22"/>
      <c r="C52" s="22"/>
      <c r="D52" s="17"/>
      <c r="E52" s="37" t="str">
        <f t="shared" si="54"/>
        <v> </v>
      </c>
      <c r="F52" s="440"/>
      <c r="G52" s="39"/>
      <c r="H52" s="40"/>
      <c r="I52" s="319">
        <f t="shared" si="55"/>
        <v>0</v>
      </c>
      <c r="J52" s="10"/>
      <c r="K52" s="38"/>
      <c r="L52" s="39"/>
      <c r="M52" s="40"/>
      <c r="N52" s="68">
        <f t="shared" si="56"/>
        <v>0</v>
      </c>
      <c r="O52" s="10"/>
      <c r="P52" s="38"/>
      <c r="Q52" s="39"/>
      <c r="R52" s="40"/>
      <c r="S52" s="68">
        <f t="shared" si="57"/>
        <v>0</v>
      </c>
      <c r="T52" s="10"/>
      <c r="U52" s="38"/>
      <c r="V52" s="39"/>
      <c r="W52" s="40"/>
      <c r="X52" s="68">
        <f t="shared" si="58"/>
        <v>0</v>
      </c>
      <c r="Y52" s="10"/>
      <c r="Z52" s="73">
        <f t="shared" si="59"/>
        <v>0</v>
      </c>
      <c r="AA52" s="79">
        <f t="shared" si="59"/>
        <v>0</v>
      </c>
      <c r="AB52" s="79">
        <f t="shared" si="60"/>
        <v>0</v>
      </c>
      <c r="AC52" s="68">
        <f t="shared" si="61"/>
        <v>0</v>
      </c>
      <c r="AD52" s="4"/>
      <c r="AE52" s="33" t="str">
        <f t="shared" si="62"/>
        <v> </v>
      </c>
      <c r="AF52" s="86" t="str">
        <f t="shared" si="63"/>
        <v>0</v>
      </c>
      <c r="AG52" s="86" t="str">
        <f t="shared" si="64"/>
        <v>0</v>
      </c>
      <c r="AH52" s="86" t="str">
        <f t="shared" si="65"/>
        <v>0</v>
      </c>
      <c r="AI52" s="86" t="str">
        <f t="shared" si="66"/>
        <v>0</v>
      </c>
      <c r="AJ52" s="100" t="str">
        <f t="shared" si="67"/>
        <v/>
      </c>
      <c r="AK52" s="4"/>
      <c r="AL52" s="98" t="str">
        <f t="shared" si="68"/>
        <v> </v>
      </c>
      <c r="AM52" s="99">
        <f t="shared" si="73"/>
        <v>0</v>
      </c>
      <c r="AN52" s="99">
        <f t="shared" si="74"/>
        <v>0</v>
      </c>
      <c r="AO52" s="99">
        <f t="shared" si="75"/>
        <v>0</v>
      </c>
      <c r="AP52" s="99">
        <f t="shared" si="76"/>
        <v>0</v>
      </c>
      <c r="AQ52" s="150">
        <f t="shared" si="77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96"/>
        <v> </v>
      </c>
      <c r="BZ52" s="226" t="str">
        <f t="shared" si="78"/>
        <v> </v>
      </c>
      <c r="CA52" s="227" t="str">
        <f t="shared" si="79"/>
        <v> </v>
      </c>
      <c r="CB52" s="227" t="str">
        <f t="shared" si="70"/>
        <v> </v>
      </c>
      <c r="CC52" s="238">
        <f t="shared" si="80"/>
        <v>0</v>
      </c>
      <c r="CE52" s="226" t="str">
        <f t="shared" si="81"/>
        <v> </v>
      </c>
      <c r="CF52" s="227" t="str">
        <f t="shared" si="82"/>
        <v> </v>
      </c>
      <c r="CG52" s="227" t="str">
        <f t="shared" si="83"/>
        <v> </v>
      </c>
      <c r="CH52" s="238">
        <f t="shared" si="84"/>
        <v>0</v>
      </c>
      <c r="CJ52" s="226" t="str">
        <f t="shared" si="85"/>
        <v> </v>
      </c>
      <c r="CK52" s="227" t="str">
        <f t="shared" si="86"/>
        <v> </v>
      </c>
      <c r="CL52" s="227" t="str">
        <f t="shared" si="87"/>
        <v> </v>
      </c>
      <c r="CM52" s="238">
        <f t="shared" si="88"/>
        <v>0</v>
      </c>
      <c r="CN52" s="2"/>
      <c r="CO52" s="226" t="str">
        <f t="shared" si="89"/>
        <v> </v>
      </c>
      <c r="CP52" s="227" t="str">
        <f t="shared" si="90"/>
        <v> </v>
      </c>
      <c r="CQ52" s="227" t="str">
        <f t="shared" si="91"/>
        <v> </v>
      </c>
      <c r="CR52" s="238">
        <f t="shared" si="92"/>
        <v>0</v>
      </c>
      <c r="CT52" s="226" t="str">
        <f t="shared" si="71"/>
        <v> </v>
      </c>
      <c r="CU52" s="227" t="str">
        <f t="shared" si="93"/>
        <v> </v>
      </c>
      <c r="CV52" s="227" t="str">
        <f t="shared" si="94"/>
        <v> </v>
      </c>
      <c r="CW52" s="238">
        <f t="shared" si="95"/>
        <v>0</v>
      </c>
    </row>
    <row r="53" ht="10.35" customHeight="1" spans="1:101">
      <c r="A53" s="4"/>
      <c r="B53" s="22"/>
      <c r="C53" s="22"/>
      <c r="D53" s="17"/>
      <c r="E53" s="37" t="str">
        <f t="shared" si="54"/>
        <v> </v>
      </c>
      <c r="F53" s="440"/>
      <c r="G53" s="39"/>
      <c r="H53" s="40"/>
      <c r="I53" s="319">
        <f t="shared" si="55"/>
        <v>0</v>
      </c>
      <c r="J53" s="10"/>
      <c r="K53" s="38"/>
      <c r="L53" s="39"/>
      <c r="M53" s="40"/>
      <c r="N53" s="68">
        <f t="shared" si="56"/>
        <v>0</v>
      </c>
      <c r="O53" s="10"/>
      <c r="P53" s="38"/>
      <c r="Q53" s="39"/>
      <c r="R53" s="40"/>
      <c r="S53" s="68">
        <f t="shared" si="57"/>
        <v>0</v>
      </c>
      <c r="T53" s="10"/>
      <c r="U53" s="38"/>
      <c r="V53" s="39"/>
      <c r="W53" s="40"/>
      <c r="X53" s="68">
        <f t="shared" si="58"/>
        <v>0</v>
      </c>
      <c r="Y53" s="10"/>
      <c r="Z53" s="73">
        <f t="shared" si="59"/>
        <v>0</v>
      </c>
      <c r="AA53" s="79">
        <f t="shared" si="59"/>
        <v>0</v>
      </c>
      <c r="AB53" s="79">
        <f t="shared" si="60"/>
        <v>0</v>
      </c>
      <c r="AC53" s="68">
        <f t="shared" si="61"/>
        <v>0</v>
      </c>
      <c r="AD53" s="4"/>
      <c r="AE53" s="33" t="str">
        <f t="shared" si="62"/>
        <v> </v>
      </c>
      <c r="AF53" s="86" t="str">
        <f t="shared" si="63"/>
        <v>0</v>
      </c>
      <c r="AG53" s="86" t="str">
        <f t="shared" si="64"/>
        <v>0</v>
      </c>
      <c r="AH53" s="86" t="str">
        <f t="shared" si="65"/>
        <v>0</v>
      </c>
      <c r="AI53" s="86" t="str">
        <f t="shared" si="66"/>
        <v>0</v>
      </c>
      <c r="AJ53" s="100" t="str">
        <f t="shared" si="67"/>
        <v/>
      </c>
      <c r="AK53" s="4"/>
      <c r="AL53" s="98" t="str">
        <f t="shared" si="68"/>
        <v> </v>
      </c>
      <c r="AM53" s="99">
        <f t="shared" si="73"/>
        <v>0</v>
      </c>
      <c r="AN53" s="99">
        <f t="shared" si="74"/>
        <v>0</v>
      </c>
      <c r="AO53" s="99">
        <f t="shared" si="75"/>
        <v>0</v>
      </c>
      <c r="AP53" s="99">
        <f t="shared" si="76"/>
        <v>0</v>
      </c>
      <c r="AQ53" s="150">
        <f t="shared" si="77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96"/>
        <v> </v>
      </c>
      <c r="BZ53" s="226" t="str">
        <f t="shared" si="78"/>
        <v> </v>
      </c>
      <c r="CA53" s="227" t="str">
        <f t="shared" si="79"/>
        <v> </v>
      </c>
      <c r="CB53" s="227" t="str">
        <f t="shared" si="70"/>
        <v> </v>
      </c>
      <c r="CC53" s="238">
        <f t="shared" si="80"/>
        <v>0</v>
      </c>
      <c r="CE53" s="226" t="str">
        <f t="shared" si="81"/>
        <v> </v>
      </c>
      <c r="CF53" s="227" t="str">
        <f t="shared" si="82"/>
        <v> </v>
      </c>
      <c r="CG53" s="227" t="str">
        <f t="shared" si="83"/>
        <v> </v>
      </c>
      <c r="CH53" s="238">
        <f t="shared" si="84"/>
        <v>0</v>
      </c>
      <c r="CJ53" s="226" t="str">
        <f t="shared" si="85"/>
        <v> </v>
      </c>
      <c r="CK53" s="227" t="str">
        <f t="shared" si="86"/>
        <v> </v>
      </c>
      <c r="CL53" s="227" t="str">
        <f t="shared" si="87"/>
        <v> </v>
      </c>
      <c r="CM53" s="238">
        <f t="shared" si="88"/>
        <v>0</v>
      </c>
      <c r="CN53" s="2"/>
      <c r="CO53" s="226" t="str">
        <f t="shared" si="89"/>
        <v> </v>
      </c>
      <c r="CP53" s="227" t="str">
        <f t="shared" si="90"/>
        <v> </v>
      </c>
      <c r="CQ53" s="227" t="str">
        <f t="shared" si="91"/>
        <v> </v>
      </c>
      <c r="CR53" s="238">
        <f t="shared" si="92"/>
        <v>0</v>
      </c>
      <c r="CT53" s="226" t="str">
        <f t="shared" si="71"/>
        <v> </v>
      </c>
      <c r="CU53" s="227" t="str">
        <f t="shared" si="93"/>
        <v> </v>
      </c>
      <c r="CV53" s="227" t="str">
        <f t="shared" si="94"/>
        <v> </v>
      </c>
      <c r="CW53" s="238">
        <f t="shared" si="95"/>
        <v>0</v>
      </c>
    </row>
    <row r="54" ht="10.35" customHeight="1" spans="1:101">
      <c r="A54" s="4"/>
      <c r="B54" s="22"/>
      <c r="C54" s="22"/>
      <c r="D54" s="17"/>
      <c r="E54" s="37" t="str">
        <f t="shared" si="54"/>
        <v> </v>
      </c>
      <c r="F54" s="440"/>
      <c r="G54" s="39"/>
      <c r="H54" s="40"/>
      <c r="I54" s="319">
        <f t="shared" si="55"/>
        <v>0</v>
      </c>
      <c r="J54" s="10"/>
      <c r="K54" s="38"/>
      <c r="L54" s="39"/>
      <c r="M54" s="40"/>
      <c r="N54" s="68">
        <f t="shared" si="56"/>
        <v>0</v>
      </c>
      <c r="O54" s="10"/>
      <c r="P54" s="38"/>
      <c r="Q54" s="39"/>
      <c r="R54" s="40"/>
      <c r="S54" s="68">
        <f t="shared" si="57"/>
        <v>0</v>
      </c>
      <c r="T54" s="10"/>
      <c r="U54" s="38"/>
      <c r="V54" s="39"/>
      <c r="W54" s="40"/>
      <c r="X54" s="68">
        <f t="shared" si="58"/>
        <v>0</v>
      </c>
      <c r="Y54" s="10"/>
      <c r="Z54" s="73">
        <f t="shared" si="59"/>
        <v>0</v>
      </c>
      <c r="AA54" s="79">
        <f t="shared" si="59"/>
        <v>0</v>
      </c>
      <c r="AB54" s="79">
        <f t="shared" si="60"/>
        <v>0</v>
      </c>
      <c r="AC54" s="68">
        <f t="shared" si="61"/>
        <v>0</v>
      </c>
      <c r="AD54" s="4"/>
      <c r="AE54" s="33" t="str">
        <f t="shared" si="62"/>
        <v> </v>
      </c>
      <c r="AF54" s="86" t="str">
        <f t="shared" si="63"/>
        <v>0</v>
      </c>
      <c r="AG54" s="86" t="str">
        <f t="shared" si="64"/>
        <v>0</v>
      </c>
      <c r="AH54" s="86" t="str">
        <f t="shared" si="65"/>
        <v>0</v>
      </c>
      <c r="AI54" s="86" t="str">
        <f t="shared" si="66"/>
        <v>0</v>
      </c>
      <c r="AJ54" s="100" t="str">
        <f t="shared" si="67"/>
        <v/>
      </c>
      <c r="AK54" s="4"/>
      <c r="AL54" s="98" t="str">
        <f t="shared" si="68"/>
        <v> </v>
      </c>
      <c r="AM54" s="99">
        <f t="shared" si="73"/>
        <v>0</v>
      </c>
      <c r="AN54" s="99">
        <f t="shared" si="74"/>
        <v>0</v>
      </c>
      <c r="AO54" s="99">
        <f t="shared" si="75"/>
        <v>0</v>
      </c>
      <c r="AP54" s="99">
        <f t="shared" si="76"/>
        <v>0</v>
      </c>
      <c r="AQ54" s="150">
        <f t="shared" si="77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96"/>
        <v> </v>
      </c>
      <c r="BZ54" s="226" t="str">
        <f t="shared" si="78"/>
        <v> </v>
      </c>
      <c r="CA54" s="227" t="str">
        <f t="shared" si="79"/>
        <v> </v>
      </c>
      <c r="CB54" s="227" t="str">
        <f t="shared" si="70"/>
        <v> </v>
      </c>
      <c r="CC54" s="238">
        <f t="shared" si="80"/>
        <v>0</v>
      </c>
      <c r="CE54" s="226" t="str">
        <f t="shared" si="81"/>
        <v> </v>
      </c>
      <c r="CF54" s="227" t="str">
        <f t="shared" si="82"/>
        <v> </v>
      </c>
      <c r="CG54" s="227" t="str">
        <f t="shared" si="83"/>
        <v> </v>
      </c>
      <c r="CH54" s="238">
        <f t="shared" si="84"/>
        <v>0</v>
      </c>
      <c r="CJ54" s="226" t="str">
        <f t="shared" si="85"/>
        <v> </v>
      </c>
      <c r="CK54" s="227" t="str">
        <f t="shared" si="86"/>
        <v> </v>
      </c>
      <c r="CL54" s="227" t="str">
        <f t="shared" si="87"/>
        <v> </v>
      </c>
      <c r="CM54" s="238">
        <f t="shared" si="88"/>
        <v>0</v>
      </c>
      <c r="CN54" s="2"/>
      <c r="CO54" s="226" t="str">
        <f t="shared" si="89"/>
        <v> </v>
      </c>
      <c r="CP54" s="227" t="str">
        <f t="shared" si="90"/>
        <v> </v>
      </c>
      <c r="CQ54" s="227" t="str">
        <f t="shared" si="91"/>
        <v> </v>
      </c>
      <c r="CR54" s="238">
        <f t="shared" si="92"/>
        <v>0</v>
      </c>
      <c r="CT54" s="226" t="str">
        <f t="shared" si="71"/>
        <v> </v>
      </c>
      <c r="CU54" s="227" t="str">
        <f t="shared" si="93"/>
        <v> </v>
      </c>
      <c r="CV54" s="227" t="str">
        <f t="shared" si="94"/>
        <v> </v>
      </c>
      <c r="CW54" s="238">
        <f t="shared" si="95"/>
        <v>0</v>
      </c>
    </row>
    <row r="55" ht="10.35" customHeight="1" spans="1:101">
      <c r="A55" s="4"/>
      <c r="B55" s="22"/>
      <c r="C55" s="22"/>
      <c r="D55" s="17"/>
      <c r="E55" s="41" t="str">
        <f t="shared" si="54"/>
        <v> </v>
      </c>
      <c r="F55" s="441"/>
      <c r="G55" s="43"/>
      <c r="H55" s="44"/>
      <c r="I55" s="319">
        <f t="shared" si="55"/>
        <v>0</v>
      </c>
      <c r="J55" s="10"/>
      <c r="K55" s="42"/>
      <c r="L55" s="43"/>
      <c r="M55" s="44"/>
      <c r="N55" s="68">
        <f t="shared" si="56"/>
        <v>0</v>
      </c>
      <c r="O55" s="10"/>
      <c r="P55" s="42"/>
      <c r="Q55" s="43"/>
      <c r="R55" s="44"/>
      <c r="S55" s="68">
        <f t="shared" si="57"/>
        <v>0</v>
      </c>
      <c r="T55" s="10"/>
      <c r="U55" s="42"/>
      <c r="V55" s="43"/>
      <c r="W55" s="44"/>
      <c r="X55" s="68">
        <f t="shared" si="58"/>
        <v>0</v>
      </c>
      <c r="Y55" s="10"/>
      <c r="Z55" s="73">
        <f t="shared" si="59"/>
        <v>0</v>
      </c>
      <c r="AA55" s="79">
        <f t="shared" si="59"/>
        <v>0</v>
      </c>
      <c r="AB55" s="79">
        <f t="shared" si="60"/>
        <v>0</v>
      </c>
      <c r="AC55" s="68">
        <f t="shared" si="61"/>
        <v>0</v>
      </c>
      <c r="AD55" s="4"/>
      <c r="AE55" s="33" t="str">
        <f t="shared" si="62"/>
        <v> </v>
      </c>
      <c r="AF55" s="86" t="str">
        <f t="shared" si="63"/>
        <v>0</v>
      </c>
      <c r="AG55" s="86" t="str">
        <f t="shared" si="64"/>
        <v>0</v>
      </c>
      <c r="AH55" s="86" t="str">
        <f t="shared" si="65"/>
        <v>0</v>
      </c>
      <c r="AI55" s="86" t="str">
        <f t="shared" si="66"/>
        <v>0</v>
      </c>
      <c r="AJ55" s="100" t="str">
        <f t="shared" si="67"/>
        <v/>
      </c>
      <c r="AK55" s="4"/>
      <c r="AL55" s="98" t="str">
        <f t="shared" si="68"/>
        <v> </v>
      </c>
      <c r="AM55" s="99">
        <f t="shared" si="73"/>
        <v>0</v>
      </c>
      <c r="AN55" s="99">
        <f t="shared" si="74"/>
        <v>0</v>
      </c>
      <c r="AO55" s="99">
        <f t="shared" si="75"/>
        <v>0</v>
      </c>
      <c r="AP55" s="99">
        <f t="shared" si="76"/>
        <v>0</v>
      </c>
      <c r="AQ55" s="150">
        <f t="shared" si="77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96"/>
        <v> </v>
      </c>
      <c r="BZ55" s="226" t="str">
        <f t="shared" si="78"/>
        <v> </v>
      </c>
      <c r="CA55" s="227" t="str">
        <f t="shared" si="79"/>
        <v> </v>
      </c>
      <c r="CB55" s="227" t="str">
        <f t="shared" si="70"/>
        <v> </v>
      </c>
      <c r="CC55" s="238">
        <f t="shared" si="80"/>
        <v>0</v>
      </c>
      <c r="CE55" s="226" t="str">
        <f t="shared" si="81"/>
        <v> </v>
      </c>
      <c r="CF55" s="227" t="str">
        <f t="shared" si="82"/>
        <v> </v>
      </c>
      <c r="CG55" s="227" t="str">
        <f t="shared" si="83"/>
        <v> </v>
      </c>
      <c r="CH55" s="238">
        <f t="shared" si="84"/>
        <v>0</v>
      </c>
      <c r="CJ55" s="226" t="str">
        <f t="shared" si="85"/>
        <v> </v>
      </c>
      <c r="CK55" s="227" t="str">
        <f t="shared" si="86"/>
        <v> </v>
      </c>
      <c r="CL55" s="227" t="str">
        <f t="shared" si="87"/>
        <v> </v>
      </c>
      <c r="CM55" s="238">
        <f t="shared" si="88"/>
        <v>0</v>
      </c>
      <c r="CN55" s="2"/>
      <c r="CO55" s="226" t="str">
        <f t="shared" si="89"/>
        <v> </v>
      </c>
      <c r="CP55" s="227" t="str">
        <f t="shared" si="90"/>
        <v> </v>
      </c>
      <c r="CQ55" s="227" t="str">
        <f t="shared" si="91"/>
        <v> </v>
      </c>
      <c r="CR55" s="238">
        <f t="shared" si="92"/>
        <v>0</v>
      </c>
      <c r="CT55" s="226" t="str">
        <f t="shared" si="71"/>
        <v> </v>
      </c>
      <c r="CU55" s="227" t="str">
        <f t="shared" si="93"/>
        <v> </v>
      </c>
      <c r="CV55" s="227" t="str">
        <f t="shared" si="94"/>
        <v> </v>
      </c>
      <c r="CW55" s="238">
        <f t="shared" si="95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55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56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7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8"/>
        <v>0</v>
      </c>
      <c r="Y56" s="10"/>
      <c r="Z56" s="46">
        <f t="shared" si="59"/>
        <v>0</v>
      </c>
      <c r="AA56" s="47">
        <f t="shared" si="59"/>
        <v>0</v>
      </c>
      <c r="AB56" s="47">
        <f t="shared" si="60"/>
        <v>0</v>
      </c>
      <c r="AC56" s="64">
        <f t="shared" si="61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83" si="97">IF((B5=0)," ",B5)</f>
        <v>44958</v>
      </c>
      <c r="F61" s="34"/>
      <c r="G61" s="35"/>
      <c r="H61" s="36"/>
      <c r="I61" s="68">
        <f t="shared" ref="I61:I84" si="98">SUM(F61:H61)</f>
        <v>0</v>
      </c>
      <c r="J61" s="10"/>
      <c r="K61" s="34"/>
      <c r="L61" s="35"/>
      <c r="M61" s="36"/>
      <c r="N61" s="68">
        <f t="shared" ref="N61:N84" si="99">SUM(K61:M61)</f>
        <v>0</v>
      </c>
      <c r="O61" s="10"/>
      <c r="P61" s="34"/>
      <c r="Q61" s="35"/>
      <c r="R61" s="36"/>
      <c r="S61" s="68">
        <f t="shared" ref="S61:S84" si="100">SUM(P61:R61)</f>
        <v>0</v>
      </c>
      <c r="T61" s="10"/>
      <c r="U61" s="34"/>
      <c r="V61" s="35"/>
      <c r="W61" s="36"/>
      <c r="X61" s="68">
        <f t="shared" ref="X61:X84" si="101">SUM(U61:W61)</f>
        <v>0</v>
      </c>
      <c r="Y61" s="10"/>
      <c r="Z61" s="73">
        <f t="shared" ref="Z61:AA84" si="102">F61+K61+P61+U61</f>
        <v>0</v>
      </c>
      <c r="AA61" s="79">
        <f t="shared" ref="AA61:AA62" si="103">V61+Q61+L61+G61</f>
        <v>0</v>
      </c>
      <c r="AB61" s="79">
        <f t="shared" ref="AB61:AB84" si="104">H61+M61+R61+W61</f>
        <v>0</v>
      </c>
      <c r="AC61" s="68">
        <f t="shared" ref="AC61:AC84" si="105">SUM(Z61:AB61)</f>
        <v>0</v>
      </c>
      <c r="AD61" s="4"/>
      <c r="AE61" s="33">
        <f t="shared" ref="AE61:AE83" si="106">IF((B5=0)," ",B5)</f>
        <v>44958</v>
      </c>
      <c r="AF61" s="85" t="str">
        <f t="shared" ref="AF61:AF83" si="107">IF((G61+H61=0),"0",100*H61/(G61+H61))</f>
        <v>0</v>
      </c>
      <c r="AG61" s="85" t="str">
        <f t="shared" ref="AG61:AG83" si="108">IF((M61+L61=0),"0",100*M61/(L61+M61))</f>
        <v>0</v>
      </c>
      <c r="AH61" s="85" t="str">
        <f t="shared" ref="AH61:AH83" si="109">IF((R61+Q61=0),"0",100*R61/(Q61+R61))</f>
        <v>0</v>
      </c>
      <c r="AI61" s="85" t="str">
        <f t="shared" ref="AI61:AI83" si="110">IF((W61+V61=0),"0",100*W61/(V61+W61))</f>
        <v>0</v>
      </c>
      <c r="AJ61" s="97" t="str">
        <f t="shared" ref="AJ61:AJ83" si="111">IF(AF61+AG61+AH61+AI61=0,"",100*AB61/(AB61+AA61))</f>
        <v/>
      </c>
      <c r="AK61" s="4"/>
      <c r="AL61" s="33">
        <f t="shared" ref="AL61:AL83" si="112">IF((B5=0)," ",B5)</f>
        <v>44958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83" si="113">IF(B5,WEEKDAY(D61:D83)," ")</f>
        <v>7</v>
      </c>
      <c r="BZ61" s="224" t="str">
        <f t="shared" ref="BZ61:BZ83" si="114">IF((BY61=2),Y61," ")</f>
        <v> </v>
      </c>
      <c r="CA61" s="225" t="str">
        <f t="shared" ref="CA61:CA83" si="115">IF((BY61=2),Z61," ")</f>
        <v> </v>
      </c>
      <c r="CB61" s="225" t="str">
        <f t="shared" ref="CB61:CB83" si="116">IF((D61=2),AA61," ")</f>
        <v> </v>
      </c>
      <c r="CC61" s="236">
        <f t="shared" ref="CC61:CC83" si="117">SUM(BZ61:CB61)</f>
        <v>0</v>
      </c>
      <c r="CE61" s="224" t="str">
        <f t="shared" ref="CE61:CE83" si="118">IF((BY61=3),Y61," ")</f>
        <v> </v>
      </c>
      <c r="CF61" s="225" t="str">
        <f t="shared" ref="CF61:CF83" si="119">IF((BY61=3),Z61," ")</f>
        <v> </v>
      </c>
      <c r="CG61" s="225" t="str">
        <f t="shared" ref="CG61:CG83" si="120">IF((BY61=3),AA61," ")</f>
        <v> </v>
      </c>
      <c r="CH61" s="236">
        <f t="shared" ref="CH61:CH83" si="121">SUM(CE61:CG61)</f>
        <v>0</v>
      </c>
      <c r="CJ61" s="224" t="str">
        <f t="shared" ref="CJ61:CJ83" si="122">IF((BY61=4),Y61," ")</f>
        <v> </v>
      </c>
      <c r="CK61" s="225" t="str">
        <f t="shared" ref="CK61:CK83" si="123">IF((BY61=4),Z61," ")</f>
        <v> </v>
      </c>
      <c r="CL61" s="225" t="str">
        <f t="shared" ref="CL61:CL83" si="124">IF((BY61=4),AA61," ")</f>
        <v> </v>
      </c>
      <c r="CM61" s="236">
        <f t="shared" ref="CM61:CM83" si="125">SUM(CJ61:CL61)</f>
        <v>0</v>
      </c>
      <c r="CN61" s="2"/>
      <c r="CO61" s="224" t="str">
        <f t="shared" ref="CO61:CO83" si="126">IF((BY61=5),Y61," ")</f>
        <v> </v>
      </c>
      <c r="CP61" s="225" t="str">
        <f t="shared" ref="CP61:CP83" si="127">IF((BY61=5),Z61," ")</f>
        <v> </v>
      </c>
      <c r="CQ61" s="225" t="str">
        <f t="shared" ref="CQ61:CQ83" si="128">IF((BY61=5),AA61," ")</f>
        <v> </v>
      </c>
      <c r="CR61" s="236">
        <f t="shared" ref="CR61:CR83" si="129">SUM(CO61:CQ61)</f>
        <v>0</v>
      </c>
      <c r="CT61" s="224" t="str">
        <f t="shared" ref="CT61:CT83" si="130">IF((BY61=6),Y61," ")</f>
        <v> </v>
      </c>
      <c r="CU61" s="225" t="str">
        <f t="shared" ref="CU61:CU83" si="131">IF((BY61=6),Z61," ")</f>
        <v> </v>
      </c>
      <c r="CV61" s="225" t="str">
        <f t="shared" ref="CV61:CV83" si="132">IF((BY61=6),AA61," ")</f>
        <v> </v>
      </c>
      <c r="CW61" s="236">
        <f t="shared" ref="CW61:CW83" si="133">SUM(CT61:CV61)</f>
        <v>0</v>
      </c>
    </row>
    <row r="62" ht="10.35" hidden="1" customHeight="1" spans="1:101">
      <c r="A62" s="4"/>
      <c r="B62" s="22"/>
      <c r="C62" s="22"/>
      <c r="E62" s="37">
        <f t="shared" ref="E62:E78" si="134">IF((B6=0)," ",B6)</f>
        <v>44960</v>
      </c>
      <c r="F62" s="38"/>
      <c r="G62" s="39"/>
      <c r="H62" s="40"/>
      <c r="I62" s="68">
        <f t="shared" si="98"/>
        <v>0</v>
      </c>
      <c r="J62" s="10"/>
      <c r="K62" s="38"/>
      <c r="L62" s="39"/>
      <c r="M62" s="40"/>
      <c r="N62" s="68">
        <f t="shared" si="99"/>
        <v>0</v>
      </c>
      <c r="O62" s="10"/>
      <c r="P62" s="38"/>
      <c r="Q62" s="39"/>
      <c r="R62" s="40"/>
      <c r="S62" s="68">
        <f t="shared" si="100"/>
        <v>0</v>
      </c>
      <c r="T62" s="10"/>
      <c r="U62" s="38"/>
      <c r="V62" s="39"/>
      <c r="W62" s="40"/>
      <c r="X62" s="68">
        <f t="shared" si="101"/>
        <v>0</v>
      </c>
      <c r="Y62" s="10"/>
      <c r="Z62" s="73">
        <f t="shared" si="102"/>
        <v>0</v>
      </c>
      <c r="AA62" s="79">
        <f t="shared" si="103"/>
        <v>0</v>
      </c>
      <c r="AB62" s="79">
        <f t="shared" si="104"/>
        <v>0</v>
      </c>
      <c r="AC62" s="68">
        <f t="shared" si="105"/>
        <v>0</v>
      </c>
      <c r="AD62" s="4"/>
      <c r="AE62" s="37">
        <f t="shared" ref="AE62:AE78" si="135">IF((B6=0)," ",B6)</f>
        <v>44960</v>
      </c>
      <c r="AF62" s="86" t="str">
        <f t="shared" si="107"/>
        <v>0</v>
      </c>
      <c r="AG62" s="86" t="str">
        <f t="shared" si="108"/>
        <v>0</v>
      </c>
      <c r="AH62" s="86" t="str">
        <f t="shared" si="109"/>
        <v>0</v>
      </c>
      <c r="AI62" s="86" t="str">
        <f t="shared" si="110"/>
        <v>0</v>
      </c>
      <c r="AJ62" s="100" t="str">
        <f t="shared" si="111"/>
        <v/>
      </c>
      <c r="AK62" s="4"/>
      <c r="AL62" s="37">
        <f t="shared" si="112"/>
        <v>44960</v>
      </c>
      <c r="AM62" s="141">
        <f t="shared" ref="AM62:AM83" si="136">(5*H62)-G62</f>
        <v>0</v>
      </c>
      <c r="AN62" s="99">
        <f t="shared" ref="AN62:AN83" si="137">(5*M62)-L62</f>
        <v>0</v>
      </c>
      <c r="AO62" s="99">
        <f t="shared" ref="AO62:AO83" si="138">(5*R62)-Q62</f>
        <v>0</v>
      </c>
      <c r="AP62" s="99">
        <f t="shared" ref="AP62:AP83" si="139">(5*W62)-V62</f>
        <v>0</v>
      </c>
      <c r="AQ62" s="150">
        <f t="shared" ref="AQ62:AQ83" si="140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ref="BY62:BY78" si="141">IF(B6,WEEKDAY(D62:D84)," ")</f>
        <v>7</v>
      </c>
      <c r="BZ62" s="226" t="str">
        <f t="shared" si="114"/>
        <v> </v>
      </c>
      <c r="CA62" s="227" t="str">
        <f t="shared" si="115"/>
        <v> </v>
      </c>
      <c r="CB62" s="227" t="str">
        <f t="shared" si="116"/>
        <v> </v>
      </c>
      <c r="CC62" s="238">
        <f t="shared" si="117"/>
        <v>0</v>
      </c>
      <c r="CE62" s="226" t="str">
        <f t="shared" si="118"/>
        <v> </v>
      </c>
      <c r="CF62" s="227" t="str">
        <f t="shared" si="119"/>
        <v> </v>
      </c>
      <c r="CG62" s="227" t="str">
        <f t="shared" si="120"/>
        <v> </v>
      </c>
      <c r="CH62" s="238">
        <f t="shared" si="121"/>
        <v>0</v>
      </c>
      <c r="CJ62" s="226" t="str">
        <f t="shared" si="122"/>
        <v> </v>
      </c>
      <c r="CK62" s="227" t="str">
        <f t="shared" si="123"/>
        <v> </v>
      </c>
      <c r="CL62" s="227" t="str">
        <f t="shared" si="124"/>
        <v> </v>
      </c>
      <c r="CM62" s="238">
        <f t="shared" si="125"/>
        <v>0</v>
      </c>
      <c r="CN62" s="2"/>
      <c r="CO62" s="226" t="str">
        <f t="shared" si="126"/>
        <v> </v>
      </c>
      <c r="CP62" s="227" t="str">
        <f t="shared" si="127"/>
        <v> </v>
      </c>
      <c r="CQ62" s="227" t="str">
        <f t="shared" si="128"/>
        <v> </v>
      </c>
      <c r="CR62" s="238">
        <f t="shared" si="129"/>
        <v>0</v>
      </c>
      <c r="CT62" s="226" t="str">
        <f t="shared" si="130"/>
        <v> </v>
      </c>
      <c r="CU62" s="227" t="str">
        <f t="shared" si="131"/>
        <v> </v>
      </c>
      <c r="CV62" s="227" t="str">
        <f t="shared" si="132"/>
        <v> </v>
      </c>
      <c r="CW62" s="238">
        <f t="shared" si="133"/>
        <v>0</v>
      </c>
    </row>
    <row r="63" ht="10.35" hidden="1" customHeight="1" spans="1:101">
      <c r="A63" s="4"/>
      <c r="B63" s="22"/>
      <c r="C63" s="22"/>
      <c r="E63" s="37">
        <f t="shared" si="134"/>
        <v>44963</v>
      </c>
      <c r="F63" s="38"/>
      <c r="G63" s="39"/>
      <c r="H63" s="40"/>
      <c r="I63" s="68">
        <f t="shared" si="98"/>
        <v>0</v>
      </c>
      <c r="J63" s="10"/>
      <c r="K63" s="38"/>
      <c r="L63" s="39"/>
      <c r="M63" s="40"/>
      <c r="N63" s="68">
        <f t="shared" si="99"/>
        <v>0</v>
      </c>
      <c r="O63" s="10"/>
      <c r="P63" s="38"/>
      <c r="Q63" s="39"/>
      <c r="R63" s="40"/>
      <c r="S63" s="68">
        <f t="shared" si="100"/>
        <v>0</v>
      </c>
      <c r="T63" s="10"/>
      <c r="U63" s="38"/>
      <c r="V63" s="39"/>
      <c r="W63" s="40"/>
      <c r="X63" s="68">
        <f t="shared" si="101"/>
        <v>0</v>
      </c>
      <c r="Y63" s="10"/>
      <c r="Z63" s="73">
        <f t="shared" si="102"/>
        <v>0</v>
      </c>
      <c r="AA63" s="79">
        <f t="shared" si="102"/>
        <v>0</v>
      </c>
      <c r="AB63" s="79">
        <f t="shared" si="104"/>
        <v>0</v>
      </c>
      <c r="AC63" s="68">
        <f t="shared" si="105"/>
        <v>0</v>
      </c>
      <c r="AD63" s="4"/>
      <c r="AE63" s="37">
        <f t="shared" si="135"/>
        <v>44963</v>
      </c>
      <c r="AF63" s="86" t="str">
        <f t="shared" si="107"/>
        <v>0</v>
      </c>
      <c r="AG63" s="86" t="str">
        <f t="shared" si="108"/>
        <v>0</v>
      </c>
      <c r="AH63" s="86" t="str">
        <f t="shared" si="109"/>
        <v>0</v>
      </c>
      <c r="AI63" s="86" t="str">
        <f t="shared" si="110"/>
        <v>0</v>
      </c>
      <c r="AJ63" s="100" t="str">
        <f t="shared" si="111"/>
        <v/>
      </c>
      <c r="AK63" s="4"/>
      <c r="AL63" s="37">
        <f t="shared" si="112"/>
        <v>44963</v>
      </c>
      <c r="AM63" s="141">
        <f t="shared" si="136"/>
        <v>0</v>
      </c>
      <c r="AN63" s="99">
        <f t="shared" si="137"/>
        <v>0</v>
      </c>
      <c r="AO63" s="99">
        <f t="shared" si="138"/>
        <v>0</v>
      </c>
      <c r="AP63" s="99">
        <f t="shared" si="139"/>
        <v>0</v>
      </c>
      <c r="AQ63" s="150">
        <f t="shared" si="140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41"/>
        <v>7</v>
      </c>
      <c r="BZ63" s="226" t="str">
        <f t="shared" si="114"/>
        <v> </v>
      </c>
      <c r="CA63" s="227" t="str">
        <f t="shared" si="115"/>
        <v> </v>
      </c>
      <c r="CB63" s="227" t="str">
        <f t="shared" si="116"/>
        <v> </v>
      </c>
      <c r="CC63" s="238">
        <f t="shared" si="117"/>
        <v>0</v>
      </c>
      <c r="CE63" s="226" t="str">
        <f t="shared" si="118"/>
        <v> </v>
      </c>
      <c r="CF63" s="227" t="str">
        <f t="shared" si="119"/>
        <v> </v>
      </c>
      <c r="CG63" s="227" t="str">
        <f t="shared" si="120"/>
        <v> </v>
      </c>
      <c r="CH63" s="238">
        <f t="shared" si="121"/>
        <v>0</v>
      </c>
      <c r="CJ63" s="226" t="str">
        <f t="shared" si="122"/>
        <v> </v>
      </c>
      <c r="CK63" s="227" t="str">
        <f t="shared" si="123"/>
        <v> </v>
      </c>
      <c r="CL63" s="227" t="str">
        <f t="shared" si="124"/>
        <v> </v>
      </c>
      <c r="CM63" s="238">
        <f t="shared" si="125"/>
        <v>0</v>
      </c>
      <c r="CN63" s="2"/>
      <c r="CO63" s="226" t="str">
        <f t="shared" si="126"/>
        <v> </v>
      </c>
      <c r="CP63" s="227" t="str">
        <f t="shared" si="127"/>
        <v> </v>
      </c>
      <c r="CQ63" s="227" t="str">
        <f t="shared" si="128"/>
        <v> </v>
      </c>
      <c r="CR63" s="238">
        <f t="shared" si="129"/>
        <v>0</v>
      </c>
      <c r="CT63" s="226" t="str">
        <f t="shared" si="130"/>
        <v> </v>
      </c>
      <c r="CU63" s="227" t="str">
        <f t="shared" si="131"/>
        <v> </v>
      </c>
      <c r="CV63" s="227" t="str">
        <f t="shared" si="132"/>
        <v> </v>
      </c>
      <c r="CW63" s="238">
        <f t="shared" si="133"/>
        <v>0</v>
      </c>
    </row>
    <row r="64" ht="10.35" hidden="1" customHeight="1" spans="1:101">
      <c r="A64" s="4"/>
      <c r="B64" s="22"/>
      <c r="C64" s="22"/>
      <c r="E64" s="37">
        <f t="shared" si="134"/>
        <v>44965</v>
      </c>
      <c r="F64" s="38"/>
      <c r="G64" s="39"/>
      <c r="H64" s="40"/>
      <c r="I64" s="68">
        <f t="shared" si="98"/>
        <v>0</v>
      </c>
      <c r="J64" s="10"/>
      <c r="K64" s="38"/>
      <c r="L64" s="39"/>
      <c r="M64" s="40"/>
      <c r="N64" s="68">
        <f t="shared" si="99"/>
        <v>0</v>
      </c>
      <c r="O64" s="10"/>
      <c r="P64" s="38"/>
      <c r="Q64" s="39"/>
      <c r="R64" s="40"/>
      <c r="S64" s="68">
        <f t="shared" si="100"/>
        <v>0</v>
      </c>
      <c r="T64" s="10"/>
      <c r="U64" s="38"/>
      <c r="V64" s="39"/>
      <c r="W64" s="40"/>
      <c r="X64" s="68">
        <f t="shared" si="101"/>
        <v>0</v>
      </c>
      <c r="Y64" s="10"/>
      <c r="Z64" s="73">
        <f t="shared" si="102"/>
        <v>0</v>
      </c>
      <c r="AA64" s="79">
        <f t="shared" si="102"/>
        <v>0</v>
      </c>
      <c r="AB64" s="79">
        <f t="shared" si="104"/>
        <v>0</v>
      </c>
      <c r="AC64" s="68">
        <f t="shared" si="105"/>
        <v>0</v>
      </c>
      <c r="AD64" s="4"/>
      <c r="AE64" s="37">
        <f t="shared" si="135"/>
        <v>44965</v>
      </c>
      <c r="AF64" s="86" t="str">
        <f t="shared" si="107"/>
        <v>0</v>
      </c>
      <c r="AG64" s="86" t="str">
        <f t="shared" si="108"/>
        <v>0</v>
      </c>
      <c r="AH64" s="86" t="str">
        <f t="shared" si="109"/>
        <v>0</v>
      </c>
      <c r="AI64" s="86" t="str">
        <f t="shared" si="110"/>
        <v>0</v>
      </c>
      <c r="AJ64" s="100" t="str">
        <f t="shared" si="111"/>
        <v/>
      </c>
      <c r="AK64" s="4"/>
      <c r="AL64" s="37">
        <f t="shared" si="112"/>
        <v>44965</v>
      </c>
      <c r="AM64" s="141">
        <f t="shared" si="136"/>
        <v>0</v>
      </c>
      <c r="AN64" s="99">
        <f t="shared" si="137"/>
        <v>0</v>
      </c>
      <c r="AO64" s="99">
        <f t="shared" si="138"/>
        <v>0</v>
      </c>
      <c r="AP64" s="99">
        <f t="shared" si="139"/>
        <v>0</v>
      </c>
      <c r="AQ64" s="150">
        <f t="shared" si="140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41"/>
        <v>7</v>
      </c>
      <c r="BZ64" s="226" t="str">
        <f t="shared" si="114"/>
        <v> </v>
      </c>
      <c r="CA64" s="227" t="str">
        <f t="shared" si="115"/>
        <v> </v>
      </c>
      <c r="CB64" s="227" t="str">
        <f t="shared" si="116"/>
        <v> </v>
      </c>
      <c r="CC64" s="238">
        <f t="shared" si="117"/>
        <v>0</v>
      </c>
      <c r="CE64" s="226" t="str">
        <f t="shared" si="118"/>
        <v> </v>
      </c>
      <c r="CF64" s="227" t="str">
        <f t="shared" si="119"/>
        <v> </v>
      </c>
      <c r="CG64" s="227" t="str">
        <f t="shared" si="120"/>
        <v> </v>
      </c>
      <c r="CH64" s="238">
        <f t="shared" si="121"/>
        <v>0</v>
      </c>
      <c r="CJ64" s="226" t="str">
        <f t="shared" si="122"/>
        <v> </v>
      </c>
      <c r="CK64" s="227" t="str">
        <f t="shared" si="123"/>
        <v> </v>
      </c>
      <c r="CL64" s="227" t="str">
        <f t="shared" si="124"/>
        <v> </v>
      </c>
      <c r="CM64" s="238">
        <f t="shared" si="125"/>
        <v>0</v>
      </c>
      <c r="CN64" s="2"/>
      <c r="CO64" s="226" t="str">
        <f t="shared" si="126"/>
        <v> </v>
      </c>
      <c r="CP64" s="227" t="str">
        <f t="shared" si="127"/>
        <v> </v>
      </c>
      <c r="CQ64" s="227" t="str">
        <f t="shared" si="128"/>
        <v> </v>
      </c>
      <c r="CR64" s="238">
        <f t="shared" si="129"/>
        <v>0</v>
      </c>
      <c r="CT64" s="226" t="str">
        <f t="shared" si="130"/>
        <v> </v>
      </c>
      <c r="CU64" s="227" t="str">
        <f t="shared" si="131"/>
        <v> </v>
      </c>
      <c r="CV64" s="227" t="str">
        <f t="shared" si="132"/>
        <v> </v>
      </c>
      <c r="CW64" s="238">
        <f t="shared" si="133"/>
        <v>0</v>
      </c>
    </row>
    <row r="65" ht="10.35" hidden="1" customHeight="1" spans="1:101">
      <c r="A65" s="4"/>
      <c r="B65" s="22"/>
      <c r="C65" s="22"/>
      <c r="E65" s="37">
        <f t="shared" si="134"/>
        <v>44966</v>
      </c>
      <c r="F65" s="38"/>
      <c r="G65" s="39"/>
      <c r="H65" s="40"/>
      <c r="I65" s="68">
        <f t="shared" si="98"/>
        <v>0</v>
      </c>
      <c r="J65" s="10"/>
      <c r="K65" s="38"/>
      <c r="L65" s="39"/>
      <c r="M65" s="40"/>
      <c r="N65" s="68">
        <f t="shared" si="99"/>
        <v>0</v>
      </c>
      <c r="O65" s="10"/>
      <c r="P65" s="38"/>
      <c r="Q65" s="39"/>
      <c r="R65" s="40"/>
      <c r="S65" s="68">
        <f t="shared" si="100"/>
        <v>0</v>
      </c>
      <c r="T65" s="10"/>
      <c r="U65" s="38"/>
      <c r="V65" s="39"/>
      <c r="W65" s="40"/>
      <c r="X65" s="68">
        <f t="shared" si="101"/>
        <v>0</v>
      </c>
      <c r="Y65" s="10"/>
      <c r="Z65" s="73">
        <f t="shared" si="102"/>
        <v>0</v>
      </c>
      <c r="AA65" s="79">
        <f t="shared" si="102"/>
        <v>0</v>
      </c>
      <c r="AB65" s="79">
        <f t="shared" si="104"/>
        <v>0</v>
      </c>
      <c r="AC65" s="68">
        <f t="shared" si="105"/>
        <v>0</v>
      </c>
      <c r="AD65" s="4"/>
      <c r="AE65" s="37">
        <f t="shared" si="135"/>
        <v>44966</v>
      </c>
      <c r="AF65" s="86" t="str">
        <f t="shared" si="107"/>
        <v>0</v>
      </c>
      <c r="AG65" s="86" t="str">
        <f t="shared" si="108"/>
        <v>0</v>
      </c>
      <c r="AH65" s="86" t="str">
        <f t="shared" si="109"/>
        <v>0</v>
      </c>
      <c r="AI65" s="86" t="str">
        <f t="shared" si="110"/>
        <v>0</v>
      </c>
      <c r="AJ65" s="100" t="str">
        <f t="shared" si="111"/>
        <v/>
      </c>
      <c r="AK65" s="4"/>
      <c r="AL65" s="37">
        <f t="shared" si="112"/>
        <v>44966</v>
      </c>
      <c r="AM65" s="141">
        <f t="shared" si="136"/>
        <v>0</v>
      </c>
      <c r="AN65" s="99">
        <f t="shared" si="137"/>
        <v>0</v>
      </c>
      <c r="AO65" s="99">
        <f t="shared" si="138"/>
        <v>0</v>
      </c>
      <c r="AP65" s="99">
        <f t="shared" si="139"/>
        <v>0</v>
      </c>
      <c r="AQ65" s="150">
        <f t="shared" si="140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41"/>
        <v>7</v>
      </c>
      <c r="BZ65" s="226" t="str">
        <f t="shared" si="114"/>
        <v> </v>
      </c>
      <c r="CA65" s="227" t="str">
        <f t="shared" si="115"/>
        <v> </v>
      </c>
      <c r="CB65" s="227" t="str">
        <f t="shared" si="116"/>
        <v> </v>
      </c>
      <c r="CC65" s="238">
        <f t="shared" si="117"/>
        <v>0</v>
      </c>
      <c r="CE65" s="226" t="str">
        <f t="shared" si="118"/>
        <v> </v>
      </c>
      <c r="CF65" s="227" t="str">
        <f t="shared" si="119"/>
        <v> </v>
      </c>
      <c r="CG65" s="227" t="str">
        <f t="shared" si="120"/>
        <v> </v>
      </c>
      <c r="CH65" s="238">
        <f t="shared" si="121"/>
        <v>0</v>
      </c>
      <c r="CJ65" s="226" t="str">
        <f t="shared" si="122"/>
        <v> </v>
      </c>
      <c r="CK65" s="227" t="str">
        <f t="shared" si="123"/>
        <v> </v>
      </c>
      <c r="CL65" s="227" t="str">
        <f t="shared" si="124"/>
        <v> </v>
      </c>
      <c r="CM65" s="238">
        <f t="shared" si="125"/>
        <v>0</v>
      </c>
      <c r="CN65" s="2"/>
      <c r="CO65" s="226" t="str">
        <f t="shared" si="126"/>
        <v> </v>
      </c>
      <c r="CP65" s="227" t="str">
        <f t="shared" si="127"/>
        <v> </v>
      </c>
      <c r="CQ65" s="227" t="str">
        <f t="shared" si="128"/>
        <v> </v>
      </c>
      <c r="CR65" s="238">
        <f t="shared" si="129"/>
        <v>0</v>
      </c>
      <c r="CT65" s="226" t="str">
        <f t="shared" si="130"/>
        <v> </v>
      </c>
      <c r="CU65" s="227" t="str">
        <f t="shared" si="131"/>
        <v> </v>
      </c>
      <c r="CV65" s="227" t="str">
        <f t="shared" si="132"/>
        <v> </v>
      </c>
      <c r="CW65" s="238">
        <f t="shared" si="133"/>
        <v>0</v>
      </c>
    </row>
    <row r="66" ht="10.35" hidden="1" customHeight="1" spans="1:101">
      <c r="A66" s="4"/>
      <c r="B66" s="22"/>
      <c r="C66" s="22"/>
      <c r="E66" s="37">
        <f t="shared" si="134"/>
        <v>44967</v>
      </c>
      <c r="F66" s="38"/>
      <c r="G66" s="39"/>
      <c r="H66" s="40"/>
      <c r="I66" s="68">
        <f t="shared" si="98"/>
        <v>0</v>
      </c>
      <c r="J66" s="10"/>
      <c r="K66" s="38"/>
      <c r="L66" s="39"/>
      <c r="M66" s="40"/>
      <c r="N66" s="68">
        <f t="shared" si="99"/>
        <v>0</v>
      </c>
      <c r="O66" s="10"/>
      <c r="P66" s="38"/>
      <c r="Q66" s="39"/>
      <c r="R66" s="40"/>
      <c r="S66" s="68">
        <f t="shared" si="100"/>
        <v>0</v>
      </c>
      <c r="T66" s="10"/>
      <c r="U66" s="38"/>
      <c r="V66" s="39"/>
      <c r="W66" s="40"/>
      <c r="X66" s="68">
        <f t="shared" si="101"/>
        <v>0</v>
      </c>
      <c r="Y66" s="10"/>
      <c r="Z66" s="73">
        <f t="shared" si="102"/>
        <v>0</v>
      </c>
      <c r="AA66" s="79">
        <f t="shared" si="102"/>
        <v>0</v>
      </c>
      <c r="AB66" s="79">
        <f t="shared" si="104"/>
        <v>0</v>
      </c>
      <c r="AC66" s="68">
        <f t="shared" si="105"/>
        <v>0</v>
      </c>
      <c r="AD66" s="4"/>
      <c r="AE66" s="37">
        <f t="shared" si="135"/>
        <v>44967</v>
      </c>
      <c r="AF66" s="86" t="str">
        <f t="shared" si="107"/>
        <v>0</v>
      </c>
      <c r="AG66" s="86" t="str">
        <f t="shared" si="108"/>
        <v>0</v>
      </c>
      <c r="AH66" s="86" t="str">
        <f t="shared" si="109"/>
        <v>0</v>
      </c>
      <c r="AI66" s="86" t="str">
        <f t="shared" si="110"/>
        <v>0</v>
      </c>
      <c r="AJ66" s="100" t="str">
        <f t="shared" si="111"/>
        <v/>
      </c>
      <c r="AK66" s="4"/>
      <c r="AL66" s="37">
        <f t="shared" si="112"/>
        <v>44967</v>
      </c>
      <c r="AM66" s="141">
        <f t="shared" si="136"/>
        <v>0</v>
      </c>
      <c r="AN66" s="99">
        <f t="shared" si="137"/>
        <v>0</v>
      </c>
      <c r="AO66" s="99">
        <f t="shared" si="138"/>
        <v>0</v>
      </c>
      <c r="AP66" s="99">
        <f t="shared" si="139"/>
        <v>0</v>
      </c>
      <c r="AQ66" s="150">
        <f t="shared" si="140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41"/>
        <v>7</v>
      </c>
      <c r="BZ66" s="226" t="str">
        <f t="shared" si="114"/>
        <v> </v>
      </c>
      <c r="CA66" s="227" t="str">
        <f t="shared" si="115"/>
        <v> </v>
      </c>
      <c r="CB66" s="227" t="str">
        <f t="shared" si="116"/>
        <v> </v>
      </c>
      <c r="CC66" s="238">
        <f t="shared" si="117"/>
        <v>0</v>
      </c>
      <c r="CE66" s="226" t="str">
        <f t="shared" si="118"/>
        <v> </v>
      </c>
      <c r="CF66" s="227" t="str">
        <f t="shared" si="119"/>
        <v> </v>
      </c>
      <c r="CG66" s="227" t="str">
        <f t="shared" si="120"/>
        <v> </v>
      </c>
      <c r="CH66" s="238">
        <f t="shared" si="121"/>
        <v>0</v>
      </c>
      <c r="CJ66" s="226" t="str">
        <f t="shared" si="122"/>
        <v> </v>
      </c>
      <c r="CK66" s="227" t="str">
        <f t="shared" si="123"/>
        <v> </v>
      </c>
      <c r="CL66" s="227" t="str">
        <f t="shared" si="124"/>
        <v> </v>
      </c>
      <c r="CM66" s="238">
        <f t="shared" si="125"/>
        <v>0</v>
      </c>
      <c r="CN66" s="2"/>
      <c r="CO66" s="226" t="str">
        <f t="shared" si="126"/>
        <v> </v>
      </c>
      <c r="CP66" s="227" t="str">
        <f t="shared" si="127"/>
        <v> </v>
      </c>
      <c r="CQ66" s="227" t="str">
        <f t="shared" si="128"/>
        <v> </v>
      </c>
      <c r="CR66" s="238">
        <f t="shared" si="129"/>
        <v>0</v>
      </c>
      <c r="CT66" s="226" t="str">
        <f t="shared" si="130"/>
        <v> </v>
      </c>
      <c r="CU66" s="227" t="str">
        <f t="shared" si="131"/>
        <v> </v>
      </c>
      <c r="CV66" s="227" t="str">
        <f t="shared" si="132"/>
        <v> </v>
      </c>
      <c r="CW66" s="238">
        <f t="shared" si="133"/>
        <v>0</v>
      </c>
    </row>
    <row r="67" ht="10.35" hidden="1" customHeight="1" spans="1:101">
      <c r="A67" s="4"/>
      <c r="B67" s="22"/>
      <c r="C67" s="22"/>
      <c r="E67" s="37">
        <f t="shared" si="134"/>
        <v>44970</v>
      </c>
      <c r="F67" s="38"/>
      <c r="G67" s="39"/>
      <c r="H67" s="40"/>
      <c r="I67" s="68">
        <f t="shared" si="98"/>
        <v>0</v>
      </c>
      <c r="J67" s="10"/>
      <c r="K67" s="38"/>
      <c r="L67" s="39"/>
      <c r="M67" s="40"/>
      <c r="N67" s="68">
        <f t="shared" si="99"/>
        <v>0</v>
      </c>
      <c r="O67" s="10"/>
      <c r="P67" s="38"/>
      <c r="Q67" s="39"/>
      <c r="R67" s="40"/>
      <c r="S67" s="68">
        <f t="shared" si="100"/>
        <v>0</v>
      </c>
      <c r="T67" s="10"/>
      <c r="U67" s="38"/>
      <c r="V67" s="39"/>
      <c r="W67" s="40"/>
      <c r="X67" s="68">
        <f t="shared" si="101"/>
        <v>0</v>
      </c>
      <c r="Y67" s="10"/>
      <c r="Z67" s="73">
        <f t="shared" si="102"/>
        <v>0</v>
      </c>
      <c r="AA67" s="79">
        <f t="shared" si="102"/>
        <v>0</v>
      </c>
      <c r="AB67" s="79">
        <f t="shared" si="104"/>
        <v>0</v>
      </c>
      <c r="AC67" s="68">
        <f t="shared" si="105"/>
        <v>0</v>
      </c>
      <c r="AD67" s="4"/>
      <c r="AE67" s="37">
        <f t="shared" si="135"/>
        <v>44970</v>
      </c>
      <c r="AF67" s="86" t="str">
        <f t="shared" si="107"/>
        <v>0</v>
      </c>
      <c r="AG67" s="86" t="str">
        <f t="shared" si="108"/>
        <v>0</v>
      </c>
      <c r="AH67" s="86" t="str">
        <f t="shared" si="109"/>
        <v>0</v>
      </c>
      <c r="AI67" s="86" t="str">
        <f t="shared" si="110"/>
        <v>0</v>
      </c>
      <c r="AJ67" s="100" t="str">
        <f t="shared" si="111"/>
        <v/>
      </c>
      <c r="AK67" s="4"/>
      <c r="AL67" s="37">
        <f t="shared" si="112"/>
        <v>44970</v>
      </c>
      <c r="AM67" s="141">
        <f t="shared" si="136"/>
        <v>0</v>
      </c>
      <c r="AN67" s="99">
        <f t="shared" si="137"/>
        <v>0</v>
      </c>
      <c r="AO67" s="99">
        <f t="shared" si="138"/>
        <v>0</v>
      </c>
      <c r="AP67" s="99">
        <f t="shared" si="139"/>
        <v>0</v>
      </c>
      <c r="AQ67" s="150">
        <f t="shared" si="140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41"/>
        <v>7</v>
      </c>
      <c r="BZ67" s="226" t="str">
        <f t="shared" si="114"/>
        <v> </v>
      </c>
      <c r="CA67" s="227" t="str">
        <f t="shared" si="115"/>
        <v> </v>
      </c>
      <c r="CB67" s="227" t="str">
        <f t="shared" si="116"/>
        <v> </v>
      </c>
      <c r="CC67" s="238">
        <f t="shared" si="117"/>
        <v>0</v>
      </c>
      <c r="CE67" s="226" t="str">
        <f t="shared" si="118"/>
        <v> </v>
      </c>
      <c r="CF67" s="227" t="str">
        <f t="shared" si="119"/>
        <v> </v>
      </c>
      <c r="CG67" s="227" t="str">
        <f t="shared" si="120"/>
        <v> </v>
      </c>
      <c r="CH67" s="238">
        <f t="shared" si="121"/>
        <v>0</v>
      </c>
      <c r="CJ67" s="226" t="str">
        <f t="shared" si="122"/>
        <v> </v>
      </c>
      <c r="CK67" s="227" t="str">
        <f t="shared" si="123"/>
        <v> </v>
      </c>
      <c r="CL67" s="227" t="str">
        <f t="shared" si="124"/>
        <v> </v>
      </c>
      <c r="CM67" s="238">
        <f t="shared" si="125"/>
        <v>0</v>
      </c>
      <c r="CN67" s="2"/>
      <c r="CO67" s="226" t="str">
        <f t="shared" si="126"/>
        <v> </v>
      </c>
      <c r="CP67" s="227" t="str">
        <f t="shared" si="127"/>
        <v> </v>
      </c>
      <c r="CQ67" s="227" t="str">
        <f t="shared" si="128"/>
        <v> </v>
      </c>
      <c r="CR67" s="238">
        <f t="shared" si="129"/>
        <v>0</v>
      </c>
      <c r="CT67" s="226" t="str">
        <f t="shared" si="130"/>
        <v> </v>
      </c>
      <c r="CU67" s="227" t="str">
        <f t="shared" si="131"/>
        <v> </v>
      </c>
      <c r="CV67" s="227" t="str">
        <f t="shared" si="132"/>
        <v> </v>
      </c>
      <c r="CW67" s="238">
        <f t="shared" si="133"/>
        <v>0</v>
      </c>
    </row>
    <row r="68" ht="10.35" hidden="1" customHeight="1" spans="1:101">
      <c r="A68" s="4"/>
      <c r="B68" s="22"/>
      <c r="C68" s="22"/>
      <c r="E68" s="37">
        <f t="shared" si="134"/>
        <v>44971</v>
      </c>
      <c r="F68" s="38"/>
      <c r="G68" s="39"/>
      <c r="H68" s="40"/>
      <c r="I68" s="68">
        <f t="shared" si="98"/>
        <v>0</v>
      </c>
      <c r="J68" s="10"/>
      <c r="K68" s="38"/>
      <c r="L68" s="39"/>
      <c r="M68" s="40"/>
      <c r="N68" s="68">
        <f t="shared" si="99"/>
        <v>0</v>
      </c>
      <c r="O68" s="10"/>
      <c r="P68" s="38"/>
      <c r="Q68" s="39"/>
      <c r="R68" s="40"/>
      <c r="S68" s="68">
        <f t="shared" si="100"/>
        <v>0</v>
      </c>
      <c r="T68" s="10"/>
      <c r="U68" s="38"/>
      <c r="V68" s="39"/>
      <c r="W68" s="40"/>
      <c r="X68" s="68">
        <f t="shared" si="101"/>
        <v>0</v>
      </c>
      <c r="Y68" s="10"/>
      <c r="Z68" s="73">
        <f t="shared" si="102"/>
        <v>0</v>
      </c>
      <c r="AA68" s="79">
        <f t="shared" si="102"/>
        <v>0</v>
      </c>
      <c r="AB68" s="79">
        <f t="shared" si="104"/>
        <v>0</v>
      </c>
      <c r="AC68" s="68">
        <f t="shared" si="105"/>
        <v>0</v>
      </c>
      <c r="AD68" s="4"/>
      <c r="AE68" s="37">
        <f t="shared" si="135"/>
        <v>44971</v>
      </c>
      <c r="AF68" s="86" t="str">
        <f t="shared" si="107"/>
        <v>0</v>
      </c>
      <c r="AG68" s="86" t="str">
        <f t="shared" si="108"/>
        <v>0</v>
      </c>
      <c r="AH68" s="86" t="str">
        <f t="shared" si="109"/>
        <v>0</v>
      </c>
      <c r="AI68" s="86" t="str">
        <f t="shared" si="110"/>
        <v>0</v>
      </c>
      <c r="AJ68" s="100" t="str">
        <f t="shared" si="111"/>
        <v/>
      </c>
      <c r="AK68" s="4"/>
      <c r="AL68" s="37">
        <f t="shared" si="112"/>
        <v>44971</v>
      </c>
      <c r="AM68" s="141">
        <f t="shared" si="136"/>
        <v>0</v>
      </c>
      <c r="AN68" s="99">
        <f t="shared" si="137"/>
        <v>0</v>
      </c>
      <c r="AO68" s="99">
        <f t="shared" si="138"/>
        <v>0</v>
      </c>
      <c r="AP68" s="99">
        <f t="shared" si="139"/>
        <v>0</v>
      </c>
      <c r="AQ68" s="150">
        <f t="shared" si="140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41"/>
        <v>7</v>
      </c>
      <c r="BZ68" s="226" t="str">
        <f t="shared" si="114"/>
        <v> </v>
      </c>
      <c r="CA68" s="227" t="str">
        <f t="shared" si="115"/>
        <v> </v>
      </c>
      <c r="CB68" s="227" t="str">
        <f t="shared" si="116"/>
        <v> </v>
      </c>
      <c r="CC68" s="238">
        <f t="shared" si="117"/>
        <v>0</v>
      </c>
      <c r="CE68" s="226" t="str">
        <f t="shared" si="118"/>
        <v> </v>
      </c>
      <c r="CF68" s="227" t="str">
        <f t="shared" si="119"/>
        <v> </v>
      </c>
      <c r="CG68" s="227" t="str">
        <f t="shared" si="120"/>
        <v> </v>
      </c>
      <c r="CH68" s="238">
        <f t="shared" si="121"/>
        <v>0</v>
      </c>
      <c r="CJ68" s="226" t="str">
        <f t="shared" si="122"/>
        <v> </v>
      </c>
      <c r="CK68" s="227" t="str">
        <f t="shared" si="123"/>
        <v> </v>
      </c>
      <c r="CL68" s="227" t="str">
        <f t="shared" si="124"/>
        <v> </v>
      </c>
      <c r="CM68" s="238">
        <f t="shared" si="125"/>
        <v>0</v>
      </c>
      <c r="CN68" s="2"/>
      <c r="CO68" s="226" t="str">
        <f t="shared" si="126"/>
        <v> </v>
      </c>
      <c r="CP68" s="227" t="str">
        <f t="shared" si="127"/>
        <v> </v>
      </c>
      <c r="CQ68" s="227" t="str">
        <f t="shared" si="128"/>
        <v> </v>
      </c>
      <c r="CR68" s="238">
        <f t="shared" si="129"/>
        <v>0</v>
      </c>
      <c r="CT68" s="226" t="str">
        <f t="shared" si="130"/>
        <v> </v>
      </c>
      <c r="CU68" s="227" t="str">
        <f t="shared" si="131"/>
        <v> </v>
      </c>
      <c r="CV68" s="227" t="str">
        <f t="shared" si="132"/>
        <v> </v>
      </c>
      <c r="CW68" s="238">
        <f t="shared" si="133"/>
        <v>0</v>
      </c>
    </row>
    <row r="69" ht="10.35" hidden="1" customHeight="1" spans="1:101">
      <c r="A69" s="4"/>
      <c r="B69" s="22"/>
      <c r="C69" s="22"/>
      <c r="E69" s="37">
        <f t="shared" si="134"/>
        <v>44972</v>
      </c>
      <c r="F69" s="38"/>
      <c r="G69" s="39"/>
      <c r="H69" s="40"/>
      <c r="I69" s="68">
        <f t="shared" si="98"/>
        <v>0</v>
      </c>
      <c r="J69" s="10"/>
      <c r="K69" s="38"/>
      <c r="L69" s="39"/>
      <c r="M69" s="40"/>
      <c r="N69" s="68">
        <f t="shared" si="99"/>
        <v>0</v>
      </c>
      <c r="O69" s="10"/>
      <c r="P69" s="38"/>
      <c r="Q69" s="39"/>
      <c r="R69" s="40"/>
      <c r="S69" s="68">
        <f t="shared" si="100"/>
        <v>0</v>
      </c>
      <c r="T69" s="10"/>
      <c r="U69" s="38"/>
      <c r="V69" s="39"/>
      <c r="W69" s="40"/>
      <c r="X69" s="68">
        <f t="shared" si="101"/>
        <v>0</v>
      </c>
      <c r="Y69" s="10"/>
      <c r="Z69" s="73">
        <f t="shared" si="102"/>
        <v>0</v>
      </c>
      <c r="AA69" s="79">
        <f t="shared" si="102"/>
        <v>0</v>
      </c>
      <c r="AB69" s="79">
        <f t="shared" si="104"/>
        <v>0</v>
      </c>
      <c r="AC69" s="68">
        <f t="shared" si="105"/>
        <v>0</v>
      </c>
      <c r="AD69" s="4"/>
      <c r="AE69" s="37">
        <f t="shared" si="135"/>
        <v>44972</v>
      </c>
      <c r="AF69" s="86" t="str">
        <f t="shared" si="107"/>
        <v>0</v>
      </c>
      <c r="AG69" s="86" t="str">
        <f t="shared" si="108"/>
        <v>0</v>
      </c>
      <c r="AH69" s="86" t="str">
        <f t="shared" si="109"/>
        <v>0</v>
      </c>
      <c r="AI69" s="86" t="str">
        <f t="shared" si="110"/>
        <v>0</v>
      </c>
      <c r="AJ69" s="100" t="str">
        <f t="shared" si="111"/>
        <v/>
      </c>
      <c r="AK69" s="4"/>
      <c r="AL69" s="37">
        <f t="shared" si="112"/>
        <v>44972</v>
      </c>
      <c r="AM69" s="141">
        <f t="shared" si="136"/>
        <v>0</v>
      </c>
      <c r="AN69" s="99">
        <f t="shared" si="137"/>
        <v>0</v>
      </c>
      <c r="AO69" s="99">
        <f t="shared" si="138"/>
        <v>0</v>
      </c>
      <c r="AP69" s="99">
        <f t="shared" si="139"/>
        <v>0</v>
      </c>
      <c r="AQ69" s="150">
        <f t="shared" si="140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41"/>
        <v>7</v>
      </c>
      <c r="BZ69" s="226" t="str">
        <f t="shared" si="114"/>
        <v> </v>
      </c>
      <c r="CA69" s="227" t="str">
        <f t="shared" si="115"/>
        <v> </v>
      </c>
      <c r="CB69" s="227" t="str">
        <f t="shared" si="116"/>
        <v> </v>
      </c>
      <c r="CC69" s="238">
        <f t="shared" si="117"/>
        <v>0</v>
      </c>
      <c r="CE69" s="226" t="str">
        <f t="shared" si="118"/>
        <v> </v>
      </c>
      <c r="CF69" s="227" t="str">
        <f t="shared" si="119"/>
        <v> </v>
      </c>
      <c r="CG69" s="227" t="str">
        <f t="shared" si="120"/>
        <v> </v>
      </c>
      <c r="CH69" s="238">
        <f t="shared" si="121"/>
        <v>0</v>
      </c>
      <c r="CJ69" s="226" t="str">
        <f t="shared" si="122"/>
        <v> </v>
      </c>
      <c r="CK69" s="227" t="str">
        <f t="shared" si="123"/>
        <v> </v>
      </c>
      <c r="CL69" s="227" t="str">
        <f t="shared" si="124"/>
        <v> </v>
      </c>
      <c r="CM69" s="238">
        <f t="shared" si="125"/>
        <v>0</v>
      </c>
      <c r="CN69" s="2"/>
      <c r="CO69" s="226" t="str">
        <f t="shared" si="126"/>
        <v> </v>
      </c>
      <c r="CP69" s="227" t="str">
        <f t="shared" si="127"/>
        <v> </v>
      </c>
      <c r="CQ69" s="227" t="str">
        <f t="shared" si="128"/>
        <v> </v>
      </c>
      <c r="CR69" s="238">
        <f t="shared" si="129"/>
        <v>0</v>
      </c>
      <c r="CT69" s="226" t="str">
        <f t="shared" si="130"/>
        <v> </v>
      </c>
      <c r="CU69" s="227" t="str">
        <f t="shared" si="131"/>
        <v> </v>
      </c>
      <c r="CV69" s="227" t="str">
        <f t="shared" si="132"/>
        <v> </v>
      </c>
      <c r="CW69" s="238">
        <f t="shared" si="133"/>
        <v>0</v>
      </c>
    </row>
    <row r="70" ht="10.35" hidden="1" customHeight="1" spans="1:101">
      <c r="A70" s="4"/>
      <c r="B70" s="22"/>
      <c r="C70" s="22"/>
      <c r="E70" s="37">
        <f t="shared" si="134"/>
        <v>44973</v>
      </c>
      <c r="F70" s="38"/>
      <c r="G70" s="39"/>
      <c r="H70" s="40"/>
      <c r="I70" s="68">
        <f t="shared" si="98"/>
        <v>0</v>
      </c>
      <c r="J70" s="10"/>
      <c r="K70" s="38"/>
      <c r="L70" s="39"/>
      <c r="M70" s="40"/>
      <c r="N70" s="68">
        <f t="shared" si="99"/>
        <v>0</v>
      </c>
      <c r="O70" s="10"/>
      <c r="P70" s="38"/>
      <c r="Q70" s="39"/>
      <c r="R70" s="40"/>
      <c r="S70" s="68">
        <f t="shared" si="100"/>
        <v>0</v>
      </c>
      <c r="T70" s="10"/>
      <c r="U70" s="38"/>
      <c r="V70" s="39"/>
      <c r="W70" s="40"/>
      <c r="X70" s="68">
        <f t="shared" si="101"/>
        <v>0</v>
      </c>
      <c r="Y70" s="10"/>
      <c r="Z70" s="73">
        <f t="shared" si="102"/>
        <v>0</v>
      </c>
      <c r="AA70" s="79">
        <f t="shared" si="102"/>
        <v>0</v>
      </c>
      <c r="AB70" s="79">
        <f t="shared" si="104"/>
        <v>0</v>
      </c>
      <c r="AC70" s="68">
        <f t="shared" si="105"/>
        <v>0</v>
      </c>
      <c r="AD70" s="4"/>
      <c r="AE70" s="37">
        <f t="shared" si="135"/>
        <v>44973</v>
      </c>
      <c r="AF70" s="86" t="str">
        <f t="shared" si="107"/>
        <v>0</v>
      </c>
      <c r="AG70" s="86" t="str">
        <f t="shared" si="108"/>
        <v>0</v>
      </c>
      <c r="AH70" s="86" t="str">
        <f t="shared" si="109"/>
        <v>0</v>
      </c>
      <c r="AI70" s="86" t="str">
        <f t="shared" si="110"/>
        <v>0</v>
      </c>
      <c r="AJ70" s="100" t="str">
        <f t="shared" si="111"/>
        <v/>
      </c>
      <c r="AK70" s="4"/>
      <c r="AL70" s="37">
        <f t="shared" si="112"/>
        <v>44973</v>
      </c>
      <c r="AM70" s="141">
        <f t="shared" si="136"/>
        <v>0</v>
      </c>
      <c r="AN70" s="99">
        <f t="shared" si="137"/>
        <v>0</v>
      </c>
      <c r="AO70" s="99">
        <f t="shared" si="138"/>
        <v>0</v>
      </c>
      <c r="AP70" s="99">
        <f t="shared" si="139"/>
        <v>0</v>
      </c>
      <c r="AQ70" s="150">
        <f t="shared" si="140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41"/>
        <v>7</v>
      </c>
      <c r="BZ70" s="226" t="str">
        <f t="shared" si="114"/>
        <v> </v>
      </c>
      <c r="CA70" s="227" t="str">
        <f t="shared" si="115"/>
        <v> </v>
      </c>
      <c r="CB70" s="227" t="str">
        <f t="shared" si="116"/>
        <v> </v>
      </c>
      <c r="CC70" s="238">
        <f t="shared" si="117"/>
        <v>0</v>
      </c>
      <c r="CE70" s="226" t="str">
        <f t="shared" si="118"/>
        <v> </v>
      </c>
      <c r="CF70" s="227" t="str">
        <f t="shared" si="119"/>
        <v> </v>
      </c>
      <c r="CG70" s="227" t="str">
        <f t="shared" si="120"/>
        <v> </v>
      </c>
      <c r="CH70" s="238">
        <f t="shared" si="121"/>
        <v>0</v>
      </c>
      <c r="CJ70" s="226" t="str">
        <f t="shared" si="122"/>
        <v> </v>
      </c>
      <c r="CK70" s="227" t="str">
        <f t="shared" si="123"/>
        <v> </v>
      </c>
      <c r="CL70" s="227" t="str">
        <f t="shared" si="124"/>
        <v> </v>
      </c>
      <c r="CM70" s="238">
        <f t="shared" si="125"/>
        <v>0</v>
      </c>
      <c r="CN70" s="2"/>
      <c r="CO70" s="226" t="str">
        <f t="shared" si="126"/>
        <v> </v>
      </c>
      <c r="CP70" s="227" t="str">
        <f t="shared" si="127"/>
        <v> </v>
      </c>
      <c r="CQ70" s="227" t="str">
        <f t="shared" si="128"/>
        <v> </v>
      </c>
      <c r="CR70" s="238">
        <f t="shared" si="129"/>
        <v>0</v>
      </c>
      <c r="CT70" s="226" t="str">
        <f t="shared" si="130"/>
        <v> </v>
      </c>
      <c r="CU70" s="227" t="str">
        <f t="shared" si="131"/>
        <v> </v>
      </c>
      <c r="CV70" s="227" t="str">
        <f t="shared" si="132"/>
        <v> </v>
      </c>
      <c r="CW70" s="238">
        <f t="shared" si="133"/>
        <v>0</v>
      </c>
    </row>
    <row r="71" ht="10.35" hidden="1" customHeight="1" spans="1:101">
      <c r="A71" s="4"/>
      <c r="B71" s="22"/>
      <c r="C71" s="22"/>
      <c r="E71" s="37">
        <f t="shared" si="134"/>
        <v>44974</v>
      </c>
      <c r="F71" s="38"/>
      <c r="G71" s="39"/>
      <c r="H71" s="40"/>
      <c r="I71" s="68">
        <f t="shared" si="98"/>
        <v>0</v>
      </c>
      <c r="J71" s="10"/>
      <c r="K71" s="38"/>
      <c r="L71" s="39"/>
      <c r="M71" s="40"/>
      <c r="N71" s="68">
        <f t="shared" si="99"/>
        <v>0</v>
      </c>
      <c r="O71" s="10"/>
      <c r="P71" s="38"/>
      <c r="Q71" s="39"/>
      <c r="R71" s="40"/>
      <c r="S71" s="68">
        <f t="shared" si="100"/>
        <v>0</v>
      </c>
      <c r="T71" s="10"/>
      <c r="U71" s="38"/>
      <c r="V71" s="39"/>
      <c r="W71" s="40"/>
      <c r="X71" s="68">
        <f t="shared" si="101"/>
        <v>0</v>
      </c>
      <c r="Y71" s="10"/>
      <c r="Z71" s="73">
        <f t="shared" si="102"/>
        <v>0</v>
      </c>
      <c r="AA71" s="79">
        <f t="shared" si="102"/>
        <v>0</v>
      </c>
      <c r="AB71" s="79">
        <f t="shared" si="104"/>
        <v>0</v>
      </c>
      <c r="AC71" s="68">
        <f t="shared" si="105"/>
        <v>0</v>
      </c>
      <c r="AD71" s="4"/>
      <c r="AE71" s="37">
        <f t="shared" si="135"/>
        <v>44974</v>
      </c>
      <c r="AF71" s="86" t="str">
        <f t="shared" si="107"/>
        <v>0</v>
      </c>
      <c r="AG71" s="86" t="str">
        <f t="shared" si="108"/>
        <v>0</v>
      </c>
      <c r="AH71" s="86" t="str">
        <f t="shared" si="109"/>
        <v>0</v>
      </c>
      <c r="AI71" s="86" t="str">
        <f t="shared" si="110"/>
        <v>0</v>
      </c>
      <c r="AJ71" s="100" t="str">
        <f t="shared" si="111"/>
        <v/>
      </c>
      <c r="AK71" s="4"/>
      <c r="AL71" s="37">
        <f t="shared" si="112"/>
        <v>44974</v>
      </c>
      <c r="AM71" s="141">
        <f t="shared" si="136"/>
        <v>0</v>
      </c>
      <c r="AN71" s="99">
        <f t="shared" si="137"/>
        <v>0</v>
      </c>
      <c r="AO71" s="99">
        <f t="shared" si="138"/>
        <v>0</v>
      </c>
      <c r="AP71" s="99">
        <f t="shared" si="139"/>
        <v>0</v>
      </c>
      <c r="AQ71" s="150">
        <f t="shared" si="140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41"/>
        <v>7</v>
      </c>
      <c r="BZ71" s="226" t="str">
        <f t="shared" si="114"/>
        <v> </v>
      </c>
      <c r="CA71" s="227" t="str">
        <f t="shared" si="115"/>
        <v> </v>
      </c>
      <c r="CB71" s="227" t="str">
        <f t="shared" si="116"/>
        <v> </v>
      </c>
      <c r="CC71" s="238">
        <f t="shared" si="117"/>
        <v>0</v>
      </c>
      <c r="CE71" s="226" t="str">
        <f t="shared" si="118"/>
        <v> </v>
      </c>
      <c r="CF71" s="227" t="str">
        <f t="shared" si="119"/>
        <v> </v>
      </c>
      <c r="CG71" s="227" t="str">
        <f t="shared" si="120"/>
        <v> </v>
      </c>
      <c r="CH71" s="238">
        <f t="shared" si="121"/>
        <v>0</v>
      </c>
      <c r="CJ71" s="226" t="str">
        <f t="shared" si="122"/>
        <v> </v>
      </c>
      <c r="CK71" s="227" t="str">
        <f t="shared" si="123"/>
        <v> </v>
      </c>
      <c r="CL71" s="227" t="str">
        <f t="shared" si="124"/>
        <v> </v>
      </c>
      <c r="CM71" s="238">
        <f t="shared" si="125"/>
        <v>0</v>
      </c>
      <c r="CN71" s="2"/>
      <c r="CO71" s="226" t="str">
        <f t="shared" si="126"/>
        <v> </v>
      </c>
      <c r="CP71" s="227" t="str">
        <f t="shared" si="127"/>
        <v> </v>
      </c>
      <c r="CQ71" s="227" t="str">
        <f t="shared" si="128"/>
        <v> </v>
      </c>
      <c r="CR71" s="238">
        <f t="shared" si="129"/>
        <v>0</v>
      </c>
      <c r="CT71" s="226" t="str">
        <f t="shared" si="130"/>
        <v> </v>
      </c>
      <c r="CU71" s="227" t="str">
        <f t="shared" si="131"/>
        <v> </v>
      </c>
      <c r="CV71" s="227" t="str">
        <f t="shared" si="132"/>
        <v> </v>
      </c>
      <c r="CW71" s="238">
        <f t="shared" si="133"/>
        <v>0</v>
      </c>
    </row>
    <row r="72" ht="10.35" hidden="1" customHeight="1" spans="1:101">
      <c r="A72" s="4"/>
      <c r="B72" s="22"/>
      <c r="C72" s="22"/>
      <c r="E72" s="37">
        <f t="shared" si="134"/>
        <v>44978</v>
      </c>
      <c r="F72" s="38"/>
      <c r="G72" s="39"/>
      <c r="H72" s="40"/>
      <c r="I72" s="68">
        <f t="shared" si="98"/>
        <v>0</v>
      </c>
      <c r="J72" s="10"/>
      <c r="K72" s="38"/>
      <c r="L72" s="39"/>
      <c r="M72" s="40"/>
      <c r="N72" s="68">
        <f t="shared" si="99"/>
        <v>0</v>
      </c>
      <c r="O72" s="10"/>
      <c r="P72" s="38"/>
      <c r="Q72" s="39"/>
      <c r="R72" s="40"/>
      <c r="S72" s="68">
        <f t="shared" si="100"/>
        <v>0</v>
      </c>
      <c r="T72" s="10"/>
      <c r="U72" s="38"/>
      <c r="V72" s="39"/>
      <c r="W72" s="40"/>
      <c r="X72" s="68">
        <f t="shared" si="101"/>
        <v>0</v>
      </c>
      <c r="Y72" s="10"/>
      <c r="Z72" s="73">
        <f t="shared" si="102"/>
        <v>0</v>
      </c>
      <c r="AA72" s="79">
        <f t="shared" si="102"/>
        <v>0</v>
      </c>
      <c r="AB72" s="79">
        <f t="shared" si="104"/>
        <v>0</v>
      </c>
      <c r="AC72" s="68">
        <f t="shared" si="105"/>
        <v>0</v>
      </c>
      <c r="AD72" s="4"/>
      <c r="AE72" s="37">
        <f t="shared" si="135"/>
        <v>44978</v>
      </c>
      <c r="AF72" s="86" t="str">
        <f t="shared" si="107"/>
        <v>0</v>
      </c>
      <c r="AG72" s="86" t="str">
        <f t="shared" si="108"/>
        <v>0</v>
      </c>
      <c r="AH72" s="86" t="str">
        <f t="shared" si="109"/>
        <v>0</v>
      </c>
      <c r="AI72" s="86" t="str">
        <f t="shared" si="110"/>
        <v>0</v>
      </c>
      <c r="AJ72" s="100" t="str">
        <f t="shared" si="111"/>
        <v/>
      </c>
      <c r="AK72" s="4"/>
      <c r="AL72" s="37">
        <f t="shared" si="112"/>
        <v>44978</v>
      </c>
      <c r="AM72" s="141">
        <f t="shared" si="136"/>
        <v>0</v>
      </c>
      <c r="AN72" s="99">
        <f t="shared" si="137"/>
        <v>0</v>
      </c>
      <c r="AO72" s="99">
        <f t="shared" si="138"/>
        <v>0</v>
      </c>
      <c r="AP72" s="99">
        <f t="shared" si="139"/>
        <v>0</v>
      </c>
      <c r="AQ72" s="150">
        <f t="shared" si="140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41"/>
        <v>7</v>
      </c>
      <c r="BZ72" s="226" t="str">
        <f t="shared" si="114"/>
        <v> </v>
      </c>
      <c r="CA72" s="227" t="str">
        <f t="shared" si="115"/>
        <v> </v>
      </c>
      <c r="CB72" s="227" t="str">
        <f t="shared" si="116"/>
        <v> </v>
      </c>
      <c r="CC72" s="238">
        <f t="shared" si="117"/>
        <v>0</v>
      </c>
      <c r="CE72" s="226" t="str">
        <f t="shared" si="118"/>
        <v> </v>
      </c>
      <c r="CF72" s="227" t="str">
        <f t="shared" si="119"/>
        <v> </v>
      </c>
      <c r="CG72" s="227" t="str">
        <f t="shared" si="120"/>
        <v> </v>
      </c>
      <c r="CH72" s="238">
        <f t="shared" si="121"/>
        <v>0</v>
      </c>
      <c r="CJ72" s="226" t="str">
        <f t="shared" si="122"/>
        <v> </v>
      </c>
      <c r="CK72" s="227" t="str">
        <f t="shared" si="123"/>
        <v> </v>
      </c>
      <c r="CL72" s="227" t="str">
        <f t="shared" si="124"/>
        <v> </v>
      </c>
      <c r="CM72" s="238">
        <f t="shared" si="125"/>
        <v>0</v>
      </c>
      <c r="CN72" s="2"/>
      <c r="CO72" s="226" t="str">
        <f t="shared" si="126"/>
        <v> </v>
      </c>
      <c r="CP72" s="227" t="str">
        <f t="shared" si="127"/>
        <v> </v>
      </c>
      <c r="CQ72" s="227" t="str">
        <f t="shared" si="128"/>
        <v> </v>
      </c>
      <c r="CR72" s="238">
        <f t="shared" si="129"/>
        <v>0</v>
      </c>
      <c r="CT72" s="226" t="str">
        <f t="shared" si="130"/>
        <v> </v>
      </c>
      <c r="CU72" s="227" t="str">
        <f t="shared" si="131"/>
        <v> </v>
      </c>
      <c r="CV72" s="227" t="str">
        <f t="shared" si="132"/>
        <v> </v>
      </c>
      <c r="CW72" s="238">
        <f t="shared" si="133"/>
        <v>0</v>
      </c>
    </row>
    <row r="73" ht="10.35" hidden="1" customHeight="1" spans="1:101">
      <c r="A73" s="7"/>
      <c r="B73" s="22"/>
      <c r="C73" s="22"/>
      <c r="E73" s="37">
        <f t="shared" si="134"/>
        <v>44979</v>
      </c>
      <c r="F73" s="38"/>
      <c r="G73" s="39"/>
      <c r="H73" s="40"/>
      <c r="I73" s="68">
        <f t="shared" si="98"/>
        <v>0</v>
      </c>
      <c r="J73" s="10"/>
      <c r="K73" s="38"/>
      <c r="L73" s="39"/>
      <c r="M73" s="40"/>
      <c r="N73" s="68">
        <f t="shared" si="99"/>
        <v>0</v>
      </c>
      <c r="O73" s="10"/>
      <c r="P73" s="38"/>
      <c r="Q73" s="39"/>
      <c r="R73" s="40"/>
      <c r="S73" s="68">
        <f t="shared" si="100"/>
        <v>0</v>
      </c>
      <c r="T73" s="10"/>
      <c r="U73" s="38"/>
      <c r="V73" s="39"/>
      <c r="W73" s="40"/>
      <c r="X73" s="68">
        <f t="shared" si="101"/>
        <v>0</v>
      </c>
      <c r="Y73" s="10"/>
      <c r="Z73" s="73">
        <f t="shared" si="102"/>
        <v>0</v>
      </c>
      <c r="AA73" s="79">
        <f t="shared" si="102"/>
        <v>0</v>
      </c>
      <c r="AB73" s="79">
        <f t="shared" si="104"/>
        <v>0</v>
      </c>
      <c r="AC73" s="68">
        <f t="shared" si="105"/>
        <v>0</v>
      </c>
      <c r="AD73" s="4"/>
      <c r="AE73" s="37">
        <f t="shared" si="135"/>
        <v>44979</v>
      </c>
      <c r="AF73" s="86" t="str">
        <f t="shared" si="107"/>
        <v>0</v>
      </c>
      <c r="AG73" s="86" t="str">
        <f t="shared" si="108"/>
        <v>0</v>
      </c>
      <c r="AH73" s="86" t="str">
        <f t="shared" si="109"/>
        <v>0</v>
      </c>
      <c r="AI73" s="86" t="str">
        <f t="shared" si="110"/>
        <v>0</v>
      </c>
      <c r="AJ73" s="100" t="str">
        <f t="shared" si="111"/>
        <v/>
      </c>
      <c r="AK73" s="4"/>
      <c r="AL73" s="37">
        <f t="shared" si="112"/>
        <v>44979</v>
      </c>
      <c r="AM73" s="141">
        <f t="shared" si="136"/>
        <v>0</v>
      </c>
      <c r="AN73" s="99">
        <f t="shared" si="137"/>
        <v>0</v>
      </c>
      <c r="AO73" s="99">
        <f t="shared" si="138"/>
        <v>0</v>
      </c>
      <c r="AP73" s="99">
        <f t="shared" si="139"/>
        <v>0</v>
      </c>
      <c r="AQ73" s="150">
        <f t="shared" si="140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41"/>
        <v>7</v>
      </c>
      <c r="BZ73" s="226" t="str">
        <f t="shared" si="114"/>
        <v> </v>
      </c>
      <c r="CA73" s="227" t="str">
        <f t="shared" si="115"/>
        <v> </v>
      </c>
      <c r="CB73" s="227" t="str">
        <f t="shared" si="116"/>
        <v> </v>
      </c>
      <c r="CC73" s="238">
        <f t="shared" si="117"/>
        <v>0</v>
      </c>
      <c r="CE73" s="226" t="str">
        <f t="shared" si="118"/>
        <v> </v>
      </c>
      <c r="CF73" s="227" t="str">
        <f t="shared" si="119"/>
        <v> </v>
      </c>
      <c r="CG73" s="227" t="str">
        <f t="shared" si="120"/>
        <v> </v>
      </c>
      <c r="CH73" s="238">
        <f t="shared" si="121"/>
        <v>0</v>
      </c>
      <c r="CJ73" s="226" t="str">
        <f t="shared" si="122"/>
        <v> </v>
      </c>
      <c r="CK73" s="227" t="str">
        <f t="shared" si="123"/>
        <v> </v>
      </c>
      <c r="CL73" s="227" t="str">
        <f t="shared" si="124"/>
        <v> </v>
      </c>
      <c r="CM73" s="238">
        <f t="shared" si="125"/>
        <v>0</v>
      </c>
      <c r="CN73" s="2"/>
      <c r="CO73" s="226" t="str">
        <f t="shared" si="126"/>
        <v> </v>
      </c>
      <c r="CP73" s="227" t="str">
        <f t="shared" si="127"/>
        <v> </v>
      </c>
      <c r="CQ73" s="227" t="str">
        <f t="shared" si="128"/>
        <v> </v>
      </c>
      <c r="CR73" s="238">
        <f t="shared" si="129"/>
        <v>0</v>
      </c>
      <c r="CT73" s="226" t="str">
        <f t="shared" si="130"/>
        <v> </v>
      </c>
      <c r="CU73" s="227" t="str">
        <f t="shared" si="131"/>
        <v> </v>
      </c>
      <c r="CV73" s="227" t="str">
        <f t="shared" si="132"/>
        <v> </v>
      </c>
      <c r="CW73" s="238">
        <f t="shared" si="133"/>
        <v>0</v>
      </c>
    </row>
    <row r="74" ht="10.35" hidden="1" customHeight="1" spans="1:101">
      <c r="A74" s="10"/>
      <c r="B74" s="22"/>
      <c r="C74" s="22"/>
      <c r="E74" s="37">
        <f t="shared" si="134"/>
        <v>44980</v>
      </c>
      <c r="F74" s="38"/>
      <c r="G74" s="39"/>
      <c r="H74" s="40"/>
      <c r="I74" s="68">
        <f t="shared" si="98"/>
        <v>0</v>
      </c>
      <c r="J74" s="10"/>
      <c r="K74" s="38"/>
      <c r="L74" s="39"/>
      <c r="M74" s="40"/>
      <c r="N74" s="68">
        <f t="shared" si="99"/>
        <v>0</v>
      </c>
      <c r="O74" s="10"/>
      <c r="P74" s="38"/>
      <c r="Q74" s="39"/>
      <c r="R74" s="40"/>
      <c r="S74" s="68">
        <f t="shared" si="100"/>
        <v>0</v>
      </c>
      <c r="T74" s="10"/>
      <c r="U74" s="38"/>
      <c r="V74" s="39"/>
      <c r="W74" s="40"/>
      <c r="X74" s="68">
        <f t="shared" si="101"/>
        <v>0</v>
      </c>
      <c r="Y74" s="10"/>
      <c r="Z74" s="73">
        <f t="shared" si="102"/>
        <v>0</v>
      </c>
      <c r="AA74" s="79">
        <f t="shared" si="102"/>
        <v>0</v>
      </c>
      <c r="AB74" s="79">
        <f t="shared" si="104"/>
        <v>0</v>
      </c>
      <c r="AC74" s="68">
        <f t="shared" si="105"/>
        <v>0</v>
      </c>
      <c r="AD74" s="4"/>
      <c r="AE74" s="37">
        <f t="shared" si="135"/>
        <v>44980</v>
      </c>
      <c r="AF74" s="86" t="str">
        <f t="shared" si="107"/>
        <v>0</v>
      </c>
      <c r="AG74" s="86" t="str">
        <f t="shared" si="108"/>
        <v>0</v>
      </c>
      <c r="AH74" s="86" t="str">
        <f t="shared" si="109"/>
        <v>0</v>
      </c>
      <c r="AI74" s="86" t="str">
        <f t="shared" si="110"/>
        <v>0</v>
      </c>
      <c r="AJ74" s="100" t="str">
        <f t="shared" si="111"/>
        <v/>
      </c>
      <c r="AK74" s="4"/>
      <c r="AL74" s="37">
        <f t="shared" si="112"/>
        <v>44980</v>
      </c>
      <c r="AM74" s="141">
        <f t="shared" si="136"/>
        <v>0</v>
      </c>
      <c r="AN74" s="99">
        <f t="shared" si="137"/>
        <v>0</v>
      </c>
      <c r="AO74" s="99">
        <f t="shared" si="138"/>
        <v>0</v>
      </c>
      <c r="AP74" s="99">
        <f t="shared" si="139"/>
        <v>0</v>
      </c>
      <c r="AQ74" s="150">
        <f t="shared" si="140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41"/>
        <v>7</v>
      </c>
      <c r="BZ74" s="226" t="str">
        <f t="shared" si="114"/>
        <v> </v>
      </c>
      <c r="CA74" s="227" t="str">
        <f t="shared" si="115"/>
        <v> </v>
      </c>
      <c r="CB74" s="227" t="str">
        <f t="shared" si="116"/>
        <v> </v>
      </c>
      <c r="CC74" s="238">
        <f t="shared" si="117"/>
        <v>0</v>
      </c>
      <c r="CE74" s="226" t="str">
        <f t="shared" si="118"/>
        <v> </v>
      </c>
      <c r="CF74" s="227" t="str">
        <f t="shared" si="119"/>
        <v> </v>
      </c>
      <c r="CG74" s="227" t="str">
        <f t="shared" si="120"/>
        <v> </v>
      </c>
      <c r="CH74" s="238">
        <f t="shared" si="121"/>
        <v>0</v>
      </c>
      <c r="CJ74" s="226" t="str">
        <f t="shared" si="122"/>
        <v> </v>
      </c>
      <c r="CK74" s="227" t="str">
        <f t="shared" si="123"/>
        <v> </v>
      </c>
      <c r="CL74" s="227" t="str">
        <f t="shared" si="124"/>
        <v> </v>
      </c>
      <c r="CM74" s="238">
        <f t="shared" si="125"/>
        <v>0</v>
      </c>
      <c r="CN74" s="2"/>
      <c r="CO74" s="226" t="str">
        <f t="shared" si="126"/>
        <v> </v>
      </c>
      <c r="CP74" s="227" t="str">
        <f t="shared" si="127"/>
        <v> </v>
      </c>
      <c r="CQ74" s="227" t="str">
        <f t="shared" si="128"/>
        <v> </v>
      </c>
      <c r="CR74" s="238">
        <f t="shared" si="129"/>
        <v>0</v>
      </c>
      <c r="CT74" s="226" t="str">
        <f t="shared" si="130"/>
        <v> </v>
      </c>
      <c r="CU74" s="227" t="str">
        <f t="shared" si="131"/>
        <v> </v>
      </c>
      <c r="CV74" s="227" t="str">
        <f t="shared" si="132"/>
        <v> </v>
      </c>
      <c r="CW74" s="238">
        <f t="shared" si="133"/>
        <v>0</v>
      </c>
    </row>
    <row r="75" ht="10.35" hidden="1" customHeight="1" spans="1:101">
      <c r="A75" s="4"/>
      <c r="B75" s="22"/>
      <c r="C75" s="22"/>
      <c r="E75" s="37">
        <f t="shared" si="134"/>
        <v>44981</v>
      </c>
      <c r="F75" s="38"/>
      <c r="G75" s="39"/>
      <c r="H75" s="40"/>
      <c r="I75" s="68">
        <f t="shared" si="98"/>
        <v>0</v>
      </c>
      <c r="J75" s="10"/>
      <c r="K75" s="38"/>
      <c r="L75" s="39"/>
      <c r="M75" s="40"/>
      <c r="N75" s="68">
        <f t="shared" si="99"/>
        <v>0</v>
      </c>
      <c r="O75" s="10"/>
      <c r="P75" s="38"/>
      <c r="Q75" s="39"/>
      <c r="R75" s="40"/>
      <c r="S75" s="68">
        <f t="shared" si="100"/>
        <v>0</v>
      </c>
      <c r="T75" s="10"/>
      <c r="U75" s="38"/>
      <c r="V75" s="39"/>
      <c r="W75" s="40"/>
      <c r="X75" s="68">
        <f t="shared" si="101"/>
        <v>0</v>
      </c>
      <c r="Y75" s="10"/>
      <c r="Z75" s="73">
        <f t="shared" si="102"/>
        <v>0</v>
      </c>
      <c r="AA75" s="79">
        <f t="shared" si="102"/>
        <v>0</v>
      </c>
      <c r="AB75" s="79">
        <f t="shared" si="104"/>
        <v>0</v>
      </c>
      <c r="AC75" s="68">
        <f t="shared" si="105"/>
        <v>0</v>
      </c>
      <c r="AD75" s="4"/>
      <c r="AE75" s="37">
        <f t="shared" si="135"/>
        <v>44981</v>
      </c>
      <c r="AF75" s="86" t="str">
        <f t="shared" si="107"/>
        <v>0</v>
      </c>
      <c r="AG75" s="86" t="str">
        <f t="shared" si="108"/>
        <v>0</v>
      </c>
      <c r="AH75" s="86" t="str">
        <f t="shared" si="109"/>
        <v>0</v>
      </c>
      <c r="AI75" s="86" t="str">
        <f t="shared" si="110"/>
        <v>0</v>
      </c>
      <c r="AJ75" s="100" t="str">
        <f t="shared" si="111"/>
        <v/>
      </c>
      <c r="AK75" s="4"/>
      <c r="AL75" s="37">
        <f t="shared" si="112"/>
        <v>44981</v>
      </c>
      <c r="AM75" s="141">
        <f t="shared" si="136"/>
        <v>0</v>
      </c>
      <c r="AN75" s="99">
        <f t="shared" si="137"/>
        <v>0</v>
      </c>
      <c r="AO75" s="99">
        <f t="shared" si="138"/>
        <v>0</v>
      </c>
      <c r="AP75" s="99">
        <f t="shared" si="139"/>
        <v>0</v>
      </c>
      <c r="AQ75" s="150">
        <f t="shared" si="140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si="141"/>
        <v>7</v>
      </c>
      <c r="BZ75" s="226" t="str">
        <f t="shared" si="114"/>
        <v> </v>
      </c>
      <c r="CA75" s="227" t="str">
        <f t="shared" si="115"/>
        <v> </v>
      </c>
      <c r="CB75" s="227" t="str">
        <f t="shared" si="116"/>
        <v> </v>
      </c>
      <c r="CC75" s="238">
        <f t="shared" si="117"/>
        <v>0</v>
      </c>
      <c r="CE75" s="226" t="str">
        <f t="shared" si="118"/>
        <v> </v>
      </c>
      <c r="CF75" s="227" t="str">
        <f t="shared" si="119"/>
        <v> </v>
      </c>
      <c r="CG75" s="227" t="str">
        <f t="shared" si="120"/>
        <v> </v>
      </c>
      <c r="CH75" s="238">
        <f t="shared" si="121"/>
        <v>0</v>
      </c>
      <c r="CJ75" s="226" t="str">
        <f t="shared" si="122"/>
        <v> </v>
      </c>
      <c r="CK75" s="227" t="str">
        <f t="shared" si="123"/>
        <v> </v>
      </c>
      <c r="CL75" s="227" t="str">
        <f t="shared" si="124"/>
        <v> </v>
      </c>
      <c r="CM75" s="238">
        <f t="shared" si="125"/>
        <v>0</v>
      </c>
      <c r="CN75" s="2"/>
      <c r="CO75" s="226" t="str">
        <f t="shared" si="126"/>
        <v> </v>
      </c>
      <c r="CP75" s="227" t="str">
        <f t="shared" si="127"/>
        <v> </v>
      </c>
      <c r="CQ75" s="227" t="str">
        <f t="shared" si="128"/>
        <v> </v>
      </c>
      <c r="CR75" s="238">
        <f t="shared" si="129"/>
        <v>0</v>
      </c>
      <c r="CT75" s="226" t="str">
        <f t="shared" si="130"/>
        <v> </v>
      </c>
      <c r="CU75" s="227" t="str">
        <f t="shared" si="131"/>
        <v> </v>
      </c>
      <c r="CV75" s="227" t="str">
        <f t="shared" si="132"/>
        <v> </v>
      </c>
      <c r="CW75" s="238">
        <f t="shared" si="133"/>
        <v>0</v>
      </c>
    </row>
    <row r="76" ht="10.35" hidden="1" customHeight="1" spans="1:101">
      <c r="A76" s="4"/>
      <c r="B76" s="22"/>
      <c r="C76" s="22"/>
      <c r="E76" s="37">
        <f t="shared" si="134"/>
        <v>44984</v>
      </c>
      <c r="F76" s="38"/>
      <c r="G76" s="39"/>
      <c r="H76" s="40"/>
      <c r="I76" s="68">
        <f t="shared" si="98"/>
        <v>0</v>
      </c>
      <c r="J76" s="10"/>
      <c r="K76" s="38"/>
      <c r="L76" s="39"/>
      <c r="M76" s="40"/>
      <c r="N76" s="68">
        <f t="shared" si="99"/>
        <v>0</v>
      </c>
      <c r="O76" s="10"/>
      <c r="P76" s="38"/>
      <c r="Q76" s="39"/>
      <c r="R76" s="40"/>
      <c r="S76" s="68">
        <f t="shared" si="100"/>
        <v>0</v>
      </c>
      <c r="T76" s="10"/>
      <c r="U76" s="38"/>
      <c r="V76" s="39"/>
      <c r="W76" s="40"/>
      <c r="X76" s="68">
        <f t="shared" si="101"/>
        <v>0</v>
      </c>
      <c r="Y76" s="10"/>
      <c r="Z76" s="73">
        <f t="shared" si="102"/>
        <v>0</v>
      </c>
      <c r="AA76" s="79">
        <f t="shared" si="102"/>
        <v>0</v>
      </c>
      <c r="AB76" s="79">
        <f t="shared" si="104"/>
        <v>0</v>
      </c>
      <c r="AC76" s="68">
        <f t="shared" si="105"/>
        <v>0</v>
      </c>
      <c r="AD76" s="4"/>
      <c r="AE76" s="37">
        <f t="shared" si="135"/>
        <v>44984</v>
      </c>
      <c r="AF76" s="86" t="str">
        <f t="shared" si="107"/>
        <v>0</v>
      </c>
      <c r="AG76" s="86" t="str">
        <f t="shared" si="108"/>
        <v>0</v>
      </c>
      <c r="AH76" s="86" t="str">
        <f t="shared" si="109"/>
        <v>0</v>
      </c>
      <c r="AI76" s="86" t="str">
        <f t="shared" si="110"/>
        <v>0</v>
      </c>
      <c r="AJ76" s="100" t="str">
        <f t="shared" si="111"/>
        <v/>
      </c>
      <c r="AK76" s="4"/>
      <c r="AL76" s="37">
        <f t="shared" si="112"/>
        <v>44984</v>
      </c>
      <c r="AM76" s="141">
        <f t="shared" si="136"/>
        <v>0</v>
      </c>
      <c r="AN76" s="99">
        <f t="shared" si="137"/>
        <v>0</v>
      </c>
      <c r="AO76" s="99">
        <f t="shared" si="138"/>
        <v>0</v>
      </c>
      <c r="AP76" s="99">
        <f t="shared" si="139"/>
        <v>0</v>
      </c>
      <c r="AQ76" s="150">
        <f t="shared" si="140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41"/>
        <v>7</v>
      </c>
      <c r="BZ76" s="226" t="str">
        <f t="shared" si="114"/>
        <v> </v>
      </c>
      <c r="CA76" s="227" t="str">
        <f t="shared" si="115"/>
        <v> </v>
      </c>
      <c r="CB76" s="227" t="str">
        <f t="shared" si="116"/>
        <v> </v>
      </c>
      <c r="CC76" s="238">
        <f t="shared" si="117"/>
        <v>0</v>
      </c>
      <c r="CE76" s="226" t="str">
        <f t="shared" si="118"/>
        <v> </v>
      </c>
      <c r="CF76" s="227" t="str">
        <f t="shared" si="119"/>
        <v> </v>
      </c>
      <c r="CG76" s="227" t="str">
        <f t="shared" si="120"/>
        <v> </v>
      </c>
      <c r="CH76" s="238">
        <f t="shared" si="121"/>
        <v>0</v>
      </c>
      <c r="CJ76" s="226" t="str">
        <f t="shared" si="122"/>
        <v> </v>
      </c>
      <c r="CK76" s="227" t="str">
        <f t="shared" si="123"/>
        <v> </v>
      </c>
      <c r="CL76" s="227" t="str">
        <f t="shared" si="124"/>
        <v> </v>
      </c>
      <c r="CM76" s="238">
        <f t="shared" si="125"/>
        <v>0</v>
      </c>
      <c r="CN76" s="2"/>
      <c r="CO76" s="226" t="str">
        <f t="shared" si="126"/>
        <v> </v>
      </c>
      <c r="CP76" s="227" t="str">
        <f t="shared" si="127"/>
        <v> </v>
      </c>
      <c r="CQ76" s="227" t="str">
        <f t="shared" si="128"/>
        <v> </v>
      </c>
      <c r="CR76" s="238">
        <f t="shared" si="129"/>
        <v>0</v>
      </c>
      <c r="CT76" s="226" t="str">
        <f t="shared" si="130"/>
        <v> </v>
      </c>
      <c r="CU76" s="227" t="str">
        <f t="shared" si="131"/>
        <v> </v>
      </c>
      <c r="CV76" s="227" t="str">
        <f t="shared" si="132"/>
        <v> </v>
      </c>
      <c r="CW76" s="238">
        <f t="shared" si="133"/>
        <v>0</v>
      </c>
    </row>
    <row r="77" ht="10.35" hidden="1" customHeight="1" spans="1:101">
      <c r="A77" s="4"/>
      <c r="B77" s="22"/>
      <c r="C77" s="22"/>
      <c r="E77" s="37" t="str">
        <f t="shared" si="134"/>
        <v> </v>
      </c>
      <c r="F77" s="38"/>
      <c r="G77" s="39"/>
      <c r="H77" s="40"/>
      <c r="I77" s="68">
        <f t="shared" si="98"/>
        <v>0</v>
      </c>
      <c r="J77" s="10"/>
      <c r="K77" s="38"/>
      <c r="L77" s="39"/>
      <c r="M77" s="40"/>
      <c r="N77" s="68">
        <f t="shared" si="99"/>
        <v>0</v>
      </c>
      <c r="O77" s="10"/>
      <c r="P77" s="38"/>
      <c r="Q77" s="39"/>
      <c r="R77" s="40"/>
      <c r="S77" s="68">
        <f t="shared" si="100"/>
        <v>0</v>
      </c>
      <c r="T77" s="10"/>
      <c r="U77" s="38"/>
      <c r="V77" s="39"/>
      <c r="W77" s="40"/>
      <c r="X77" s="68">
        <f t="shared" si="101"/>
        <v>0</v>
      </c>
      <c r="Y77" s="10"/>
      <c r="Z77" s="73">
        <f t="shared" si="102"/>
        <v>0</v>
      </c>
      <c r="AA77" s="79">
        <f t="shared" si="102"/>
        <v>0</v>
      </c>
      <c r="AB77" s="79">
        <f t="shared" si="104"/>
        <v>0</v>
      </c>
      <c r="AC77" s="68">
        <f t="shared" si="105"/>
        <v>0</v>
      </c>
      <c r="AD77" s="4"/>
      <c r="AE77" s="37" t="str">
        <f t="shared" si="135"/>
        <v> </v>
      </c>
      <c r="AF77" s="86" t="str">
        <f t="shared" si="107"/>
        <v>0</v>
      </c>
      <c r="AG77" s="86" t="str">
        <f t="shared" si="108"/>
        <v>0</v>
      </c>
      <c r="AH77" s="86" t="str">
        <f t="shared" si="109"/>
        <v>0</v>
      </c>
      <c r="AI77" s="86" t="str">
        <f t="shared" si="110"/>
        <v>0</v>
      </c>
      <c r="AJ77" s="100" t="str">
        <f t="shared" si="111"/>
        <v/>
      </c>
      <c r="AK77" s="4"/>
      <c r="AL77" s="37" t="str">
        <f t="shared" si="112"/>
        <v> </v>
      </c>
      <c r="AM77" s="141">
        <f t="shared" si="136"/>
        <v>0</v>
      </c>
      <c r="AN77" s="99">
        <f t="shared" si="137"/>
        <v>0</v>
      </c>
      <c r="AO77" s="99">
        <f t="shared" si="138"/>
        <v>0</v>
      </c>
      <c r="AP77" s="99">
        <f t="shared" si="139"/>
        <v>0</v>
      </c>
      <c r="AQ77" s="150">
        <f t="shared" si="140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41"/>
        <v> </v>
      </c>
      <c r="BZ77" s="226" t="str">
        <f t="shared" si="114"/>
        <v> </v>
      </c>
      <c r="CA77" s="227" t="str">
        <f t="shared" si="115"/>
        <v> </v>
      </c>
      <c r="CB77" s="227" t="str">
        <f t="shared" si="116"/>
        <v> </v>
      </c>
      <c r="CC77" s="238">
        <f t="shared" si="117"/>
        <v>0</v>
      </c>
      <c r="CE77" s="226" t="str">
        <f t="shared" si="118"/>
        <v> </v>
      </c>
      <c r="CF77" s="227" t="str">
        <f t="shared" si="119"/>
        <v> </v>
      </c>
      <c r="CG77" s="227" t="str">
        <f t="shared" si="120"/>
        <v> </v>
      </c>
      <c r="CH77" s="238">
        <f t="shared" si="121"/>
        <v>0</v>
      </c>
      <c r="CJ77" s="226" t="str">
        <f t="shared" si="122"/>
        <v> </v>
      </c>
      <c r="CK77" s="227" t="str">
        <f t="shared" si="123"/>
        <v> </v>
      </c>
      <c r="CL77" s="227" t="str">
        <f t="shared" si="124"/>
        <v> </v>
      </c>
      <c r="CM77" s="238">
        <f t="shared" si="125"/>
        <v>0</v>
      </c>
      <c r="CN77" s="2"/>
      <c r="CO77" s="226" t="str">
        <f t="shared" si="126"/>
        <v> </v>
      </c>
      <c r="CP77" s="227" t="str">
        <f t="shared" si="127"/>
        <v> </v>
      </c>
      <c r="CQ77" s="227" t="str">
        <f t="shared" si="128"/>
        <v> </v>
      </c>
      <c r="CR77" s="238">
        <f t="shared" si="129"/>
        <v>0</v>
      </c>
      <c r="CT77" s="226" t="str">
        <f t="shared" si="130"/>
        <v> </v>
      </c>
      <c r="CU77" s="227" t="str">
        <f t="shared" si="131"/>
        <v> </v>
      </c>
      <c r="CV77" s="227" t="str">
        <f t="shared" si="132"/>
        <v> </v>
      </c>
      <c r="CW77" s="238">
        <f t="shared" si="133"/>
        <v>0</v>
      </c>
    </row>
    <row r="78" ht="10.35" hidden="1" customHeight="1" spans="1:101">
      <c r="A78" s="4"/>
      <c r="B78" s="22"/>
      <c r="C78" s="22"/>
      <c r="E78" s="37" t="str">
        <f t="shared" si="134"/>
        <v> </v>
      </c>
      <c r="F78" s="38"/>
      <c r="G78" s="39"/>
      <c r="H78" s="40"/>
      <c r="I78" s="68">
        <f t="shared" si="98"/>
        <v>0</v>
      </c>
      <c r="J78" s="10"/>
      <c r="K78" s="38"/>
      <c r="L78" s="39"/>
      <c r="M78" s="40"/>
      <c r="N78" s="68">
        <f t="shared" si="99"/>
        <v>0</v>
      </c>
      <c r="O78" s="10"/>
      <c r="P78" s="38"/>
      <c r="Q78" s="39"/>
      <c r="R78" s="40"/>
      <c r="S78" s="68">
        <f t="shared" si="100"/>
        <v>0</v>
      </c>
      <c r="T78" s="10"/>
      <c r="U78" s="38"/>
      <c r="V78" s="39"/>
      <c r="W78" s="40"/>
      <c r="X78" s="68">
        <f t="shared" si="101"/>
        <v>0</v>
      </c>
      <c r="Y78" s="10"/>
      <c r="Z78" s="73">
        <f t="shared" si="102"/>
        <v>0</v>
      </c>
      <c r="AA78" s="79">
        <f t="shared" si="102"/>
        <v>0</v>
      </c>
      <c r="AB78" s="79">
        <f t="shared" si="104"/>
        <v>0</v>
      </c>
      <c r="AC78" s="68">
        <f t="shared" si="105"/>
        <v>0</v>
      </c>
      <c r="AD78" s="4"/>
      <c r="AE78" s="37" t="str">
        <f t="shared" si="135"/>
        <v> </v>
      </c>
      <c r="AF78" s="86" t="str">
        <f t="shared" si="107"/>
        <v>0</v>
      </c>
      <c r="AG78" s="86" t="str">
        <f t="shared" si="108"/>
        <v>0</v>
      </c>
      <c r="AH78" s="86" t="str">
        <f t="shared" si="109"/>
        <v>0</v>
      </c>
      <c r="AI78" s="86" t="str">
        <f t="shared" si="110"/>
        <v>0</v>
      </c>
      <c r="AJ78" s="100" t="str">
        <f t="shared" si="111"/>
        <v/>
      </c>
      <c r="AK78" s="4"/>
      <c r="AL78" s="37" t="str">
        <f t="shared" si="112"/>
        <v> </v>
      </c>
      <c r="AM78" s="141">
        <f t="shared" si="136"/>
        <v>0</v>
      </c>
      <c r="AN78" s="99">
        <f t="shared" si="137"/>
        <v>0</v>
      </c>
      <c r="AO78" s="99">
        <f t="shared" si="138"/>
        <v>0</v>
      </c>
      <c r="AP78" s="99">
        <f t="shared" si="139"/>
        <v>0</v>
      </c>
      <c r="AQ78" s="150">
        <f t="shared" si="140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41"/>
        <v> </v>
      </c>
      <c r="BZ78" s="226" t="str">
        <f t="shared" si="114"/>
        <v> </v>
      </c>
      <c r="CA78" s="227" t="str">
        <f t="shared" si="115"/>
        <v> </v>
      </c>
      <c r="CB78" s="227" t="str">
        <f t="shared" si="116"/>
        <v> </v>
      </c>
      <c r="CC78" s="238">
        <f t="shared" si="117"/>
        <v>0</v>
      </c>
      <c r="CE78" s="226" t="str">
        <f t="shared" si="118"/>
        <v> </v>
      </c>
      <c r="CF78" s="227" t="str">
        <f t="shared" si="119"/>
        <v> </v>
      </c>
      <c r="CG78" s="227" t="str">
        <f t="shared" si="120"/>
        <v> </v>
      </c>
      <c r="CH78" s="238">
        <f t="shared" si="121"/>
        <v>0</v>
      </c>
      <c r="CJ78" s="226" t="str">
        <f t="shared" si="122"/>
        <v> </v>
      </c>
      <c r="CK78" s="227" t="str">
        <f t="shared" si="123"/>
        <v> </v>
      </c>
      <c r="CL78" s="227" t="str">
        <f t="shared" si="124"/>
        <v> </v>
      </c>
      <c r="CM78" s="238">
        <f t="shared" si="125"/>
        <v>0</v>
      </c>
      <c r="CN78" s="2"/>
      <c r="CO78" s="226" t="str">
        <f t="shared" si="126"/>
        <v> </v>
      </c>
      <c r="CP78" s="227" t="str">
        <f t="shared" si="127"/>
        <v> </v>
      </c>
      <c r="CQ78" s="227" t="str">
        <f t="shared" si="128"/>
        <v> </v>
      </c>
      <c r="CR78" s="238">
        <f t="shared" si="129"/>
        <v>0</v>
      </c>
      <c r="CT78" s="226" t="str">
        <f t="shared" si="130"/>
        <v> </v>
      </c>
      <c r="CU78" s="227" t="str">
        <f t="shared" si="131"/>
        <v> </v>
      </c>
      <c r="CV78" s="227" t="str">
        <f t="shared" si="132"/>
        <v> </v>
      </c>
      <c r="CW78" s="238">
        <f t="shared" si="133"/>
        <v>0</v>
      </c>
    </row>
    <row r="79" ht="10.35" hidden="1" customHeight="1" spans="1:101">
      <c r="A79" s="4"/>
      <c r="B79" s="22"/>
      <c r="C79" s="22"/>
      <c r="E79" s="37" t="str">
        <f t="shared" si="97"/>
        <v> </v>
      </c>
      <c r="F79" s="38"/>
      <c r="G79" s="39"/>
      <c r="H79" s="40"/>
      <c r="I79" s="68">
        <f t="shared" si="98"/>
        <v>0</v>
      </c>
      <c r="J79" s="10"/>
      <c r="K79" s="38"/>
      <c r="L79" s="39"/>
      <c r="M79" s="40"/>
      <c r="N79" s="68">
        <f t="shared" si="99"/>
        <v>0</v>
      </c>
      <c r="O79" s="10"/>
      <c r="P79" s="38"/>
      <c r="Q79" s="39"/>
      <c r="R79" s="40"/>
      <c r="S79" s="68">
        <f t="shared" si="100"/>
        <v>0</v>
      </c>
      <c r="T79" s="10"/>
      <c r="U79" s="38"/>
      <c r="V79" s="39"/>
      <c r="W79" s="40"/>
      <c r="X79" s="68">
        <f t="shared" si="101"/>
        <v>0</v>
      </c>
      <c r="Y79" s="10"/>
      <c r="Z79" s="73">
        <f t="shared" si="102"/>
        <v>0</v>
      </c>
      <c r="AA79" s="79">
        <f t="shared" si="102"/>
        <v>0</v>
      </c>
      <c r="AB79" s="79">
        <f t="shared" si="104"/>
        <v>0</v>
      </c>
      <c r="AC79" s="68">
        <f t="shared" si="105"/>
        <v>0</v>
      </c>
      <c r="AD79" s="4"/>
      <c r="AE79" s="37" t="str">
        <f t="shared" si="106"/>
        <v> </v>
      </c>
      <c r="AF79" s="86" t="str">
        <f t="shared" si="107"/>
        <v>0</v>
      </c>
      <c r="AG79" s="86" t="str">
        <f t="shared" si="108"/>
        <v>0</v>
      </c>
      <c r="AH79" s="86" t="str">
        <f t="shared" si="109"/>
        <v>0</v>
      </c>
      <c r="AI79" s="86" t="str">
        <f t="shared" si="110"/>
        <v>0</v>
      </c>
      <c r="AJ79" s="100" t="str">
        <f t="shared" si="111"/>
        <v/>
      </c>
      <c r="AK79" s="4"/>
      <c r="AL79" s="37" t="str">
        <f t="shared" si="112"/>
        <v> </v>
      </c>
      <c r="AM79" s="141">
        <f t="shared" si="136"/>
        <v>0</v>
      </c>
      <c r="AN79" s="99">
        <f t="shared" si="137"/>
        <v>0</v>
      </c>
      <c r="AO79" s="99">
        <f t="shared" si="138"/>
        <v>0</v>
      </c>
      <c r="AP79" s="99">
        <f t="shared" si="139"/>
        <v>0</v>
      </c>
      <c r="AQ79" s="150">
        <f t="shared" si="140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13"/>
        <v> </v>
      </c>
      <c r="BZ79" s="226" t="str">
        <f t="shared" si="114"/>
        <v> </v>
      </c>
      <c r="CA79" s="227" t="str">
        <f t="shared" si="115"/>
        <v> </v>
      </c>
      <c r="CB79" s="227" t="str">
        <f t="shared" si="116"/>
        <v> </v>
      </c>
      <c r="CC79" s="238">
        <f t="shared" si="117"/>
        <v>0</v>
      </c>
      <c r="CE79" s="226" t="str">
        <f t="shared" si="118"/>
        <v> </v>
      </c>
      <c r="CF79" s="227" t="str">
        <f t="shared" si="119"/>
        <v> </v>
      </c>
      <c r="CG79" s="227" t="str">
        <f t="shared" si="120"/>
        <v> </v>
      </c>
      <c r="CH79" s="238">
        <f t="shared" si="121"/>
        <v>0</v>
      </c>
      <c r="CJ79" s="226" t="str">
        <f t="shared" si="122"/>
        <v> </v>
      </c>
      <c r="CK79" s="227" t="str">
        <f t="shared" si="123"/>
        <v> </v>
      </c>
      <c r="CL79" s="227" t="str">
        <f t="shared" si="124"/>
        <v> </v>
      </c>
      <c r="CM79" s="238">
        <f t="shared" si="125"/>
        <v>0</v>
      </c>
      <c r="CN79" s="2"/>
      <c r="CO79" s="226" t="str">
        <f t="shared" si="126"/>
        <v> </v>
      </c>
      <c r="CP79" s="227" t="str">
        <f t="shared" si="127"/>
        <v> </v>
      </c>
      <c r="CQ79" s="227" t="str">
        <f t="shared" si="128"/>
        <v> </v>
      </c>
      <c r="CR79" s="238">
        <f t="shared" si="129"/>
        <v>0</v>
      </c>
      <c r="CT79" s="226" t="str">
        <f t="shared" si="130"/>
        <v> </v>
      </c>
      <c r="CU79" s="227" t="str">
        <f t="shared" si="131"/>
        <v> </v>
      </c>
      <c r="CV79" s="227" t="str">
        <f t="shared" si="132"/>
        <v> </v>
      </c>
      <c r="CW79" s="238">
        <f t="shared" si="133"/>
        <v>0</v>
      </c>
    </row>
    <row r="80" ht="10.35" hidden="1" customHeight="1" spans="1:101">
      <c r="A80" s="4"/>
      <c r="B80" s="22"/>
      <c r="C80" s="22"/>
      <c r="E80" s="37" t="str">
        <f t="shared" si="97"/>
        <v> </v>
      </c>
      <c r="F80" s="38"/>
      <c r="G80" s="39"/>
      <c r="H80" s="40"/>
      <c r="I80" s="68">
        <f t="shared" si="98"/>
        <v>0</v>
      </c>
      <c r="J80" s="10"/>
      <c r="K80" s="38"/>
      <c r="L80" s="39"/>
      <c r="M80" s="40"/>
      <c r="N80" s="68">
        <f t="shared" si="99"/>
        <v>0</v>
      </c>
      <c r="O80" s="10"/>
      <c r="P80" s="38"/>
      <c r="Q80" s="39"/>
      <c r="R80" s="40"/>
      <c r="S80" s="68">
        <f t="shared" si="100"/>
        <v>0</v>
      </c>
      <c r="T80" s="10"/>
      <c r="U80" s="38"/>
      <c r="V80" s="39"/>
      <c r="W80" s="40"/>
      <c r="X80" s="68">
        <f t="shared" si="101"/>
        <v>0</v>
      </c>
      <c r="Y80" s="10"/>
      <c r="Z80" s="73">
        <f t="shared" si="102"/>
        <v>0</v>
      </c>
      <c r="AA80" s="79">
        <f t="shared" si="102"/>
        <v>0</v>
      </c>
      <c r="AB80" s="79">
        <f t="shared" si="104"/>
        <v>0</v>
      </c>
      <c r="AC80" s="68">
        <f t="shared" si="105"/>
        <v>0</v>
      </c>
      <c r="AD80" s="4"/>
      <c r="AE80" s="37" t="str">
        <f t="shared" si="106"/>
        <v> </v>
      </c>
      <c r="AF80" s="86" t="str">
        <f t="shared" si="107"/>
        <v>0</v>
      </c>
      <c r="AG80" s="86" t="str">
        <f t="shared" si="108"/>
        <v>0</v>
      </c>
      <c r="AH80" s="86" t="str">
        <f t="shared" si="109"/>
        <v>0</v>
      </c>
      <c r="AI80" s="86" t="str">
        <f t="shared" si="110"/>
        <v>0</v>
      </c>
      <c r="AJ80" s="100" t="str">
        <f t="shared" si="111"/>
        <v/>
      </c>
      <c r="AK80" s="4"/>
      <c r="AL80" s="37" t="str">
        <f t="shared" si="112"/>
        <v> </v>
      </c>
      <c r="AM80" s="141">
        <f t="shared" si="136"/>
        <v>0</v>
      </c>
      <c r="AN80" s="99">
        <f t="shared" si="137"/>
        <v>0</v>
      </c>
      <c r="AO80" s="99">
        <f t="shared" si="138"/>
        <v>0</v>
      </c>
      <c r="AP80" s="99">
        <f t="shared" si="139"/>
        <v>0</v>
      </c>
      <c r="AQ80" s="150">
        <f t="shared" si="140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13"/>
        <v> </v>
      </c>
      <c r="BZ80" s="226" t="str">
        <f t="shared" si="114"/>
        <v> </v>
      </c>
      <c r="CA80" s="227" t="str">
        <f t="shared" si="115"/>
        <v> </v>
      </c>
      <c r="CB80" s="227" t="str">
        <f t="shared" si="116"/>
        <v> </v>
      </c>
      <c r="CC80" s="238">
        <f t="shared" si="117"/>
        <v>0</v>
      </c>
      <c r="CE80" s="226" t="str">
        <f t="shared" si="118"/>
        <v> </v>
      </c>
      <c r="CF80" s="227" t="str">
        <f t="shared" si="119"/>
        <v> </v>
      </c>
      <c r="CG80" s="227" t="str">
        <f t="shared" si="120"/>
        <v> </v>
      </c>
      <c r="CH80" s="238">
        <f t="shared" si="121"/>
        <v>0</v>
      </c>
      <c r="CJ80" s="226" t="str">
        <f t="shared" si="122"/>
        <v> </v>
      </c>
      <c r="CK80" s="227" t="str">
        <f t="shared" si="123"/>
        <v> </v>
      </c>
      <c r="CL80" s="227" t="str">
        <f t="shared" si="124"/>
        <v> </v>
      </c>
      <c r="CM80" s="238">
        <f t="shared" si="125"/>
        <v>0</v>
      </c>
      <c r="CN80" s="2"/>
      <c r="CO80" s="226" t="str">
        <f t="shared" si="126"/>
        <v> </v>
      </c>
      <c r="CP80" s="227" t="str">
        <f t="shared" si="127"/>
        <v> </v>
      </c>
      <c r="CQ80" s="227" t="str">
        <f t="shared" si="128"/>
        <v> </v>
      </c>
      <c r="CR80" s="238">
        <f t="shared" si="129"/>
        <v>0</v>
      </c>
      <c r="CT80" s="226" t="str">
        <f t="shared" si="130"/>
        <v> </v>
      </c>
      <c r="CU80" s="227" t="str">
        <f t="shared" si="131"/>
        <v> </v>
      </c>
      <c r="CV80" s="227" t="str">
        <f t="shared" si="132"/>
        <v> </v>
      </c>
      <c r="CW80" s="238">
        <f t="shared" si="133"/>
        <v>0</v>
      </c>
    </row>
    <row r="81" ht="10.35" hidden="1" customHeight="1" spans="1:101">
      <c r="A81" s="4"/>
      <c r="B81" s="22"/>
      <c r="C81" s="22"/>
      <c r="E81" s="37" t="str">
        <f t="shared" si="97"/>
        <v> </v>
      </c>
      <c r="F81" s="38"/>
      <c r="G81" s="39"/>
      <c r="H81" s="40"/>
      <c r="I81" s="68">
        <f t="shared" si="98"/>
        <v>0</v>
      </c>
      <c r="J81" s="10"/>
      <c r="K81" s="38"/>
      <c r="L81" s="39"/>
      <c r="M81" s="40"/>
      <c r="N81" s="68">
        <f t="shared" si="99"/>
        <v>0</v>
      </c>
      <c r="O81" s="10"/>
      <c r="P81" s="38"/>
      <c r="Q81" s="39"/>
      <c r="R81" s="40"/>
      <c r="S81" s="68">
        <f t="shared" si="100"/>
        <v>0</v>
      </c>
      <c r="T81" s="10"/>
      <c r="U81" s="38"/>
      <c r="V81" s="39"/>
      <c r="W81" s="40"/>
      <c r="X81" s="68">
        <f t="shared" si="101"/>
        <v>0</v>
      </c>
      <c r="Y81" s="10"/>
      <c r="Z81" s="73">
        <f t="shared" si="102"/>
        <v>0</v>
      </c>
      <c r="AA81" s="79">
        <f t="shared" si="102"/>
        <v>0</v>
      </c>
      <c r="AB81" s="79">
        <f t="shared" si="104"/>
        <v>0</v>
      </c>
      <c r="AC81" s="68">
        <f t="shared" si="105"/>
        <v>0</v>
      </c>
      <c r="AD81" s="4"/>
      <c r="AE81" s="37" t="str">
        <f t="shared" si="106"/>
        <v> </v>
      </c>
      <c r="AF81" s="86" t="str">
        <f t="shared" si="107"/>
        <v>0</v>
      </c>
      <c r="AG81" s="86" t="str">
        <f t="shared" si="108"/>
        <v>0</v>
      </c>
      <c r="AH81" s="86" t="str">
        <f t="shared" si="109"/>
        <v>0</v>
      </c>
      <c r="AI81" s="86" t="str">
        <f t="shared" si="110"/>
        <v>0</v>
      </c>
      <c r="AJ81" s="100" t="str">
        <f t="shared" si="111"/>
        <v/>
      </c>
      <c r="AK81" s="4"/>
      <c r="AL81" s="37" t="str">
        <f t="shared" si="112"/>
        <v> </v>
      </c>
      <c r="AM81" s="141">
        <f t="shared" si="136"/>
        <v>0</v>
      </c>
      <c r="AN81" s="99">
        <f t="shared" si="137"/>
        <v>0</v>
      </c>
      <c r="AO81" s="99">
        <f t="shared" si="138"/>
        <v>0</v>
      </c>
      <c r="AP81" s="99">
        <f t="shared" si="139"/>
        <v>0</v>
      </c>
      <c r="AQ81" s="150">
        <f t="shared" si="140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13"/>
        <v> </v>
      </c>
      <c r="BZ81" s="226" t="str">
        <f t="shared" si="114"/>
        <v> </v>
      </c>
      <c r="CA81" s="227" t="str">
        <f t="shared" si="115"/>
        <v> </v>
      </c>
      <c r="CB81" s="227" t="str">
        <f t="shared" si="116"/>
        <v> </v>
      </c>
      <c r="CC81" s="238">
        <f t="shared" si="117"/>
        <v>0</v>
      </c>
      <c r="CE81" s="226" t="str">
        <f t="shared" si="118"/>
        <v> </v>
      </c>
      <c r="CF81" s="227" t="str">
        <f t="shared" si="119"/>
        <v> </v>
      </c>
      <c r="CG81" s="227" t="str">
        <f t="shared" si="120"/>
        <v> </v>
      </c>
      <c r="CH81" s="238">
        <f t="shared" si="121"/>
        <v>0</v>
      </c>
      <c r="CJ81" s="226" t="str">
        <f t="shared" si="122"/>
        <v> </v>
      </c>
      <c r="CK81" s="227" t="str">
        <f t="shared" si="123"/>
        <v> </v>
      </c>
      <c r="CL81" s="227" t="str">
        <f t="shared" si="124"/>
        <v> </v>
      </c>
      <c r="CM81" s="238">
        <f t="shared" si="125"/>
        <v>0</v>
      </c>
      <c r="CN81" s="2"/>
      <c r="CO81" s="226" t="str">
        <f t="shared" si="126"/>
        <v> </v>
      </c>
      <c r="CP81" s="227" t="str">
        <f t="shared" si="127"/>
        <v> </v>
      </c>
      <c r="CQ81" s="227" t="str">
        <f t="shared" si="128"/>
        <v> </v>
      </c>
      <c r="CR81" s="238">
        <f t="shared" si="129"/>
        <v>0</v>
      </c>
      <c r="CT81" s="226" t="str">
        <f t="shared" si="130"/>
        <v> </v>
      </c>
      <c r="CU81" s="227" t="str">
        <f t="shared" si="131"/>
        <v> </v>
      </c>
      <c r="CV81" s="227" t="str">
        <f t="shared" si="132"/>
        <v> </v>
      </c>
      <c r="CW81" s="238">
        <f t="shared" si="133"/>
        <v>0</v>
      </c>
    </row>
    <row r="82" ht="10.35" hidden="1" customHeight="1" spans="1:101">
      <c r="A82" s="4"/>
      <c r="B82" s="22"/>
      <c r="C82" s="22"/>
      <c r="E82" s="37" t="str">
        <f t="shared" si="97"/>
        <v> </v>
      </c>
      <c r="F82" s="38"/>
      <c r="G82" s="39"/>
      <c r="H82" s="40"/>
      <c r="I82" s="68">
        <f t="shared" si="98"/>
        <v>0</v>
      </c>
      <c r="J82" s="10"/>
      <c r="K82" s="38"/>
      <c r="L82" s="39"/>
      <c r="M82" s="40"/>
      <c r="N82" s="68">
        <f t="shared" si="99"/>
        <v>0</v>
      </c>
      <c r="O82" s="10"/>
      <c r="P82" s="38"/>
      <c r="Q82" s="39"/>
      <c r="R82" s="40"/>
      <c r="S82" s="68">
        <f t="shared" si="100"/>
        <v>0</v>
      </c>
      <c r="T82" s="10"/>
      <c r="U82" s="38"/>
      <c r="V82" s="39"/>
      <c r="W82" s="40"/>
      <c r="X82" s="68">
        <f t="shared" si="101"/>
        <v>0</v>
      </c>
      <c r="Y82" s="10"/>
      <c r="Z82" s="73">
        <f t="shared" si="102"/>
        <v>0</v>
      </c>
      <c r="AA82" s="79">
        <f t="shared" si="102"/>
        <v>0</v>
      </c>
      <c r="AB82" s="79">
        <f t="shared" si="104"/>
        <v>0</v>
      </c>
      <c r="AC82" s="68">
        <f t="shared" si="105"/>
        <v>0</v>
      </c>
      <c r="AD82" s="4"/>
      <c r="AE82" s="37" t="str">
        <f t="shared" si="106"/>
        <v> </v>
      </c>
      <c r="AF82" s="86" t="str">
        <f t="shared" si="107"/>
        <v>0</v>
      </c>
      <c r="AG82" s="86" t="str">
        <f t="shared" si="108"/>
        <v>0</v>
      </c>
      <c r="AH82" s="86" t="str">
        <f t="shared" si="109"/>
        <v>0</v>
      </c>
      <c r="AI82" s="86" t="str">
        <f t="shared" si="110"/>
        <v>0</v>
      </c>
      <c r="AJ82" s="100" t="str">
        <f t="shared" si="111"/>
        <v/>
      </c>
      <c r="AK82" s="4"/>
      <c r="AL82" s="37" t="str">
        <f t="shared" si="112"/>
        <v> </v>
      </c>
      <c r="AM82" s="141">
        <f t="shared" si="136"/>
        <v>0</v>
      </c>
      <c r="AN82" s="99">
        <f t="shared" si="137"/>
        <v>0</v>
      </c>
      <c r="AO82" s="99">
        <f t="shared" si="138"/>
        <v>0</v>
      </c>
      <c r="AP82" s="99">
        <f t="shared" si="139"/>
        <v>0</v>
      </c>
      <c r="AQ82" s="150">
        <f t="shared" si="140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13"/>
        <v> </v>
      </c>
      <c r="BZ82" s="226" t="str">
        <f t="shared" si="114"/>
        <v> </v>
      </c>
      <c r="CA82" s="227" t="str">
        <f t="shared" si="115"/>
        <v> </v>
      </c>
      <c r="CB82" s="227" t="str">
        <f t="shared" si="116"/>
        <v> </v>
      </c>
      <c r="CC82" s="238">
        <f t="shared" si="117"/>
        <v>0</v>
      </c>
      <c r="CE82" s="226" t="str">
        <f t="shared" si="118"/>
        <v> </v>
      </c>
      <c r="CF82" s="227" t="str">
        <f t="shared" si="119"/>
        <v> </v>
      </c>
      <c r="CG82" s="227" t="str">
        <f t="shared" si="120"/>
        <v> </v>
      </c>
      <c r="CH82" s="238">
        <f t="shared" si="121"/>
        <v>0</v>
      </c>
      <c r="CJ82" s="226" t="str">
        <f t="shared" si="122"/>
        <v> </v>
      </c>
      <c r="CK82" s="227" t="str">
        <f t="shared" si="123"/>
        <v> </v>
      </c>
      <c r="CL82" s="227" t="str">
        <f t="shared" si="124"/>
        <v> </v>
      </c>
      <c r="CM82" s="238">
        <f t="shared" si="125"/>
        <v>0</v>
      </c>
      <c r="CN82" s="2"/>
      <c r="CO82" s="226" t="str">
        <f t="shared" si="126"/>
        <v> </v>
      </c>
      <c r="CP82" s="227" t="str">
        <f t="shared" si="127"/>
        <v> </v>
      </c>
      <c r="CQ82" s="227" t="str">
        <f t="shared" si="128"/>
        <v> </v>
      </c>
      <c r="CR82" s="238">
        <f t="shared" si="129"/>
        <v>0</v>
      </c>
      <c r="CT82" s="226" t="str">
        <f t="shared" si="130"/>
        <v> </v>
      </c>
      <c r="CU82" s="227" t="str">
        <f t="shared" si="131"/>
        <v> </v>
      </c>
      <c r="CV82" s="227" t="str">
        <f t="shared" si="132"/>
        <v> </v>
      </c>
      <c r="CW82" s="238">
        <f t="shared" si="133"/>
        <v>0</v>
      </c>
    </row>
    <row r="83" ht="10.35" hidden="1" customHeight="1" spans="1:101">
      <c r="A83" s="4"/>
      <c r="B83" s="22"/>
      <c r="C83" s="22"/>
      <c r="E83" s="37" t="str">
        <f t="shared" si="97"/>
        <v> </v>
      </c>
      <c r="F83" s="252"/>
      <c r="G83" s="253"/>
      <c r="H83" s="254"/>
      <c r="I83" s="68">
        <f t="shared" si="98"/>
        <v>0</v>
      </c>
      <c r="J83" s="10"/>
      <c r="K83" s="42"/>
      <c r="L83" s="43"/>
      <c r="M83" s="44"/>
      <c r="N83" s="68">
        <f t="shared" si="99"/>
        <v>0</v>
      </c>
      <c r="O83" s="10"/>
      <c r="P83" s="42"/>
      <c r="Q83" s="43"/>
      <c r="R83" s="44"/>
      <c r="S83" s="68">
        <f t="shared" si="100"/>
        <v>0</v>
      </c>
      <c r="T83" s="10"/>
      <c r="U83" s="42"/>
      <c r="V83" s="43"/>
      <c r="W83" s="44"/>
      <c r="X83" s="68">
        <f t="shared" si="101"/>
        <v>0</v>
      </c>
      <c r="Y83" s="10"/>
      <c r="Z83" s="73">
        <f t="shared" si="102"/>
        <v>0</v>
      </c>
      <c r="AA83" s="79">
        <f t="shared" si="102"/>
        <v>0</v>
      </c>
      <c r="AB83" s="79">
        <f t="shared" si="104"/>
        <v>0</v>
      </c>
      <c r="AC83" s="68">
        <f t="shared" si="105"/>
        <v>0</v>
      </c>
      <c r="AD83" s="4"/>
      <c r="AE83" s="37" t="str">
        <f t="shared" si="106"/>
        <v> </v>
      </c>
      <c r="AF83" s="86" t="str">
        <f t="shared" si="107"/>
        <v>0</v>
      </c>
      <c r="AG83" s="86" t="str">
        <f t="shared" si="108"/>
        <v>0</v>
      </c>
      <c r="AH83" s="86" t="str">
        <f t="shared" si="109"/>
        <v>0</v>
      </c>
      <c r="AI83" s="86" t="str">
        <f t="shared" si="110"/>
        <v>0</v>
      </c>
      <c r="AJ83" s="100" t="str">
        <f t="shared" si="111"/>
        <v/>
      </c>
      <c r="AK83" s="4"/>
      <c r="AL83" s="41" t="str">
        <f t="shared" si="112"/>
        <v> </v>
      </c>
      <c r="AM83" s="141">
        <f t="shared" si="136"/>
        <v>0</v>
      </c>
      <c r="AN83" s="99">
        <f t="shared" si="137"/>
        <v>0</v>
      </c>
      <c r="AO83" s="99">
        <f t="shared" si="138"/>
        <v>0</v>
      </c>
      <c r="AP83" s="99">
        <f t="shared" si="139"/>
        <v>0</v>
      </c>
      <c r="AQ83" s="150">
        <f t="shared" si="140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13"/>
        <v> </v>
      </c>
      <c r="BZ83" s="228" t="str">
        <f t="shared" si="114"/>
        <v> </v>
      </c>
      <c r="CA83" s="229" t="str">
        <f t="shared" si="115"/>
        <v> </v>
      </c>
      <c r="CB83" s="229" t="str">
        <f t="shared" si="116"/>
        <v> </v>
      </c>
      <c r="CC83" s="239">
        <f t="shared" si="117"/>
        <v>0</v>
      </c>
      <c r="CE83" s="228" t="str">
        <f t="shared" si="118"/>
        <v> </v>
      </c>
      <c r="CF83" s="229" t="str">
        <f t="shared" si="119"/>
        <v> </v>
      </c>
      <c r="CG83" s="229" t="str">
        <f t="shared" si="120"/>
        <v> </v>
      </c>
      <c r="CH83" s="239">
        <f t="shared" si="121"/>
        <v>0</v>
      </c>
      <c r="CJ83" s="228" t="str">
        <f t="shared" si="122"/>
        <v> </v>
      </c>
      <c r="CK83" s="229" t="str">
        <f t="shared" si="123"/>
        <v> </v>
      </c>
      <c r="CL83" s="229" t="str">
        <f t="shared" si="124"/>
        <v> </v>
      </c>
      <c r="CM83" s="239">
        <f t="shared" si="125"/>
        <v>0</v>
      </c>
      <c r="CN83" s="2"/>
      <c r="CO83" s="228" t="str">
        <f t="shared" si="126"/>
        <v> </v>
      </c>
      <c r="CP83" s="229" t="str">
        <f t="shared" si="127"/>
        <v> </v>
      </c>
      <c r="CQ83" s="229" t="str">
        <f t="shared" si="128"/>
        <v> </v>
      </c>
      <c r="CR83" s="239">
        <f t="shared" si="129"/>
        <v>0</v>
      </c>
      <c r="CT83" s="228" t="str">
        <f t="shared" si="130"/>
        <v> </v>
      </c>
      <c r="CU83" s="229" t="str">
        <f t="shared" si="131"/>
        <v> </v>
      </c>
      <c r="CV83" s="229" t="str">
        <f t="shared" si="132"/>
        <v> </v>
      </c>
      <c r="CW83" s="239">
        <f t="shared" si="133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98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9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100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101"/>
        <v>0</v>
      </c>
      <c r="Y84" s="10"/>
      <c r="Z84" s="46">
        <f t="shared" si="102"/>
        <v>0</v>
      </c>
      <c r="AA84" s="47">
        <f t="shared" si="102"/>
        <v>0</v>
      </c>
      <c r="AB84" s="47">
        <f t="shared" si="104"/>
        <v>0</v>
      </c>
      <c r="AC84" s="64">
        <f t="shared" si="105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 t="shared" ref="B93:B110" si="142">IF((B5=0)," ",B5)</f>
        <v>44958</v>
      </c>
      <c r="C93" s="20"/>
      <c r="D93" s="247"/>
      <c r="E93" s="33">
        <f>IF((B93=0)," ",B93)</f>
        <v>44958</v>
      </c>
      <c r="F93" s="34"/>
      <c r="G93" s="35"/>
      <c r="H93" s="36"/>
      <c r="I93" s="62">
        <f t="shared" ref="I93:I115" si="143">SUM(F93:H93)</f>
        <v>0</v>
      </c>
      <c r="J93" s="10"/>
      <c r="K93" s="34"/>
      <c r="L93" s="35"/>
      <c r="M93" s="36"/>
      <c r="N93" s="68">
        <f t="shared" ref="N93:N115" si="144">SUM(K93:M93)</f>
        <v>0</v>
      </c>
      <c r="O93" s="10"/>
      <c r="P93" s="34"/>
      <c r="Q93" s="35"/>
      <c r="R93" s="36"/>
      <c r="S93" s="68">
        <f t="shared" ref="S93:S115" si="145">SUM(P93:R93)</f>
        <v>0</v>
      </c>
      <c r="T93" s="10"/>
      <c r="U93" s="34"/>
      <c r="V93" s="35"/>
      <c r="W93" s="36"/>
      <c r="X93" s="68">
        <f t="shared" ref="X93:X116" si="146">SUM(U93:W93)</f>
        <v>0</v>
      </c>
      <c r="Y93" s="10"/>
      <c r="Z93" s="73">
        <f t="shared" ref="Z93:AB116" si="147">F93+K93+P93+U93</f>
        <v>0</v>
      </c>
      <c r="AA93" s="79">
        <f>G93+L93+Q93+V93</f>
        <v>0</v>
      </c>
      <c r="AB93" s="79">
        <f t="shared" ref="AB93:AB94" si="148">H93+M93+R93+W93</f>
        <v>0</v>
      </c>
      <c r="AC93" s="68">
        <f t="shared" ref="AC93:AC116" si="149">SUM(Z93:AB93)</f>
        <v>0</v>
      </c>
      <c r="AD93" s="4"/>
      <c r="AE93" s="33">
        <f t="shared" ref="AE93:AE115" si="150">IF((B5=0)," ",B5)</f>
        <v>44958</v>
      </c>
      <c r="AF93" s="85" t="str">
        <f t="shared" ref="AF93:AF115" si="151">IF((G93+H93=0),"0",100*H93/(G93+H93))</f>
        <v>0</v>
      </c>
      <c r="AG93" s="85" t="str">
        <f t="shared" ref="AG93:AG115" si="152">IF((M93+L93=0),"0",100*M93/(L93+M93))</f>
        <v>0</v>
      </c>
      <c r="AH93" s="85" t="str">
        <f t="shared" ref="AH93:AH115" si="153">IF((R93+Q93=0),"0",100*R93/(Q93+R93))</f>
        <v>0</v>
      </c>
      <c r="AI93" s="85" t="str">
        <f t="shared" ref="AI93:AI115" si="154">IF((W93+V93=0),"0",100*W93/(V93+W93))</f>
        <v>0</v>
      </c>
      <c r="AJ93" s="97" t="str">
        <f t="shared" ref="AJ93:AJ115" si="155">IF(AF93+AG93+AH93+AI93=0,"",100*AB93/(AB93+AA93))</f>
        <v/>
      </c>
      <c r="AK93" s="4"/>
      <c r="AL93" s="98">
        <f t="shared" ref="AL93:AL115" si="156">IF((B5=0)," ",B5)</f>
        <v>44958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 t="shared" si="142"/>
        <v>44960</v>
      </c>
      <c r="C94" s="20"/>
      <c r="D94" s="247"/>
      <c r="E94" s="37">
        <f>IF((B94=0)," ",B94)</f>
        <v>44960</v>
      </c>
      <c r="F94" s="38"/>
      <c r="G94" s="39"/>
      <c r="H94" s="40"/>
      <c r="I94" s="63">
        <f t="shared" si="143"/>
        <v>0</v>
      </c>
      <c r="J94" s="10"/>
      <c r="K94" s="38"/>
      <c r="L94" s="39"/>
      <c r="M94" s="40"/>
      <c r="N94" s="68">
        <f t="shared" si="144"/>
        <v>0</v>
      </c>
      <c r="O94" s="10"/>
      <c r="P94" s="38"/>
      <c r="Q94" s="39"/>
      <c r="R94" s="40"/>
      <c r="S94" s="68">
        <f t="shared" si="145"/>
        <v>0</v>
      </c>
      <c r="T94" s="10"/>
      <c r="U94" s="38"/>
      <c r="V94" s="39"/>
      <c r="W94" s="40"/>
      <c r="X94" s="68">
        <f t="shared" si="146"/>
        <v>0</v>
      </c>
      <c r="Y94" s="10"/>
      <c r="Z94" s="73">
        <f t="shared" si="147"/>
        <v>0</v>
      </c>
      <c r="AA94" s="79">
        <f>G94+L94+Q94+V94</f>
        <v>0</v>
      </c>
      <c r="AB94" s="79">
        <f t="shared" si="148"/>
        <v>0</v>
      </c>
      <c r="AC94" s="68">
        <f t="shared" si="149"/>
        <v>0</v>
      </c>
      <c r="AD94" s="4"/>
      <c r="AE94" s="37">
        <f t="shared" ref="AE94:AE110" si="157">IF((B6=0)," ",B6)</f>
        <v>44960</v>
      </c>
      <c r="AF94" s="86" t="str">
        <f t="shared" si="151"/>
        <v>0</v>
      </c>
      <c r="AG94" s="86" t="str">
        <f t="shared" si="152"/>
        <v>0</v>
      </c>
      <c r="AH94" s="86" t="str">
        <f t="shared" si="153"/>
        <v>0</v>
      </c>
      <c r="AI94" s="86" t="str">
        <f t="shared" si="154"/>
        <v>0</v>
      </c>
      <c r="AJ94" s="100" t="str">
        <f t="shared" si="155"/>
        <v/>
      </c>
      <c r="AK94" s="4"/>
      <c r="AL94" s="101">
        <f t="shared" si="156"/>
        <v>44960</v>
      </c>
      <c r="AM94" s="99">
        <f t="shared" ref="AM94:AM115" si="158">(3*H94)-G94</f>
        <v>0</v>
      </c>
      <c r="AN94" s="99">
        <f t="shared" ref="AN94:AN115" si="159">(3*M94)-L94</f>
        <v>0</v>
      </c>
      <c r="AO94" s="99">
        <f t="shared" ref="AO94:AO115" si="160">(3*R94)-Q94</f>
        <v>0</v>
      </c>
      <c r="AP94" s="99">
        <f t="shared" ref="AP94:AP115" si="161">(3*W94)-V94</f>
        <v>0</v>
      </c>
      <c r="AQ94" s="150">
        <f t="shared" ref="AQ94:AQ115" si="162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si="142"/>
        <v>44963</v>
      </c>
      <c r="C95" s="20"/>
      <c r="D95" s="247"/>
      <c r="E95" s="37">
        <f t="shared" ref="E95:E115" si="163">IF((B95=0)," ",B95)</f>
        <v>44963</v>
      </c>
      <c r="F95" s="38"/>
      <c r="G95" s="39"/>
      <c r="H95" s="40"/>
      <c r="I95" s="63">
        <f t="shared" si="143"/>
        <v>0</v>
      </c>
      <c r="J95" s="10"/>
      <c r="K95" s="38"/>
      <c r="L95" s="39"/>
      <c r="M95" s="40"/>
      <c r="N95" s="68">
        <f t="shared" si="144"/>
        <v>0</v>
      </c>
      <c r="O95" s="10"/>
      <c r="P95" s="38"/>
      <c r="Q95" s="39"/>
      <c r="R95" s="40"/>
      <c r="S95" s="68">
        <f t="shared" si="145"/>
        <v>0</v>
      </c>
      <c r="T95" s="10"/>
      <c r="U95" s="38"/>
      <c r="V95" s="39"/>
      <c r="W95" s="40"/>
      <c r="X95" s="68">
        <f t="shared" si="146"/>
        <v>0</v>
      </c>
      <c r="Y95" s="10"/>
      <c r="Z95" s="73">
        <f t="shared" si="147"/>
        <v>0</v>
      </c>
      <c r="AA95" s="79">
        <f t="shared" si="147"/>
        <v>0</v>
      </c>
      <c r="AB95" s="79">
        <f t="shared" si="147"/>
        <v>0</v>
      </c>
      <c r="AC95" s="68">
        <f t="shared" si="149"/>
        <v>0</v>
      </c>
      <c r="AD95" s="4"/>
      <c r="AE95" s="37">
        <f t="shared" si="157"/>
        <v>44963</v>
      </c>
      <c r="AF95" s="86" t="str">
        <f t="shared" si="151"/>
        <v>0</v>
      </c>
      <c r="AG95" s="86" t="str">
        <f t="shared" si="152"/>
        <v>0</v>
      </c>
      <c r="AH95" s="86" t="str">
        <f t="shared" si="153"/>
        <v>0</v>
      </c>
      <c r="AI95" s="86" t="str">
        <f t="shared" si="154"/>
        <v>0</v>
      </c>
      <c r="AJ95" s="100" t="str">
        <f t="shared" si="155"/>
        <v/>
      </c>
      <c r="AK95" s="4"/>
      <c r="AL95" s="101">
        <f t="shared" si="156"/>
        <v>44963</v>
      </c>
      <c r="AM95" s="99">
        <f t="shared" si="158"/>
        <v>0</v>
      </c>
      <c r="AN95" s="99">
        <f t="shared" si="159"/>
        <v>0</v>
      </c>
      <c r="AO95" s="99">
        <f t="shared" si="160"/>
        <v>0</v>
      </c>
      <c r="AP95" s="99">
        <f t="shared" si="161"/>
        <v>0</v>
      </c>
      <c r="AQ95" s="150">
        <f t="shared" si="162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42"/>
        <v>44965</v>
      </c>
      <c r="C96" s="20"/>
      <c r="D96" s="247"/>
      <c r="E96" s="37">
        <f t="shared" si="163"/>
        <v>44965</v>
      </c>
      <c r="F96" s="38"/>
      <c r="G96" s="39"/>
      <c r="H96" s="40"/>
      <c r="I96" s="63">
        <f t="shared" si="143"/>
        <v>0</v>
      </c>
      <c r="J96" s="10"/>
      <c r="K96" s="38"/>
      <c r="L96" s="39"/>
      <c r="M96" s="40"/>
      <c r="N96" s="68">
        <f t="shared" si="144"/>
        <v>0</v>
      </c>
      <c r="O96" s="10"/>
      <c r="P96" s="38"/>
      <c r="Q96" s="39"/>
      <c r="R96" s="40"/>
      <c r="S96" s="68">
        <f t="shared" si="145"/>
        <v>0</v>
      </c>
      <c r="T96" s="10"/>
      <c r="U96" s="38"/>
      <c r="V96" s="39"/>
      <c r="W96" s="40"/>
      <c r="X96" s="68">
        <f t="shared" si="146"/>
        <v>0</v>
      </c>
      <c r="Y96" s="10"/>
      <c r="Z96" s="73">
        <f t="shared" si="147"/>
        <v>0</v>
      </c>
      <c r="AA96" s="79">
        <f t="shared" si="147"/>
        <v>0</v>
      </c>
      <c r="AB96" s="79">
        <f t="shared" si="147"/>
        <v>0</v>
      </c>
      <c r="AC96" s="68">
        <f t="shared" si="149"/>
        <v>0</v>
      </c>
      <c r="AD96" s="4"/>
      <c r="AE96" s="37">
        <f t="shared" si="157"/>
        <v>44965</v>
      </c>
      <c r="AF96" s="86" t="str">
        <f t="shared" si="151"/>
        <v>0</v>
      </c>
      <c r="AG96" s="86" t="str">
        <f t="shared" si="152"/>
        <v>0</v>
      </c>
      <c r="AH96" s="86" t="str">
        <f t="shared" si="153"/>
        <v>0</v>
      </c>
      <c r="AI96" s="86" t="str">
        <f t="shared" si="154"/>
        <v>0</v>
      </c>
      <c r="AJ96" s="100" t="str">
        <f t="shared" si="155"/>
        <v/>
      </c>
      <c r="AK96" s="4"/>
      <c r="AL96" s="101">
        <f t="shared" si="156"/>
        <v>44965</v>
      </c>
      <c r="AM96" s="99">
        <f t="shared" si="158"/>
        <v>0</v>
      </c>
      <c r="AN96" s="99">
        <f t="shared" si="159"/>
        <v>0</v>
      </c>
      <c r="AO96" s="99">
        <f t="shared" si="160"/>
        <v>0</v>
      </c>
      <c r="AP96" s="99">
        <f t="shared" si="161"/>
        <v>0</v>
      </c>
      <c r="AQ96" s="150">
        <f t="shared" si="162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42"/>
        <v>44966</v>
      </c>
      <c r="C97" s="20"/>
      <c r="D97" s="247"/>
      <c r="E97" s="37">
        <f t="shared" si="163"/>
        <v>44966</v>
      </c>
      <c r="F97" s="38"/>
      <c r="G97" s="39"/>
      <c r="H97" s="40"/>
      <c r="I97" s="63">
        <f t="shared" si="143"/>
        <v>0</v>
      </c>
      <c r="J97" s="10"/>
      <c r="K97" s="38"/>
      <c r="L97" s="39"/>
      <c r="M97" s="40"/>
      <c r="N97" s="68">
        <f t="shared" si="144"/>
        <v>0</v>
      </c>
      <c r="O97" s="10"/>
      <c r="P97" s="38"/>
      <c r="Q97" s="39"/>
      <c r="R97" s="40"/>
      <c r="S97" s="68">
        <f t="shared" si="145"/>
        <v>0</v>
      </c>
      <c r="T97" s="10"/>
      <c r="U97" s="38"/>
      <c r="V97" s="39"/>
      <c r="W97" s="40"/>
      <c r="X97" s="68">
        <f t="shared" si="146"/>
        <v>0</v>
      </c>
      <c r="Y97" s="10"/>
      <c r="Z97" s="73">
        <f t="shared" si="147"/>
        <v>0</v>
      </c>
      <c r="AA97" s="79">
        <f t="shared" si="147"/>
        <v>0</v>
      </c>
      <c r="AB97" s="79">
        <f t="shared" si="147"/>
        <v>0</v>
      </c>
      <c r="AC97" s="68">
        <f t="shared" si="149"/>
        <v>0</v>
      </c>
      <c r="AD97" s="4"/>
      <c r="AE97" s="37">
        <f t="shared" si="157"/>
        <v>44966</v>
      </c>
      <c r="AF97" s="86" t="str">
        <f t="shared" si="151"/>
        <v>0</v>
      </c>
      <c r="AG97" s="86" t="str">
        <f t="shared" si="152"/>
        <v>0</v>
      </c>
      <c r="AH97" s="86" t="str">
        <f t="shared" si="153"/>
        <v>0</v>
      </c>
      <c r="AI97" s="86" t="str">
        <f t="shared" si="154"/>
        <v>0</v>
      </c>
      <c r="AJ97" s="100" t="str">
        <f t="shared" si="155"/>
        <v/>
      </c>
      <c r="AK97" s="4"/>
      <c r="AL97" s="101">
        <f t="shared" si="156"/>
        <v>44966</v>
      </c>
      <c r="AM97" s="99">
        <f t="shared" si="158"/>
        <v>0</v>
      </c>
      <c r="AN97" s="99">
        <f t="shared" si="159"/>
        <v>0</v>
      </c>
      <c r="AO97" s="99">
        <f t="shared" si="160"/>
        <v>0</v>
      </c>
      <c r="AP97" s="99">
        <f t="shared" si="161"/>
        <v>0</v>
      </c>
      <c r="AQ97" s="150">
        <f t="shared" si="162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42"/>
        <v>44967</v>
      </c>
      <c r="C98" s="20"/>
      <c r="D98" s="247"/>
      <c r="E98" s="37">
        <f t="shared" si="163"/>
        <v>44967</v>
      </c>
      <c r="F98" s="38"/>
      <c r="G98" s="39"/>
      <c r="H98" s="40"/>
      <c r="I98" s="63">
        <f t="shared" si="143"/>
        <v>0</v>
      </c>
      <c r="J98" s="10"/>
      <c r="K98" s="38"/>
      <c r="L98" s="39"/>
      <c r="M98" s="40"/>
      <c r="N98" s="68">
        <f t="shared" si="144"/>
        <v>0</v>
      </c>
      <c r="O98" s="10"/>
      <c r="P98" s="38"/>
      <c r="Q98" s="39"/>
      <c r="R98" s="40"/>
      <c r="S98" s="68">
        <f t="shared" si="145"/>
        <v>0</v>
      </c>
      <c r="T98" s="10"/>
      <c r="U98" s="38"/>
      <c r="V98" s="39"/>
      <c r="W98" s="40"/>
      <c r="X98" s="68">
        <f t="shared" si="146"/>
        <v>0</v>
      </c>
      <c r="Y98" s="10"/>
      <c r="Z98" s="73">
        <f t="shared" si="147"/>
        <v>0</v>
      </c>
      <c r="AA98" s="79">
        <f t="shared" si="147"/>
        <v>0</v>
      </c>
      <c r="AB98" s="79">
        <f t="shared" si="147"/>
        <v>0</v>
      </c>
      <c r="AC98" s="68">
        <f t="shared" si="149"/>
        <v>0</v>
      </c>
      <c r="AD98" s="4"/>
      <c r="AE98" s="37">
        <f t="shared" si="157"/>
        <v>44967</v>
      </c>
      <c r="AF98" s="86" t="str">
        <f t="shared" si="151"/>
        <v>0</v>
      </c>
      <c r="AG98" s="86" t="str">
        <f t="shared" si="152"/>
        <v>0</v>
      </c>
      <c r="AH98" s="86" t="str">
        <f t="shared" si="153"/>
        <v>0</v>
      </c>
      <c r="AI98" s="86" t="str">
        <f t="shared" si="154"/>
        <v>0</v>
      </c>
      <c r="AJ98" s="100" t="str">
        <f t="shared" si="155"/>
        <v/>
      </c>
      <c r="AK98" s="4"/>
      <c r="AL98" s="101">
        <f t="shared" si="156"/>
        <v>44967</v>
      </c>
      <c r="AM98" s="99">
        <f t="shared" si="158"/>
        <v>0</v>
      </c>
      <c r="AN98" s="99">
        <f t="shared" si="159"/>
        <v>0</v>
      </c>
      <c r="AO98" s="99">
        <f t="shared" si="160"/>
        <v>0</v>
      </c>
      <c r="AP98" s="99">
        <f t="shared" si="161"/>
        <v>0</v>
      </c>
      <c r="AQ98" s="150">
        <f t="shared" si="162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42"/>
        <v>44970</v>
      </c>
      <c r="C99" s="20"/>
      <c r="D99" s="247"/>
      <c r="E99" s="37">
        <f t="shared" si="163"/>
        <v>44970</v>
      </c>
      <c r="F99" s="38"/>
      <c r="G99" s="39"/>
      <c r="H99" s="40"/>
      <c r="I99" s="63">
        <f t="shared" si="143"/>
        <v>0</v>
      </c>
      <c r="J99" s="10"/>
      <c r="K99" s="38"/>
      <c r="L99" s="39"/>
      <c r="M99" s="40"/>
      <c r="N99" s="68">
        <f t="shared" si="144"/>
        <v>0</v>
      </c>
      <c r="O99" s="10"/>
      <c r="P99" s="38"/>
      <c r="Q99" s="39"/>
      <c r="R99" s="40"/>
      <c r="S99" s="68">
        <f t="shared" si="145"/>
        <v>0</v>
      </c>
      <c r="T99" s="10"/>
      <c r="U99" s="38"/>
      <c r="V99" s="39"/>
      <c r="W99" s="40"/>
      <c r="X99" s="68">
        <f t="shared" si="146"/>
        <v>0</v>
      </c>
      <c r="Y99" s="10"/>
      <c r="Z99" s="73">
        <f t="shared" si="147"/>
        <v>0</v>
      </c>
      <c r="AA99" s="79">
        <f t="shared" si="147"/>
        <v>0</v>
      </c>
      <c r="AB99" s="79">
        <f t="shared" si="147"/>
        <v>0</v>
      </c>
      <c r="AC99" s="68">
        <f t="shared" si="149"/>
        <v>0</v>
      </c>
      <c r="AD99" s="4"/>
      <c r="AE99" s="37">
        <f t="shared" si="157"/>
        <v>44970</v>
      </c>
      <c r="AF99" s="86" t="str">
        <f t="shared" si="151"/>
        <v>0</v>
      </c>
      <c r="AG99" s="86" t="str">
        <f t="shared" si="152"/>
        <v>0</v>
      </c>
      <c r="AH99" s="86" t="str">
        <f t="shared" si="153"/>
        <v>0</v>
      </c>
      <c r="AI99" s="86" t="str">
        <f t="shared" si="154"/>
        <v>0</v>
      </c>
      <c r="AJ99" s="100" t="str">
        <f t="shared" si="155"/>
        <v/>
      </c>
      <c r="AK99" s="4"/>
      <c r="AL99" s="101">
        <f t="shared" si="156"/>
        <v>44970</v>
      </c>
      <c r="AM99" s="99">
        <f t="shared" si="158"/>
        <v>0</v>
      </c>
      <c r="AN99" s="99">
        <f t="shared" si="159"/>
        <v>0</v>
      </c>
      <c r="AO99" s="99">
        <f t="shared" si="160"/>
        <v>0</v>
      </c>
      <c r="AP99" s="99">
        <f t="shared" si="161"/>
        <v>0</v>
      </c>
      <c r="AQ99" s="150">
        <f t="shared" si="162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C100" s="20"/>
      <c r="D100" s="247"/>
      <c r="E100" s="37"/>
      <c r="F100" s="38"/>
      <c r="G100" s="39"/>
      <c r="H100" s="40"/>
      <c r="I100" s="63">
        <f t="shared" si="143"/>
        <v>0</v>
      </c>
      <c r="J100" s="10"/>
      <c r="K100" s="38"/>
      <c r="L100" s="39"/>
      <c r="M100" s="40"/>
      <c r="N100" s="68">
        <f t="shared" si="144"/>
        <v>0</v>
      </c>
      <c r="O100" s="10"/>
      <c r="P100" s="38"/>
      <c r="Q100" s="39"/>
      <c r="R100" s="40"/>
      <c r="S100" s="68">
        <f t="shared" si="145"/>
        <v>0</v>
      </c>
      <c r="T100" s="10"/>
      <c r="U100" s="38"/>
      <c r="V100" s="39"/>
      <c r="W100" s="40"/>
      <c r="X100" s="68">
        <f t="shared" si="146"/>
        <v>0</v>
      </c>
      <c r="Y100" s="10"/>
      <c r="Z100" s="73">
        <f t="shared" si="147"/>
        <v>0</v>
      </c>
      <c r="AA100" s="79">
        <f t="shared" si="147"/>
        <v>0</v>
      </c>
      <c r="AB100" s="79">
        <f t="shared" si="147"/>
        <v>0</v>
      </c>
      <c r="AC100" s="68">
        <f t="shared" si="149"/>
        <v>0</v>
      </c>
      <c r="AD100" s="4"/>
      <c r="AE100" s="37">
        <f t="shared" si="157"/>
        <v>44971</v>
      </c>
      <c r="AF100" s="86" t="str">
        <f t="shared" si="151"/>
        <v>0</v>
      </c>
      <c r="AG100" s="86" t="str">
        <f t="shared" si="152"/>
        <v>0</v>
      </c>
      <c r="AH100" s="86" t="str">
        <f t="shared" si="153"/>
        <v>0</v>
      </c>
      <c r="AI100" s="86" t="str">
        <f t="shared" si="154"/>
        <v>0</v>
      </c>
      <c r="AJ100" s="100" t="str">
        <f t="shared" si="155"/>
        <v/>
      </c>
      <c r="AK100" s="4"/>
      <c r="AL100" s="101">
        <f t="shared" si="156"/>
        <v>44971</v>
      </c>
      <c r="AM100" s="99">
        <f t="shared" si="158"/>
        <v>0</v>
      </c>
      <c r="AN100" s="99">
        <f t="shared" si="159"/>
        <v>0</v>
      </c>
      <c r="AO100" s="99">
        <f t="shared" si="160"/>
        <v>0</v>
      </c>
      <c r="AP100" s="99">
        <f t="shared" si="161"/>
        <v>0</v>
      </c>
      <c r="AQ100" s="150">
        <f t="shared" si="162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/>
      <c r="C101" s="20"/>
      <c r="D101" s="247"/>
      <c r="E101" s="37"/>
      <c r="F101" s="38"/>
      <c r="G101" s="39"/>
      <c r="H101" s="40"/>
      <c r="I101" s="63">
        <f t="shared" si="143"/>
        <v>0</v>
      </c>
      <c r="J101" s="10"/>
      <c r="K101" s="38"/>
      <c r="L101" s="39"/>
      <c r="M101" s="40"/>
      <c r="N101" s="68">
        <f t="shared" si="144"/>
        <v>0</v>
      </c>
      <c r="O101" s="10"/>
      <c r="P101" s="38"/>
      <c r="Q101" s="39"/>
      <c r="R101" s="40"/>
      <c r="S101" s="68">
        <f t="shared" si="145"/>
        <v>0</v>
      </c>
      <c r="T101" s="10"/>
      <c r="U101" s="38"/>
      <c r="V101" s="39"/>
      <c r="W101" s="40"/>
      <c r="X101" s="68">
        <f t="shared" si="146"/>
        <v>0</v>
      </c>
      <c r="Y101" s="10"/>
      <c r="Z101" s="73">
        <f t="shared" si="147"/>
        <v>0</v>
      </c>
      <c r="AA101" s="79">
        <f t="shared" si="147"/>
        <v>0</v>
      </c>
      <c r="AB101" s="79">
        <f t="shared" si="147"/>
        <v>0</v>
      </c>
      <c r="AC101" s="68">
        <f t="shared" si="149"/>
        <v>0</v>
      </c>
      <c r="AD101" s="4"/>
      <c r="AE101" s="37">
        <f t="shared" si="157"/>
        <v>44972</v>
      </c>
      <c r="AF101" s="86" t="str">
        <f t="shared" si="151"/>
        <v>0</v>
      </c>
      <c r="AG101" s="86" t="str">
        <f t="shared" si="152"/>
        <v>0</v>
      </c>
      <c r="AH101" s="86" t="str">
        <f t="shared" si="153"/>
        <v>0</v>
      </c>
      <c r="AI101" s="86" t="str">
        <f t="shared" si="154"/>
        <v>0</v>
      </c>
      <c r="AJ101" s="100" t="str">
        <f t="shared" si="155"/>
        <v/>
      </c>
      <c r="AK101" s="4"/>
      <c r="AL101" s="101">
        <f t="shared" si="156"/>
        <v>44972</v>
      </c>
      <c r="AM101" s="99">
        <f t="shared" si="158"/>
        <v>0</v>
      </c>
      <c r="AN101" s="99">
        <f t="shared" si="159"/>
        <v>0</v>
      </c>
      <c r="AO101" s="99">
        <f t="shared" si="160"/>
        <v>0</v>
      </c>
      <c r="AP101" s="99">
        <f t="shared" si="161"/>
        <v>0</v>
      </c>
      <c r="AQ101" s="150">
        <f t="shared" si="162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42"/>
        <v>44973</v>
      </c>
      <c r="C102" s="20"/>
      <c r="D102" s="247"/>
      <c r="E102" s="37">
        <f t="shared" si="163"/>
        <v>44973</v>
      </c>
      <c r="F102" s="38"/>
      <c r="G102" s="39"/>
      <c r="H102" s="40"/>
      <c r="I102" s="63">
        <f t="shared" si="143"/>
        <v>0</v>
      </c>
      <c r="J102" s="10"/>
      <c r="K102" s="38"/>
      <c r="L102" s="39"/>
      <c r="M102" s="40"/>
      <c r="N102" s="68">
        <f t="shared" si="144"/>
        <v>0</v>
      </c>
      <c r="O102" s="10"/>
      <c r="P102" s="38"/>
      <c r="Q102" s="39"/>
      <c r="R102" s="40"/>
      <c r="S102" s="68">
        <f t="shared" si="145"/>
        <v>0</v>
      </c>
      <c r="T102" s="10"/>
      <c r="U102" s="38"/>
      <c r="V102" s="39"/>
      <c r="W102" s="40"/>
      <c r="X102" s="68">
        <f t="shared" si="146"/>
        <v>0</v>
      </c>
      <c r="Y102" s="10"/>
      <c r="Z102" s="73">
        <f t="shared" si="147"/>
        <v>0</v>
      </c>
      <c r="AA102" s="79">
        <f t="shared" si="147"/>
        <v>0</v>
      </c>
      <c r="AB102" s="79">
        <f t="shared" si="147"/>
        <v>0</v>
      </c>
      <c r="AC102" s="68">
        <f t="shared" si="149"/>
        <v>0</v>
      </c>
      <c r="AD102" s="4"/>
      <c r="AE102" s="37">
        <f t="shared" si="157"/>
        <v>44973</v>
      </c>
      <c r="AF102" s="86" t="str">
        <f t="shared" si="151"/>
        <v>0</v>
      </c>
      <c r="AG102" s="86" t="str">
        <f t="shared" si="152"/>
        <v>0</v>
      </c>
      <c r="AH102" s="86" t="str">
        <f t="shared" si="153"/>
        <v>0</v>
      </c>
      <c r="AI102" s="86" t="str">
        <f t="shared" si="154"/>
        <v>0</v>
      </c>
      <c r="AJ102" s="100" t="str">
        <f t="shared" si="155"/>
        <v/>
      </c>
      <c r="AK102" s="4"/>
      <c r="AL102" s="101">
        <f t="shared" si="156"/>
        <v>44973</v>
      </c>
      <c r="AM102" s="99">
        <f t="shared" si="158"/>
        <v>0</v>
      </c>
      <c r="AN102" s="99">
        <f t="shared" si="159"/>
        <v>0</v>
      </c>
      <c r="AO102" s="99">
        <f t="shared" si="160"/>
        <v>0</v>
      </c>
      <c r="AP102" s="99">
        <f t="shared" si="161"/>
        <v>0</v>
      </c>
      <c r="AQ102" s="150">
        <f t="shared" si="162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42"/>
        <v>44974</v>
      </c>
      <c r="C103" s="20"/>
      <c r="D103" s="247"/>
      <c r="E103" s="37">
        <f t="shared" si="163"/>
        <v>44974</v>
      </c>
      <c r="F103" s="38"/>
      <c r="G103" s="39"/>
      <c r="H103" s="40"/>
      <c r="I103" s="63">
        <f t="shared" si="143"/>
        <v>0</v>
      </c>
      <c r="J103" s="10"/>
      <c r="K103" s="38"/>
      <c r="L103" s="39"/>
      <c r="M103" s="40"/>
      <c r="N103" s="68">
        <f t="shared" si="144"/>
        <v>0</v>
      </c>
      <c r="O103" s="10"/>
      <c r="P103" s="38"/>
      <c r="Q103" s="39"/>
      <c r="R103" s="40"/>
      <c r="S103" s="68">
        <f t="shared" si="145"/>
        <v>0</v>
      </c>
      <c r="T103" s="10"/>
      <c r="U103" s="38"/>
      <c r="V103" s="39"/>
      <c r="W103" s="40"/>
      <c r="X103" s="68">
        <f t="shared" si="146"/>
        <v>0</v>
      </c>
      <c r="Y103" s="10"/>
      <c r="Z103" s="73">
        <f t="shared" si="147"/>
        <v>0</v>
      </c>
      <c r="AA103" s="79">
        <f t="shared" si="147"/>
        <v>0</v>
      </c>
      <c r="AB103" s="79">
        <f t="shared" si="147"/>
        <v>0</v>
      </c>
      <c r="AC103" s="68">
        <f t="shared" si="149"/>
        <v>0</v>
      </c>
      <c r="AD103" s="4"/>
      <c r="AE103" s="37">
        <f t="shared" si="157"/>
        <v>44974</v>
      </c>
      <c r="AF103" s="86" t="str">
        <f t="shared" si="151"/>
        <v>0</v>
      </c>
      <c r="AG103" s="86" t="str">
        <f t="shared" si="152"/>
        <v>0</v>
      </c>
      <c r="AH103" s="86" t="str">
        <f t="shared" si="153"/>
        <v>0</v>
      </c>
      <c r="AI103" s="86" t="str">
        <f t="shared" si="154"/>
        <v>0</v>
      </c>
      <c r="AJ103" s="100" t="str">
        <f t="shared" si="155"/>
        <v/>
      </c>
      <c r="AK103" s="4"/>
      <c r="AL103" s="101">
        <f t="shared" si="156"/>
        <v>44974</v>
      </c>
      <c r="AM103" s="99">
        <f t="shared" si="158"/>
        <v>0</v>
      </c>
      <c r="AN103" s="99">
        <f t="shared" si="159"/>
        <v>0</v>
      </c>
      <c r="AO103" s="99">
        <f t="shared" si="160"/>
        <v>0</v>
      </c>
      <c r="AP103" s="99">
        <f t="shared" si="161"/>
        <v>0</v>
      </c>
      <c r="AQ103" s="150">
        <f t="shared" si="162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42"/>
        <v>44978</v>
      </c>
      <c r="C104" s="20"/>
      <c r="D104" s="247"/>
      <c r="E104" s="37">
        <f t="shared" si="163"/>
        <v>44978</v>
      </c>
      <c r="F104" s="38"/>
      <c r="G104" s="39"/>
      <c r="H104" s="40"/>
      <c r="I104" s="63">
        <f t="shared" si="143"/>
        <v>0</v>
      </c>
      <c r="J104" s="10"/>
      <c r="K104" s="38"/>
      <c r="L104" s="39"/>
      <c r="M104" s="40"/>
      <c r="N104" s="68">
        <f t="shared" si="144"/>
        <v>0</v>
      </c>
      <c r="O104" s="10"/>
      <c r="P104" s="38"/>
      <c r="Q104" s="39"/>
      <c r="R104" s="40"/>
      <c r="S104" s="68">
        <f t="shared" si="145"/>
        <v>0</v>
      </c>
      <c r="T104" s="10"/>
      <c r="U104" s="38"/>
      <c r="V104" s="39"/>
      <c r="W104" s="40"/>
      <c r="X104" s="68">
        <f t="shared" si="146"/>
        <v>0</v>
      </c>
      <c r="Y104" s="10"/>
      <c r="Z104" s="73">
        <f t="shared" si="147"/>
        <v>0</v>
      </c>
      <c r="AA104" s="79">
        <f t="shared" si="147"/>
        <v>0</v>
      </c>
      <c r="AB104" s="79">
        <f t="shared" si="147"/>
        <v>0</v>
      </c>
      <c r="AC104" s="68">
        <f t="shared" si="149"/>
        <v>0</v>
      </c>
      <c r="AD104" s="4"/>
      <c r="AE104" s="37">
        <f t="shared" si="157"/>
        <v>44978</v>
      </c>
      <c r="AF104" s="86" t="str">
        <f t="shared" si="151"/>
        <v>0</v>
      </c>
      <c r="AG104" s="86" t="str">
        <f t="shared" si="152"/>
        <v>0</v>
      </c>
      <c r="AH104" s="86" t="str">
        <f t="shared" si="153"/>
        <v>0</v>
      </c>
      <c r="AI104" s="86" t="str">
        <f t="shared" si="154"/>
        <v>0</v>
      </c>
      <c r="AJ104" s="100" t="str">
        <f t="shared" si="155"/>
        <v/>
      </c>
      <c r="AK104" s="4"/>
      <c r="AL104" s="101">
        <f t="shared" si="156"/>
        <v>44978</v>
      </c>
      <c r="AM104" s="99">
        <f t="shared" si="158"/>
        <v>0</v>
      </c>
      <c r="AN104" s="99">
        <f t="shared" si="159"/>
        <v>0</v>
      </c>
      <c r="AO104" s="99">
        <f t="shared" si="160"/>
        <v>0</v>
      </c>
      <c r="AP104" s="99">
        <f t="shared" si="161"/>
        <v>0</v>
      </c>
      <c r="AQ104" s="150">
        <f t="shared" si="162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42"/>
        <v>44979</v>
      </c>
      <c r="C105" s="20"/>
      <c r="D105" s="247"/>
      <c r="E105" s="37">
        <f t="shared" si="163"/>
        <v>44979</v>
      </c>
      <c r="F105" s="38"/>
      <c r="G105" s="39"/>
      <c r="H105" s="40"/>
      <c r="I105" s="63">
        <f t="shared" si="143"/>
        <v>0</v>
      </c>
      <c r="J105" s="10"/>
      <c r="K105" s="38"/>
      <c r="L105" s="39"/>
      <c r="M105" s="40"/>
      <c r="N105" s="68">
        <f t="shared" si="144"/>
        <v>0</v>
      </c>
      <c r="O105" s="10"/>
      <c r="P105" s="38"/>
      <c r="Q105" s="39"/>
      <c r="R105" s="40"/>
      <c r="S105" s="68">
        <f t="shared" si="145"/>
        <v>0</v>
      </c>
      <c r="T105" s="10"/>
      <c r="U105" s="38"/>
      <c r="V105" s="39"/>
      <c r="W105" s="40"/>
      <c r="X105" s="68">
        <f t="shared" si="146"/>
        <v>0</v>
      </c>
      <c r="Y105" s="10"/>
      <c r="Z105" s="73">
        <f t="shared" si="147"/>
        <v>0</v>
      </c>
      <c r="AA105" s="79">
        <f t="shared" si="147"/>
        <v>0</v>
      </c>
      <c r="AB105" s="79">
        <f t="shared" si="147"/>
        <v>0</v>
      </c>
      <c r="AC105" s="68">
        <f t="shared" si="149"/>
        <v>0</v>
      </c>
      <c r="AD105" s="4"/>
      <c r="AE105" s="37">
        <f t="shared" si="157"/>
        <v>44979</v>
      </c>
      <c r="AF105" s="86" t="str">
        <f t="shared" si="151"/>
        <v>0</v>
      </c>
      <c r="AG105" s="86" t="str">
        <f t="shared" si="152"/>
        <v>0</v>
      </c>
      <c r="AH105" s="86" t="str">
        <f t="shared" si="153"/>
        <v>0</v>
      </c>
      <c r="AI105" s="86" t="str">
        <f t="shared" si="154"/>
        <v>0</v>
      </c>
      <c r="AJ105" s="100" t="str">
        <f t="shared" si="155"/>
        <v/>
      </c>
      <c r="AK105" s="4"/>
      <c r="AL105" s="101">
        <f t="shared" si="156"/>
        <v>44979</v>
      </c>
      <c r="AM105" s="99">
        <f t="shared" si="158"/>
        <v>0</v>
      </c>
      <c r="AN105" s="99">
        <f t="shared" si="159"/>
        <v>0</v>
      </c>
      <c r="AO105" s="99">
        <f t="shared" si="160"/>
        <v>0</v>
      </c>
      <c r="AP105" s="99">
        <f t="shared" si="161"/>
        <v>0</v>
      </c>
      <c r="AQ105" s="150">
        <f t="shared" si="162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42"/>
        <v>44980</v>
      </c>
      <c r="C106" s="20"/>
      <c r="D106" s="247"/>
      <c r="E106" s="37">
        <f t="shared" si="163"/>
        <v>44980</v>
      </c>
      <c r="F106" s="38"/>
      <c r="G106" s="39"/>
      <c r="H106" s="40"/>
      <c r="I106" s="63">
        <f t="shared" si="143"/>
        <v>0</v>
      </c>
      <c r="J106" s="10"/>
      <c r="K106" s="38"/>
      <c r="L106" s="39"/>
      <c r="M106" s="40"/>
      <c r="N106" s="68">
        <f t="shared" si="144"/>
        <v>0</v>
      </c>
      <c r="O106" s="10"/>
      <c r="P106" s="38"/>
      <c r="Q106" s="39"/>
      <c r="R106" s="40"/>
      <c r="S106" s="68">
        <f t="shared" si="145"/>
        <v>0</v>
      </c>
      <c r="T106" s="10"/>
      <c r="U106" s="38"/>
      <c r="V106" s="39"/>
      <c r="W106" s="40"/>
      <c r="X106" s="68">
        <f t="shared" si="146"/>
        <v>0</v>
      </c>
      <c r="Y106" s="10"/>
      <c r="Z106" s="73">
        <f t="shared" si="147"/>
        <v>0</v>
      </c>
      <c r="AA106" s="79">
        <f t="shared" si="147"/>
        <v>0</v>
      </c>
      <c r="AB106" s="79">
        <f t="shared" si="147"/>
        <v>0</v>
      </c>
      <c r="AC106" s="68">
        <f t="shared" si="149"/>
        <v>0</v>
      </c>
      <c r="AD106" s="4"/>
      <c r="AE106" s="37">
        <f t="shared" si="157"/>
        <v>44980</v>
      </c>
      <c r="AF106" s="86" t="str">
        <f t="shared" si="151"/>
        <v>0</v>
      </c>
      <c r="AG106" s="86" t="str">
        <f t="shared" si="152"/>
        <v>0</v>
      </c>
      <c r="AH106" s="86" t="str">
        <f t="shared" si="153"/>
        <v>0</v>
      </c>
      <c r="AI106" s="86" t="str">
        <f t="shared" si="154"/>
        <v>0</v>
      </c>
      <c r="AJ106" s="100" t="str">
        <f t="shared" si="155"/>
        <v/>
      </c>
      <c r="AK106" s="4"/>
      <c r="AL106" s="101">
        <f t="shared" si="156"/>
        <v>44980</v>
      </c>
      <c r="AM106" s="99">
        <f t="shared" si="158"/>
        <v>0</v>
      </c>
      <c r="AN106" s="99">
        <f t="shared" si="159"/>
        <v>0</v>
      </c>
      <c r="AO106" s="99">
        <f t="shared" si="160"/>
        <v>0</v>
      </c>
      <c r="AP106" s="99">
        <f t="shared" si="161"/>
        <v>0</v>
      </c>
      <c r="AQ106" s="150">
        <f t="shared" si="162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si="142"/>
        <v>44981</v>
      </c>
      <c r="C107" s="20"/>
      <c r="D107" s="247"/>
      <c r="E107" s="37">
        <f t="shared" si="163"/>
        <v>44981</v>
      </c>
      <c r="F107" s="38"/>
      <c r="G107" s="39"/>
      <c r="H107" s="40"/>
      <c r="I107" s="63">
        <f t="shared" si="143"/>
        <v>0</v>
      </c>
      <c r="J107" s="10"/>
      <c r="K107" s="38"/>
      <c r="L107" s="39"/>
      <c r="M107" s="40"/>
      <c r="N107" s="68">
        <f t="shared" si="144"/>
        <v>0</v>
      </c>
      <c r="O107" s="10"/>
      <c r="P107" s="38"/>
      <c r="Q107" s="39"/>
      <c r="R107" s="40"/>
      <c r="S107" s="68">
        <f t="shared" si="145"/>
        <v>0</v>
      </c>
      <c r="T107" s="10"/>
      <c r="U107" s="38"/>
      <c r="V107" s="39"/>
      <c r="W107" s="40"/>
      <c r="X107" s="68">
        <f t="shared" si="146"/>
        <v>0</v>
      </c>
      <c r="Y107" s="10"/>
      <c r="Z107" s="73">
        <f t="shared" si="147"/>
        <v>0</v>
      </c>
      <c r="AA107" s="79">
        <f t="shared" si="147"/>
        <v>0</v>
      </c>
      <c r="AB107" s="79">
        <f t="shared" si="147"/>
        <v>0</v>
      </c>
      <c r="AC107" s="68">
        <f t="shared" si="149"/>
        <v>0</v>
      </c>
      <c r="AD107" s="4"/>
      <c r="AE107" s="37">
        <f t="shared" si="157"/>
        <v>44981</v>
      </c>
      <c r="AF107" s="86" t="str">
        <f t="shared" si="151"/>
        <v>0</v>
      </c>
      <c r="AG107" s="86" t="str">
        <f t="shared" si="152"/>
        <v>0</v>
      </c>
      <c r="AH107" s="86" t="str">
        <f t="shared" si="153"/>
        <v>0</v>
      </c>
      <c r="AI107" s="86" t="str">
        <f t="shared" si="154"/>
        <v>0</v>
      </c>
      <c r="AJ107" s="100" t="str">
        <f t="shared" si="155"/>
        <v/>
      </c>
      <c r="AK107" s="4"/>
      <c r="AL107" s="101">
        <f t="shared" si="156"/>
        <v>44981</v>
      </c>
      <c r="AM107" s="99">
        <f t="shared" si="158"/>
        <v>0</v>
      </c>
      <c r="AN107" s="99">
        <f t="shared" si="159"/>
        <v>0</v>
      </c>
      <c r="AO107" s="99">
        <f t="shared" si="160"/>
        <v>0</v>
      </c>
      <c r="AP107" s="99">
        <f t="shared" si="161"/>
        <v>0</v>
      </c>
      <c r="AQ107" s="150">
        <f t="shared" si="162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42"/>
        <v>44984</v>
      </c>
      <c r="C108" s="20"/>
      <c r="D108" s="247"/>
      <c r="E108" s="37">
        <f t="shared" si="163"/>
        <v>44984</v>
      </c>
      <c r="F108" s="38"/>
      <c r="G108" s="39"/>
      <c r="H108" s="40"/>
      <c r="I108" s="63">
        <f t="shared" si="143"/>
        <v>0</v>
      </c>
      <c r="J108" s="10"/>
      <c r="K108" s="38"/>
      <c r="L108" s="39"/>
      <c r="M108" s="40"/>
      <c r="N108" s="68">
        <f t="shared" si="144"/>
        <v>0</v>
      </c>
      <c r="O108" s="10"/>
      <c r="P108" s="38"/>
      <c r="Q108" s="39"/>
      <c r="R108" s="40"/>
      <c r="S108" s="68">
        <f t="shared" si="145"/>
        <v>0</v>
      </c>
      <c r="T108" s="10"/>
      <c r="U108" s="38"/>
      <c r="V108" s="39"/>
      <c r="W108" s="40"/>
      <c r="X108" s="68">
        <f t="shared" si="146"/>
        <v>0</v>
      </c>
      <c r="Y108" s="10"/>
      <c r="Z108" s="73">
        <f t="shared" si="147"/>
        <v>0</v>
      </c>
      <c r="AA108" s="79">
        <f t="shared" si="147"/>
        <v>0</v>
      </c>
      <c r="AB108" s="79">
        <f t="shared" si="147"/>
        <v>0</v>
      </c>
      <c r="AC108" s="68">
        <f t="shared" si="149"/>
        <v>0</v>
      </c>
      <c r="AD108" s="4"/>
      <c r="AE108" s="37">
        <f t="shared" si="157"/>
        <v>44984</v>
      </c>
      <c r="AF108" s="86" t="str">
        <f t="shared" si="151"/>
        <v>0</v>
      </c>
      <c r="AG108" s="86" t="str">
        <f t="shared" si="152"/>
        <v>0</v>
      </c>
      <c r="AH108" s="86" t="str">
        <f t="shared" si="153"/>
        <v>0</v>
      </c>
      <c r="AI108" s="86" t="str">
        <f t="shared" si="154"/>
        <v>0</v>
      </c>
      <c r="AJ108" s="100" t="str">
        <f t="shared" si="155"/>
        <v/>
      </c>
      <c r="AK108" s="4"/>
      <c r="AL108" s="101">
        <f t="shared" si="156"/>
        <v>44984</v>
      </c>
      <c r="AM108" s="99">
        <f t="shared" si="158"/>
        <v>0</v>
      </c>
      <c r="AN108" s="99">
        <f t="shared" si="159"/>
        <v>0</v>
      </c>
      <c r="AO108" s="99">
        <f t="shared" si="160"/>
        <v>0</v>
      </c>
      <c r="AP108" s="99">
        <f t="shared" si="161"/>
        <v>0</v>
      </c>
      <c r="AQ108" s="150">
        <f t="shared" si="162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42"/>
        <v> </v>
      </c>
      <c r="C109" s="20"/>
      <c r="D109" s="247"/>
      <c r="E109" s="37" t="str">
        <f t="shared" si="163"/>
        <v> </v>
      </c>
      <c r="F109" s="38"/>
      <c r="G109" s="39"/>
      <c r="H109" s="40"/>
      <c r="I109" s="63">
        <f t="shared" si="143"/>
        <v>0</v>
      </c>
      <c r="J109" s="10"/>
      <c r="K109" s="38"/>
      <c r="L109" s="39"/>
      <c r="M109" s="40"/>
      <c r="N109" s="68">
        <f t="shared" si="144"/>
        <v>0</v>
      </c>
      <c r="O109" s="10"/>
      <c r="P109" s="38"/>
      <c r="Q109" s="39"/>
      <c r="R109" s="40"/>
      <c r="S109" s="68">
        <f t="shared" si="145"/>
        <v>0</v>
      </c>
      <c r="T109" s="10"/>
      <c r="U109" s="38"/>
      <c r="V109" s="39"/>
      <c r="W109" s="40"/>
      <c r="X109" s="68">
        <f t="shared" si="146"/>
        <v>0</v>
      </c>
      <c r="Y109" s="10"/>
      <c r="Z109" s="73">
        <f t="shared" si="147"/>
        <v>0</v>
      </c>
      <c r="AA109" s="79">
        <f t="shared" si="147"/>
        <v>0</v>
      </c>
      <c r="AB109" s="79">
        <f t="shared" si="147"/>
        <v>0</v>
      </c>
      <c r="AC109" s="68">
        <f t="shared" si="149"/>
        <v>0</v>
      </c>
      <c r="AD109" s="4"/>
      <c r="AE109" s="37" t="str">
        <f t="shared" si="157"/>
        <v> </v>
      </c>
      <c r="AF109" s="86" t="str">
        <f t="shared" si="151"/>
        <v>0</v>
      </c>
      <c r="AG109" s="86" t="str">
        <f t="shared" si="152"/>
        <v>0</v>
      </c>
      <c r="AH109" s="86" t="str">
        <f t="shared" si="153"/>
        <v>0</v>
      </c>
      <c r="AI109" s="86" t="str">
        <f t="shared" si="154"/>
        <v>0</v>
      </c>
      <c r="AJ109" s="100" t="str">
        <f t="shared" si="155"/>
        <v/>
      </c>
      <c r="AK109" s="4"/>
      <c r="AL109" s="101" t="str">
        <f t="shared" si="156"/>
        <v> </v>
      </c>
      <c r="AM109" s="99">
        <f t="shared" si="158"/>
        <v>0</v>
      </c>
      <c r="AN109" s="99">
        <f t="shared" si="159"/>
        <v>0</v>
      </c>
      <c r="AO109" s="99">
        <f t="shared" si="160"/>
        <v>0</v>
      </c>
      <c r="AP109" s="99">
        <f t="shared" si="161"/>
        <v>0</v>
      </c>
      <c r="AQ109" s="150">
        <f t="shared" si="162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2"/>
        <v> </v>
      </c>
      <c r="C110" s="20"/>
      <c r="D110" s="247"/>
      <c r="E110" s="37" t="str">
        <f t="shared" si="163"/>
        <v> </v>
      </c>
      <c r="F110" s="38"/>
      <c r="G110" s="39"/>
      <c r="H110" s="40"/>
      <c r="I110" s="63">
        <f t="shared" si="143"/>
        <v>0</v>
      </c>
      <c r="J110" s="10"/>
      <c r="K110" s="38"/>
      <c r="L110" s="39"/>
      <c r="M110" s="40"/>
      <c r="N110" s="68">
        <f t="shared" si="144"/>
        <v>0</v>
      </c>
      <c r="O110" s="10"/>
      <c r="P110" s="38"/>
      <c r="Q110" s="39"/>
      <c r="R110" s="40"/>
      <c r="S110" s="68">
        <f t="shared" si="145"/>
        <v>0</v>
      </c>
      <c r="T110" s="10"/>
      <c r="U110" s="38"/>
      <c r="V110" s="39"/>
      <c r="W110" s="40"/>
      <c r="X110" s="68">
        <f t="shared" si="146"/>
        <v>0</v>
      </c>
      <c r="Y110" s="10"/>
      <c r="Z110" s="73">
        <f t="shared" si="147"/>
        <v>0</v>
      </c>
      <c r="AA110" s="79">
        <f t="shared" si="147"/>
        <v>0</v>
      </c>
      <c r="AB110" s="79">
        <f t="shared" si="147"/>
        <v>0</v>
      </c>
      <c r="AC110" s="68">
        <f t="shared" si="149"/>
        <v>0</v>
      </c>
      <c r="AD110" s="4"/>
      <c r="AE110" s="37" t="str">
        <f t="shared" si="157"/>
        <v> </v>
      </c>
      <c r="AF110" s="86" t="str">
        <f t="shared" si="151"/>
        <v>0</v>
      </c>
      <c r="AG110" s="86" t="str">
        <f t="shared" si="152"/>
        <v>0</v>
      </c>
      <c r="AH110" s="86" t="str">
        <f t="shared" si="153"/>
        <v>0</v>
      </c>
      <c r="AI110" s="86" t="str">
        <f t="shared" si="154"/>
        <v>0</v>
      </c>
      <c r="AJ110" s="100" t="str">
        <f t="shared" si="155"/>
        <v/>
      </c>
      <c r="AK110" s="4"/>
      <c r="AL110" s="101" t="str">
        <f t="shared" si="156"/>
        <v> </v>
      </c>
      <c r="AM110" s="99">
        <f t="shared" si="158"/>
        <v>0</v>
      </c>
      <c r="AN110" s="99">
        <f t="shared" si="159"/>
        <v>0</v>
      </c>
      <c r="AO110" s="99">
        <f t="shared" si="160"/>
        <v>0</v>
      </c>
      <c r="AP110" s="99">
        <f t="shared" si="161"/>
        <v>0</v>
      </c>
      <c r="AQ110" s="150">
        <f t="shared" si="162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ref="B111:B115" si="164">IF((B23=0)," ",B23)</f>
        <v> </v>
      </c>
      <c r="C111" s="20"/>
      <c r="D111" s="247"/>
      <c r="E111" s="37" t="str">
        <f t="shared" si="163"/>
        <v> </v>
      </c>
      <c r="F111" s="38"/>
      <c r="G111" s="39"/>
      <c r="H111" s="40"/>
      <c r="I111" s="63">
        <f t="shared" si="143"/>
        <v>0</v>
      </c>
      <c r="J111" s="10"/>
      <c r="K111" s="38"/>
      <c r="L111" s="39"/>
      <c r="M111" s="40"/>
      <c r="N111" s="68">
        <f t="shared" si="144"/>
        <v>0</v>
      </c>
      <c r="O111" s="10"/>
      <c r="P111" s="38"/>
      <c r="Q111" s="39"/>
      <c r="R111" s="40"/>
      <c r="S111" s="68">
        <f t="shared" si="145"/>
        <v>0</v>
      </c>
      <c r="T111" s="10"/>
      <c r="U111" s="38"/>
      <c r="V111" s="39"/>
      <c r="W111" s="40"/>
      <c r="X111" s="68">
        <f t="shared" si="146"/>
        <v>0</v>
      </c>
      <c r="Y111" s="10"/>
      <c r="Z111" s="73">
        <f t="shared" si="147"/>
        <v>0</v>
      </c>
      <c r="AA111" s="79">
        <f t="shared" si="147"/>
        <v>0</v>
      </c>
      <c r="AB111" s="79">
        <f>H111+M111+R111+W111</f>
        <v>0</v>
      </c>
      <c r="AC111" s="68">
        <f t="shared" si="149"/>
        <v>0</v>
      </c>
      <c r="AD111" s="4"/>
      <c r="AE111" s="37" t="str">
        <f t="shared" si="150"/>
        <v> </v>
      </c>
      <c r="AF111" s="86" t="str">
        <f t="shared" si="151"/>
        <v>0</v>
      </c>
      <c r="AG111" s="86" t="str">
        <f t="shared" si="152"/>
        <v>0</v>
      </c>
      <c r="AH111" s="86" t="str">
        <f t="shared" si="153"/>
        <v>0</v>
      </c>
      <c r="AI111" s="86" t="str">
        <f t="shared" si="154"/>
        <v>0</v>
      </c>
      <c r="AJ111" s="100" t="str">
        <f t="shared" si="155"/>
        <v/>
      </c>
      <c r="AK111" s="4"/>
      <c r="AL111" s="101" t="str">
        <f t="shared" si="156"/>
        <v> </v>
      </c>
      <c r="AM111" s="99">
        <f t="shared" si="158"/>
        <v>0</v>
      </c>
      <c r="AN111" s="99">
        <f t="shared" si="159"/>
        <v>0</v>
      </c>
      <c r="AO111" s="99">
        <f t="shared" si="160"/>
        <v>0</v>
      </c>
      <c r="AP111" s="99">
        <f t="shared" si="161"/>
        <v>0</v>
      </c>
      <c r="AQ111" s="150">
        <f t="shared" si="162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64"/>
        <v> </v>
      </c>
      <c r="C112" s="20"/>
      <c r="D112" s="247"/>
      <c r="E112" s="37" t="str">
        <f t="shared" si="163"/>
        <v> </v>
      </c>
      <c r="F112" s="38"/>
      <c r="G112" s="39"/>
      <c r="H112" s="40"/>
      <c r="I112" s="63">
        <f t="shared" si="143"/>
        <v>0</v>
      </c>
      <c r="J112" s="10"/>
      <c r="K112" s="38"/>
      <c r="L112" s="39"/>
      <c r="M112" s="40"/>
      <c r="N112" s="68">
        <f t="shared" si="144"/>
        <v>0</v>
      </c>
      <c r="O112" s="10"/>
      <c r="P112" s="38"/>
      <c r="Q112" s="39"/>
      <c r="R112" s="40"/>
      <c r="S112" s="68">
        <f t="shared" si="145"/>
        <v>0</v>
      </c>
      <c r="T112" s="10"/>
      <c r="U112" s="38"/>
      <c r="V112" s="39"/>
      <c r="W112" s="40"/>
      <c r="X112" s="68">
        <f t="shared" si="146"/>
        <v>0</v>
      </c>
      <c r="Y112" s="10"/>
      <c r="Z112" s="73">
        <f t="shared" si="147"/>
        <v>0</v>
      </c>
      <c r="AA112" s="79">
        <f t="shared" si="147"/>
        <v>0</v>
      </c>
      <c r="AB112" s="79">
        <f>H112+M112+R112+W112</f>
        <v>0</v>
      </c>
      <c r="AC112" s="68">
        <f t="shared" si="149"/>
        <v>0</v>
      </c>
      <c r="AD112" s="4"/>
      <c r="AE112" s="37" t="str">
        <f t="shared" si="150"/>
        <v> </v>
      </c>
      <c r="AF112" s="86" t="str">
        <f t="shared" si="151"/>
        <v>0</v>
      </c>
      <c r="AG112" s="86" t="str">
        <f t="shared" si="152"/>
        <v>0</v>
      </c>
      <c r="AH112" s="86" t="str">
        <f t="shared" si="153"/>
        <v>0</v>
      </c>
      <c r="AI112" s="86" t="str">
        <f t="shared" si="154"/>
        <v>0</v>
      </c>
      <c r="AJ112" s="100" t="str">
        <f t="shared" si="155"/>
        <v/>
      </c>
      <c r="AK112" s="4"/>
      <c r="AL112" s="101" t="str">
        <f t="shared" si="156"/>
        <v> </v>
      </c>
      <c r="AM112" s="99">
        <f t="shared" si="158"/>
        <v>0</v>
      </c>
      <c r="AN112" s="99">
        <f t="shared" si="159"/>
        <v>0</v>
      </c>
      <c r="AO112" s="99">
        <f t="shared" si="160"/>
        <v>0</v>
      </c>
      <c r="AP112" s="99">
        <f t="shared" si="161"/>
        <v>0</v>
      </c>
      <c r="AQ112" s="150">
        <f t="shared" si="162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64"/>
        <v> </v>
      </c>
      <c r="C113" s="20"/>
      <c r="D113" s="247"/>
      <c r="E113" s="37" t="str">
        <f t="shared" si="163"/>
        <v> </v>
      </c>
      <c r="F113" s="38"/>
      <c r="G113" s="39"/>
      <c r="H113" s="40"/>
      <c r="I113" s="63">
        <f t="shared" si="143"/>
        <v>0</v>
      </c>
      <c r="J113" s="10"/>
      <c r="K113" s="38"/>
      <c r="L113" s="39"/>
      <c r="M113" s="40"/>
      <c r="N113" s="68">
        <f t="shared" si="144"/>
        <v>0</v>
      </c>
      <c r="O113" s="10"/>
      <c r="P113" s="38"/>
      <c r="Q113" s="39"/>
      <c r="R113" s="40"/>
      <c r="S113" s="68">
        <f t="shared" si="145"/>
        <v>0</v>
      </c>
      <c r="T113" s="10"/>
      <c r="U113" s="38"/>
      <c r="V113" s="39"/>
      <c r="W113" s="40"/>
      <c r="X113" s="68">
        <f t="shared" si="146"/>
        <v>0</v>
      </c>
      <c r="Y113" s="10"/>
      <c r="Z113" s="73">
        <f t="shared" si="147"/>
        <v>0</v>
      </c>
      <c r="AA113" s="79">
        <f t="shared" si="147"/>
        <v>0</v>
      </c>
      <c r="AB113" s="79">
        <f t="shared" si="147"/>
        <v>0</v>
      </c>
      <c r="AC113" s="68">
        <f t="shared" si="149"/>
        <v>0</v>
      </c>
      <c r="AD113" s="4"/>
      <c r="AE113" s="37" t="str">
        <f t="shared" si="150"/>
        <v> </v>
      </c>
      <c r="AF113" s="86" t="str">
        <f t="shared" si="151"/>
        <v>0</v>
      </c>
      <c r="AG113" s="86" t="str">
        <f t="shared" si="152"/>
        <v>0</v>
      </c>
      <c r="AH113" s="86" t="str">
        <f t="shared" si="153"/>
        <v>0</v>
      </c>
      <c r="AI113" s="86" t="str">
        <f t="shared" si="154"/>
        <v>0</v>
      </c>
      <c r="AJ113" s="100" t="str">
        <f t="shared" si="155"/>
        <v/>
      </c>
      <c r="AK113" s="4"/>
      <c r="AL113" s="101" t="str">
        <f t="shared" si="156"/>
        <v> </v>
      </c>
      <c r="AM113" s="99">
        <f t="shared" si="158"/>
        <v>0</v>
      </c>
      <c r="AN113" s="99">
        <f t="shared" si="159"/>
        <v>0</v>
      </c>
      <c r="AO113" s="99">
        <f t="shared" si="160"/>
        <v>0</v>
      </c>
      <c r="AP113" s="99">
        <f t="shared" si="161"/>
        <v>0</v>
      </c>
      <c r="AQ113" s="150">
        <f t="shared" si="162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64"/>
        <v> </v>
      </c>
      <c r="C114" s="20"/>
      <c r="D114" s="247"/>
      <c r="E114" s="37" t="str">
        <f t="shared" si="163"/>
        <v> </v>
      </c>
      <c r="F114" s="38"/>
      <c r="G114" s="39"/>
      <c r="H114" s="40"/>
      <c r="I114" s="63">
        <f t="shared" si="143"/>
        <v>0</v>
      </c>
      <c r="J114" s="10"/>
      <c r="K114" s="38"/>
      <c r="L114" s="39"/>
      <c r="M114" s="40"/>
      <c r="N114" s="68">
        <f t="shared" si="144"/>
        <v>0</v>
      </c>
      <c r="O114" s="10"/>
      <c r="P114" s="38"/>
      <c r="Q114" s="39"/>
      <c r="R114" s="40"/>
      <c r="S114" s="68">
        <f t="shared" si="145"/>
        <v>0</v>
      </c>
      <c r="T114" s="10"/>
      <c r="U114" s="38"/>
      <c r="V114" s="39"/>
      <c r="W114" s="40"/>
      <c r="X114" s="68">
        <f t="shared" si="146"/>
        <v>0</v>
      </c>
      <c r="Y114" s="10"/>
      <c r="Z114" s="73">
        <f t="shared" si="147"/>
        <v>0</v>
      </c>
      <c r="AA114" s="79">
        <f t="shared" si="147"/>
        <v>0</v>
      </c>
      <c r="AB114" s="79">
        <f t="shared" si="147"/>
        <v>0</v>
      </c>
      <c r="AC114" s="68">
        <f t="shared" si="149"/>
        <v>0</v>
      </c>
      <c r="AD114" s="4"/>
      <c r="AE114" s="37" t="str">
        <f t="shared" si="150"/>
        <v> </v>
      </c>
      <c r="AF114" s="86" t="str">
        <f t="shared" si="151"/>
        <v>0</v>
      </c>
      <c r="AG114" s="86" t="str">
        <f t="shared" si="152"/>
        <v>0</v>
      </c>
      <c r="AH114" s="86" t="str">
        <f t="shared" si="153"/>
        <v>0</v>
      </c>
      <c r="AI114" s="86" t="str">
        <f t="shared" si="154"/>
        <v>0</v>
      </c>
      <c r="AJ114" s="100" t="str">
        <f t="shared" si="155"/>
        <v/>
      </c>
      <c r="AK114" s="4"/>
      <c r="AL114" s="101" t="str">
        <f t="shared" si="156"/>
        <v> </v>
      </c>
      <c r="AM114" s="99">
        <f t="shared" si="158"/>
        <v>0</v>
      </c>
      <c r="AN114" s="99">
        <f t="shared" si="159"/>
        <v>0</v>
      </c>
      <c r="AO114" s="99">
        <f t="shared" si="160"/>
        <v>0</v>
      </c>
      <c r="AP114" s="99">
        <f t="shared" si="161"/>
        <v>0</v>
      </c>
      <c r="AQ114" s="150">
        <f t="shared" si="162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64"/>
        <v> </v>
      </c>
      <c r="C115" s="4"/>
      <c r="D115" s="247"/>
      <c r="E115" s="37" t="str">
        <f t="shared" si="163"/>
        <v> </v>
      </c>
      <c r="F115" s="42"/>
      <c r="G115" s="43"/>
      <c r="H115" s="44"/>
      <c r="I115" s="63">
        <f t="shared" si="143"/>
        <v>0</v>
      </c>
      <c r="J115" s="10"/>
      <c r="K115" s="42"/>
      <c r="L115" s="43"/>
      <c r="M115" s="44"/>
      <c r="N115" s="68">
        <f t="shared" si="144"/>
        <v>0</v>
      </c>
      <c r="O115" s="10"/>
      <c r="P115" s="42"/>
      <c r="Q115" s="43"/>
      <c r="R115" s="44"/>
      <c r="S115" s="68">
        <f t="shared" si="145"/>
        <v>0</v>
      </c>
      <c r="T115" s="10"/>
      <c r="U115" s="42"/>
      <c r="V115" s="43"/>
      <c r="W115" s="44"/>
      <c r="X115" s="68">
        <f t="shared" si="146"/>
        <v>0</v>
      </c>
      <c r="Y115" s="10"/>
      <c r="Z115" s="73">
        <f t="shared" si="147"/>
        <v>0</v>
      </c>
      <c r="AA115" s="79">
        <f t="shared" si="147"/>
        <v>0</v>
      </c>
      <c r="AB115" s="79">
        <f t="shared" si="147"/>
        <v>0</v>
      </c>
      <c r="AC115" s="68">
        <f t="shared" si="149"/>
        <v>0</v>
      </c>
      <c r="AD115" s="4"/>
      <c r="AE115" s="41" t="str">
        <f t="shared" si="150"/>
        <v> </v>
      </c>
      <c r="AF115" s="86" t="str">
        <f t="shared" si="151"/>
        <v>0</v>
      </c>
      <c r="AG115" s="86" t="str">
        <f t="shared" si="152"/>
        <v>0</v>
      </c>
      <c r="AH115" s="86" t="str">
        <f t="shared" si="153"/>
        <v>0</v>
      </c>
      <c r="AI115" s="86" t="str">
        <f t="shared" si="154"/>
        <v>0</v>
      </c>
      <c r="AJ115" s="100" t="str">
        <f t="shared" si="155"/>
        <v/>
      </c>
      <c r="AK115" s="4"/>
      <c r="AL115" s="102" t="str">
        <f t="shared" si="156"/>
        <v> </v>
      </c>
      <c r="AM115" s="99">
        <f t="shared" si="158"/>
        <v>0</v>
      </c>
      <c r="AN115" s="99">
        <f t="shared" si="159"/>
        <v>0</v>
      </c>
      <c r="AO115" s="99">
        <f t="shared" si="160"/>
        <v>0</v>
      </c>
      <c r="AP115" s="99">
        <f t="shared" si="161"/>
        <v>0</v>
      </c>
      <c r="AQ115" s="150">
        <f t="shared" si="162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ref="I116" si="165">SUM(F116:H116)</f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ref="N116" si="166">SUM(K116:M116)</f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ref="S116" si="167">SUM(P116:R116)</f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46"/>
        <v>0</v>
      </c>
      <c r="Y116" s="10"/>
      <c r="Z116" s="46">
        <f t="shared" si="147"/>
        <v>0</v>
      </c>
      <c r="AA116" s="47">
        <f t="shared" si="147"/>
        <v>0</v>
      </c>
      <c r="AB116" s="47">
        <f t="shared" si="147"/>
        <v>0</v>
      </c>
      <c r="AC116" s="64">
        <f t="shared" si="149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44958</v>
      </c>
      <c r="F121" s="439"/>
      <c r="G121" s="35"/>
      <c r="H121" s="36"/>
      <c r="I121" s="319">
        <f t="shared" ref="I121:I144" si="168">SUM(F121:H121)</f>
        <v>0</v>
      </c>
      <c r="J121" s="10"/>
      <c r="K121" s="34"/>
      <c r="L121" s="35"/>
      <c r="M121" s="36"/>
      <c r="N121" s="68">
        <f t="shared" ref="N121:N144" si="169">SUM(K121:M121)</f>
        <v>0</v>
      </c>
      <c r="O121" s="10"/>
      <c r="P121" s="34"/>
      <c r="Q121" s="35"/>
      <c r="R121" s="36"/>
      <c r="S121" s="68">
        <f t="shared" ref="S121:S144" si="170">SUM(P121:R121)</f>
        <v>0</v>
      </c>
      <c r="T121" s="10"/>
      <c r="U121" s="34"/>
      <c r="V121" s="35"/>
      <c r="W121" s="36"/>
      <c r="X121" s="68">
        <f t="shared" ref="X121:X144" si="171">SUM(U121:W121)</f>
        <v>0</v>
      </c>
      <c r="Y121" s="10"/>
      <c r="Z121" s="73">
        <f t="shared" ref="Z121:AA144" si="172">F121+K121+P121+U121</f>
        <v>0</v>
      </c>
      <c r="AA121" s="79">
        <f>G121+L121+Q121+V121</f>
        <v>0</v>
      </c>
      <c r="AB121" s="79">
        <f t="shared" ref="AB121:AB144" si="173">H121+M121+R121+W121</f>
        <v>0</v>
      </c>
      <c r="AC121" s="68">
        <f t="shared" ref="AC121:AC144" si="174">SUM(Z121:AB121)</f>
        <v>0</v>
      </c>
      <c r="AD121" s="4"/>
      <c r="AE121" s="33">
        <f t="shared" ref="AE121:AE143" si="175">IF((B5=0)," ",B5)</f>
        <v>44958</v>
      </c>
      <c r="AF121" s="85" t="str">
        <f t="shared" ref="AF121:AF143" si="176">IF((G121+H121=0),"0",100*H121/(G121+H121))</f>
        <v>0</v>
      </c>
      <c r="AG121" s="85" t="str">
        <f t="shared" ref="AG121:AG143" si="177">IF((M121+L121=0),"0",100*M121/(L121+M121))</f>
        <v>0</v>
      </c>
      <c r="AH121" s="85" t="str">
        <f t="shared" ref="AH121:AH143" si="178">IF((R121+Q121=0),"0",100*R121/(Q121+R121))</f>
        <v>0</v>
      </c>
      <c r="AI121" s="85" t="str">
        <f t="shared" ref="AI121:AI143" si="179">IF((W121+V121=0),"0",100*W121/(V121+W121))</f>
        <v>0</v>
      </c>
      <c r="AJ121" s="97" t="str">
        <f t="shared" ref="AJ121:AJ143" si="180">IF(AF121+AG121+AH121+AI121=0,"",100*AB121/(AB121+AA121))</f>
        <v/>
      </c>
      <c r="AK121" s="4"/>
      <c r="AL121" s="98">
        <f t="shared" ref="AL121:AL143" si="181">IF((B5=0)," ",B5)</f>
        <v>44958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82">IF((B94=0)," ",B94)</f>
        <v>44960</v>
      </c>
      <c r="F122" s="440"/>
      <c r="G122" s="39"/>
      <c r="H122" s="40"/>
      <c r="I122" s="319">
        <f t="shared" si="168"/>
        <v>0</v>
      </c>
      <c r="J122" s="10"/>
      <c r="K122" s="38"/>
      <c r="L122" s="39"/>
      <c r="M122" s="40"/>
      <c r="N122" s="68">
        <f t="shared" si="169"/>
        <v>0</v>
      </c>
      <c r="O122" s="10"/>
      <c r="P122" s="38"/>
      <c r="Q122" s="39"/>
      <c r="R122" s="40"/>
      <c r="S122" s="68">
        <f t="shared" si="170"/>
        <v>0</v>
      </c>
      <c r="T122" s="10"/>
      <c r="U122" s="38"/>
      <c r="V122" s="39"/>
      <c r="W122" s="40"/>
      <c r="X122" s="68">
        <f t="shared" si="171"/>
        <v>0</v>
      </c>
      <c r="Y122" s="10"/>
      <c r="Z122" s="73">
        <f t="shared" si="172"/>
        <v>0</v>
      </c>
      <c r="AA122" s="79">
        <f>G122+L122+Q122+V122</f>
        <v>0</v>
      </c>
      <c r="AB122" s="79">
        <f t="shared" si="173"/>
        <v>0</v>
      </c>
      <c r="AC122" s="68">
        <f t="shared" si="174"/>
        <v>0</v>
      </c>
      <c r="AD122" s="4"/>
      <c r="AE122" s="37">
        <f t="shared" ref="AE122:AE138" si="183">IF((B6=0)," ",B6)</f>
        <v>44960</v>
      </c>
      <c r="AF122" s="86" t="str">
        <f t="shared" si="176"/>
        <v>0</v>
      </c>
      <c r="AG122" s="86" t="str">
        <f t="shared" si="177"/>
        <v>0</v>
      </c>
      <c r="AH122" s="86" t="str">
        <f t="shared" si="178"/>
        <v>0</v>
      </c>
      <c r="AI122" s="86" t="str">
        <f t="shared" si="179"/>
        <v>0</v>
      </c>
      <c r="AJ122" s="100" t="str">
        <f t="shared" si="180"/>
        <v/>
      </c>
      <c r="AK122" s="4"/>
      <c r="AL122" s="101">
        <f t="shared" si="181"/>
        <v>44960</v>
      </c>
      <c r="AM122" s="99">
        <f t="shared" ref="AM122:AM143" si="184">(3*H122)-G122</f>
        <v>0</v>
      </c>
      <c r="AN122" s="99">
        <f t="shared" ref="AN122:AN143" si="185">(3*M122)-L122</f>
        <v>0</v>
      </c>
      <c r="AO122" s="99">
        <f t="shared" ref="AO122:AO143" si="186">(3*R122)-Q122</f>
        <v>0</v>
      </c>
      <c r="AP122" s="99">
        <f t="shared" ref="AP122:AP143" si="187">(3*W122)-V122</f>
        <v>0</v>
      </c>
      <c r="AQ122" s="150">
        <f t="shared" ref="AQ122:AQ143" si="188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82"/>
        <v>44963</v>
      </c>
      <c r="F123" s="440"/>
      <c r="G123" s="39"/>
      <c r="H123" s="40"/>
      <c r="I123" s="319">
        <f t="shared" si="168"/>
        <v>0</v>
      </c>
      <c r="J123" s="10"/>
      <c r="K123" s="38"/>
      <c r="L123" s="39"/>
      <c r="M123" s="40"/>
      <c r="N123" s="68">
        <f t="shared" si="169"/>
        <v>0</v>
      </c>
      <c r="O123" s="10"/>
      <c r="P123" s="38"/>
      <c r="Q123" s="39"/>
      <c r="R123" s="40"/>
      <c r="S123" s="68">
        <f t="shared" si="170"/>
        <v>0</v>
      </c>
      <c r="T123" s="10"/>
      <c r="U123" s="38"/>
      <c r="V123" s="39"/>
      <c r="W123" s="40"/>
      <c r="X123" s="68">
        <f t="shared" si="171"/>
        <v>0</v>
      </c>
      <c r="Y123" s="10"/>
      <c r="Z123" s="73">
        <f t="shared" si="172"/>
        <v>0</v>
      </c>
      <c r="AA123" s="79">
        <f t="shared" si="172"/>
        <v>0</v>
      </c>
      <c r="AB123" s="79">
        <f t="shared" si="173"/>
        <v>0</v>
      </c>
      <c r="AC123" s="68">
        <f t="shared" si="174"/>
        <v>0</v>
      </c>
      <c r="AD123" s="4"/>
      <c r="AE123" s="37">
        <f t="shared" si="183"/>
        <v>44963</v>
      </c>
      <c r="AF123" s="86" t="str">
        <f t="shared" si="176"/>
        <v>0</v>
      </c>
      <c r="AG123" s="86" t="str">
        <f t="shared" si="177"/>
        <v>0</v>
      </c>
      <c r="AH123" s="86" t="str">
        <f t="shared" si="178"/>
        <v>0</v>
      </c>
      <c r="AI123" s="86" t="str">
        <f t="shared" si="179"/>
        <v>0</v>
      </c>
      <c r="AJ123" s="100" t="str">
        <f t="shared" si="180"/>
        <v/>
      </c>
      <c r="AK123" s="4"/>
      <c r="AL123" s="101">
        <f t="shared" si="181"/>
        <v>44963</v>
      </c>
      <c r="AM123" s="99">
        <f t="shared" si="184"/>
        <v>0</v>
      </c>
      <c r="AN123" s="99">
        <f t="shared" si="185"/>
        <v>0</v>
      </c>
      <c r="AO123" s="99">
        <f t="shared" si="186"/>
        <v>0</v>
      </c>
      <c r="AP123" s="99">
        <f t="shared" si="187"/>
        <v>0</v>
      </c>
      <c r="AQ123" s="150">
        <f t="shared" si="188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82"/>
        <v>44965</v>
      </c>
      <c r="F124" s="440"/>
      <c r="G124" s="39"/>
      <c r="H124" s="40"/>
      <c r="I124" s="319">
        <f t="shared" si="168"/>
        <v>0</v>
      </c>
      <c r="J124" s="10"/>
      <c r="K124" s="38"/>
      <c r="L124" s="39"/>
      <c r="M124" s="40"/>
      <c r="N124" s="68">
        <f t="shared" si="169"/>
        <v>0</v>
      </c>
      <c r="O124" s="10"/>
      <c r="P124" s="38"/>
      <c r="Q124" s="39"/>
      <c r="R124" s="40"/>
      <c r="S124" s="68">
        <f t="shared" si="170"/>
        <v>0</v>
      </c>
      <c r="T124" s="10"/>
      <c r="U124" s="38"/>
      <c r="V124" s="39"/>
      <c r="W124" s="40"/>
      <c r="X124" s="68">
        <f t="shared" si="171"/>
        <v>0</v>
      </c>
      <c r="Y124" s="10"/>
      <c r="Z124" s="73">
        <f t="shared" si="172"/>
        <v>0</v>
      </c>
      <c r="AA124" s="79">
        <f t="shared" si="172"/>
        <v>0</v>
      </c>
      <c r="AB124" s="79">
        <f t="shared" si="173"/>
        <v>0</v>
      </c>
      <c r="AC124" s="68">
        <f t="shared" si="174"/>
        <v>0</v>
      </c>
      <c r="AD124" s="4"/>
      <c r="AE124" s="37">
        <f t="shared" si="183"/>
        <v>44965</v>
      </c>
      <c r="AF124" s="86" t="str">
        <f t="shared" si="176"/>
        <v>0</v>
      </c>
      <c r="AG124" s="86" t="str">
        <f t="shared" si="177"/>
        <v>0</v>
      </c>
      <c r="AH124" s="86" t="str">
        <f t="shared" si="178"/>
        <v>0</v>
      </c>
      <c r="AI124" s="86" t="str">
        <f t="shared" si="179"/>
        <v>0</v>
      </c>
      <c r="AJ124" s="100" t="str">
        <f t="shared" si="180"/>
        <v/>
      </c>
      <c r="AK124" s="4"/>
      <c r="AL124" s="101">
        <f t="shared" si="181"/>
        <v>44965</v>
      </c>
      <c r="AM124" s="99">
        <f t="shared" si="184"/>
        <v>0</v>
      </c>
      <c r="AN124" s="99">
        <f t="shared" si="185"/>
        <v>0</v>
      </c>
      <c r="AO124" s="99">
        <f t="shared" si="186"/>
        <v>0</v>
      </c>
      <c r="AP124" s="99">
        <f t="shared" si="187"/>
        <v>0</v>
      </c>
      <c r="AQ124" s="150">
        <f t="shared" si="188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82"/>
        <v>44966</v>
      </c>
      <c r="F125" s="440"/>
      <c r="G125" s="39"/>
      <c r="H125" s="40"/>
      <c r="I125" s="319">
        <f t="shared" si="168"/>
        <v>0</v>
      </c>
      <c r="J125" s="10"/>
      <c r="K125" s="38"/>
      <c r="L125" s="39"/>
      <c r="M125" s="40"/>
      <c r="N125" s="68">
        <f t="shared" si="169"/>
        <v>0</v>
      </c>
      <c r="O125" s="10"/>
      <c r="P125" s="38"/>
      <c r="Q125" s="39"/>
      <c r="R125" s="40"/>
      <c r="S125" s="68">
        <f t="shared" si="170"/>
        <v>0</v>
      </c>
      <c r="T125" s="10"/>
      <c r="U125" s="38"/>
      <c r="V125" s="39"/>
      <c r="W125" s="40"/>
      <c r="X125" s="68">
        <f t="shared" si="171"/>
        <v>0</v>
      </c>
      <c r="Y125" s="10"/>
      <c r="Z125" s="73">
        <f t="shared" si="172"/>
        <v>0</v>
      </c>
      <c r="AA125" s="79">
        <f t="shared" si="172"/>
        <v>0</v>
      </c>
      <c r="AB125" s="79">
        <f t="shared" si="173"/>
        <v>0</v>
      </c>
      <c r="AC125" s="68">
        <f t="shared" si="174"/>
        <v>0</v>
      </c>
      <c r="AD125" s="4"/>
      <c r="AE125" s="37">
        <f t="shared" si="183"/>
        <v>44966</v>
      </c>
      <c r="AF125" s="86" t="str">
        <f t="shared" si="176"/>
        <v>0</v>
      </c>
      <c r="AG125" s="86" t="str">
        <f t="shared" si="177"/>
        <v>0</v>
      </c>
      <c r="AH125" s="86" t="str">
        <f t="shared" si="178"/>
        <v>0</v>
      </c>
      <c r="AI125" s="86" t="str">
        <f t="shared" si="179"/>
        <v>0</v>
      </c>
      <c r="AJ125" s="100" t="str">
        <f t="shared" si="180"/>
        <v/>
      </c>
      <c r="AK125" s="4"/>
      <c r="AL125" s="101">
        <f t="shared" si="181"/>
        <v>44966</v>
      </c>
      <c r="AM125" s="99">
        <f t="shared" si="184"/>
        <v>0</v>
      </c>
      <c r="AN125" s="99">
        <f t="shared" si="185"/>
        <v>0</v>
      </c>
      <c r="AO125" s="99">
        <f t="shared" si="186"/>
        <v>0</v>
      </c>
      <c r="AP125" s="99">
        <f t="shared" si="187"/>
        <v>0</v>
      </c>
      <c r="AQ125" s="150">
        <f t="shared" si="188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82"/>
        <v>44967</v>
      </c>
      <c r="F126" s="440"/>
      <c r="G126" s="39"/>
      <c r="H126" s="40"/>
      <c r="I126" s="319">
        <f t="shared" si="168"/>
        <v>0</v>
      </c>
      <c r="J126" s="10"/>
      <c r="K126" s="38"/>
      <c r="L126" s="39"/>
      <c r="M126" s="40"/>
      <c r="N126" s="68">
        <f t="shared" si="169"/>
        <v>0</v>
      </c>
      <c r="O126" s="10"/>
      <c r="P126" s="38"/>
      <c r="Q126" s="39"/>
      <c r="R126" s="40"/>
      <c r="S126" s="68">
        <f t="shared" si="170"/>
        <v>0</v>
      </c>
      <c r="T126" s="10"/>
      <c r="U126" s="38"/>
      <c r="V126" s="39"/>
      <c r="W126" s="40"/>
      <c r="X126" s="68">
        <f t="shared" si="171"/>
        <v>0</v>
      </c>
      <c r="Y126" s="10"/>
      <c r="Z126" s="73">
        <f t="shared" si="172"/>
        <v>0</v>
      </c>
      <c r="AA126" s="79">
        <f t="shared" si="172"/>
        <v>0</v>
      </c>
      <c r="AB126" s="79">
        <f t="shared" si="173"/>
        <v>0</v>
      </c>
      <c r="AC126" s="68">
        <f t="shared" si="174"/>
        <v>0</v>
      </c>
      <c r="AD126" s="4"/>
      <c r="AE126" s="37">
        <f t="shared" si="183"/>
        <v>44967</v>
      </c>
      <c r="AF126" s="86" t="str">
        <f t="shared" si="176"/>
        <v>0</v>
      </c>
      <c r="AG126" s="86" t="str">
        <f t="shared" si="177"/>
        <v>0</v>
      </c>
      <c r="AH126" s="86" t="str">
        <f t="shared" si="178"/>
        <v>0</v>
      </c>
      <c r="AI126" s="86" t="str">
        <f t="shared" si="179"/>
        <v>0</v>
      </c>
      <c r="AJ126" s="100" t="str">
        <f t="shared" si="180"/>
        <v/>
      </c>
      <c r="AK126" s="4"/>
      <c r="AL126" s="101">
        <f t="shared" si="181"/>
        <v>44967</v>
      </c>
      <c r="AM126" s="99">
        <f t="shared" si="184"/>
        <v>0</v>
      </c>
      <c r="AN126" s="99">
        <f t="shared" si="185"/>
        <v>0</v>
      </c>
      <c r="AO126" s="99">
        <f t="shared" si="186"/>
        <v>0</v>
      </c>
      <c r="AP126" s="99">
        <f t="shared" si="187"/>
        <v>0</v>
      </c>
      <c r="AQ126" s="150">
        <f t="shared" si="188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82"/>
        <v>44970</v>
      </c>
      <c r="F127" s="440"/>
      <c r="G127" s="39"/>
      <c r="H127" s="40"/>
      <c r="I127" s="319">
        <f t="shared" si="168"/>
        <v>0</v>
      </c>
      <c r="J127" s="10"/>
      <c r="K127" s="38"/>
      <c r="L127" s="39"/>
      <c r="M127" s="40"/>
      <c r="N127" s="68">
        <f t="shared" si="169"/>
        <v>0</v>
      </c>
      <c r="O127" s="10"/>
      <c r="P127" s="38"/>
      <c r="Q127" s="39"/>
      <c r="R127" s="40"/>
      <c r="S127" s="68">
        <f t="shared" si="170"/>
        <v>0</v>
      </c>
      <c r="T127" s="10"/>
      <c r="U127" s="38"/>
      <c r="V127" s="39"/>
      <c r="W127" s="40"/>
      <c r="X127" s="68">
        <f t="shared" si="171"/>
        <v>0</v>
      </c>
      <c r="Y127" s="10"/>
      <c r="Z127" s="73">
        <f t="shared" si="172"/>
        <v>0</v>
      </c>
      <c r="AA127" s="79">
        <f t="shared" si="172"/>
        <v>0</v>
      </c>
      <c r="AB127" s="79">
        <f t="shared" si="173"/>
        <v>0</v>
      </c>
      <c r="AC127" s="68">
        <f t="shared" si="174"/>
        <v>0</v>
      </c>
      <c r="AD127" s="4"/>
      <c r="AE127" s="37">
        <f t="shared" si="183"/>
        <v>44970</v>
      </c>
      <c r="AF127" s="86" t="str">
        <f t="shared" si="176"/>
        <v>0</v>
      </c>
      <c r="AG127" s="86" t="str">
        <f t="shared" si="177"/>
        <v>0</v>
      </c>
      <c r="AH127" s="86" t="str">
        <f t="shared" si="178"/>
        <v>0</v>
      </c>
      <c r="AI127" s="86" t="str">
        <f t="shared" si="179"/>
        <v>0</v>
      </c>
      <c r="AJ127" s="100" t="str">
        <f t="shared" si="180"/>
        <v/>
      </c>
      <c r="AK127" s="4"/>
      <c r="AL127" s="101">
        <f t="shared" si="181"/>
        <v>44970</v>
      </c>
      <c r="AM127" s="99">
        <f t="shared" si="184"/>
        <v>0</v>
      </c>
      <c r="AN127" s="99">
        <f t="shared" si="185"/>
        <v>0</v>
      </c>
      <c r="AO127" s="99">
        <f t="shared" si="186"/>
        <v>0</v>
      </c>
      <c r="AP127" s="99">
        <f t="shared" si="187"/>
        <v>0</v>
      </c>
      <c r="AQ127" s="150">
        <f t="shared" si="188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 t="str">
        <f>IF((B101=0)," ",B101)</f>
        <v> </v>
      </c>
      <c r="F128" s="440"/>
      <c r="G128" s="39"/>
      <c r="H128" s="40"/>
      <c r="I128" s="319">
        <f t="shared" si="168"/>
        <v>0</v>
      </c>
      <c r="J128" s="10"/>
      <c r="K128" s="38"/>
      <c r="L128" s="39"/>
      <c r="M128" s="40"/>
      <c r="N128" s="68">
        <f t="shared" si="169"/>
        <v>0</v>
      </c>
      <c r="O128" s="10"/>
      <c r="P128" s="38"/>
      <c r="Q128" s="39"/>
      <c r="R128" s="40"/>
      <c r="S128" s="68">
        <f t="shared" si="170"/>
        <v>0</v>
      </c>
      <c r="T128" s="10"/>
      <c r="U128" s="38"/>
      <c r="V128" s="39"/>
      <c r="W128" s="40"/>
      <c r="X128" s="68">
        <f t="shared" si="171"/>
        <v>0</v>
      </c>
      <c r="Y128" s="10"/>
      <c r="Z128" s="73">
        <f t="shared" si="172"/>
        <v>0</v>
      </c>
      <c r="AA128" s="79">
        <f t="shared" si="172"/>
        <v>0</v>
      </c>
      <c r="AB128" s="79">
        <f t="shared" si="173"/>
        <v>0</v>
      </c>
      <c r="AC128" s="68">
        <f t="shared" si="174"/>
        <v>0</v>
      </c>
      <c r="AD128" s="4"/>
      <c r="AE128" s="37">
        <f t="shared" si="183"/>
        <v>44971</v>
      </c>
      <c r="AF128" s="86" t="str">
        <f t="shared" si="176"/>
        <v>0</v>
      </c>
      <c r="AG128" s="86" t="str">
        <f t="shared" si="177"/>
        <v>0</v>
      </c>
      <c r="AH128" s="86" t="str">
        <f t="shared" si="178"/>
        <v>0</v>
      </c>
      <c r="AI128" s="86" t="str">
        <f t="shared" si="179"/>
        <v>0</v>
      </c>
      <c r="AJ128" s="100" t="str">
        <f t="shared" si="180"/>
        <v/>
      </c>
      <c r="AK128" s="4"/>
      <c r="AL128" s="101">
        <f t="shared" si="181"/>
        <v>44971</v>
      </c>
      <c r="AM128" s="99">
        <f t="shared" si="184"/>
        <v>0</v>
      </c>
      <c r="AN128" s="99">
        <f t="shared" si="185"/>
        <v>0</v>
      </c>
      <c r="AO128" s="99">
        <f t="shared" si="186"/>
        <v>0</v>
      </c>
      <c r="AP128" s="99">
        <f t="shared" si="187"/>
        <v>0</v>
      </c>
      <c r="AQ128" s="150">
        <f t="shared" si="188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/>
      <c r="F129" s="440"/>
      <c r="G129" s="39"/>
      <c r="H129" s="40"/>
      <c r="I129" s="319">
        <f t="shared" si="168"/>
        <v>0</v>
      </c>
      <c r="J129" s="10"/>
      <c r="K129" s="38"/>
      <c r="L129" s="39"/>
      <c r="M129" s="40"/>
      <c r="N129" s="68">
        <f t="shared" si="169"/>
        <v>0</v>
      </c>
      <c r="O129" s="10"/>
      <c r="P129" s="38"/>
      <c r="Q129" s="39"/>
      <c r="R129" s="40"/>
      <c r="S129" s="68">
        <f t="shared" si="170"/>
        <v>0</v>
      </c>
      <c r="T129" s="10"/>
      <c r="U129" s="38"/>
      <c r="V129" s="39"/>
      <c r="W129" s="40"/>
      <c r="X129" s="68">
        <f t="shared" si="171"/>
        <v>0</v>
      </c>
      <c r="Y129" s="10"/>
      <c r="Z129" s="73">
        <f t="shared" si="172"/>
        <v>0</v>
      </c>
      <c r="AA129" s="79">
        <f t="shared" si="172"/>
        <v>0</v>
      </c>
      <c r="AB129" s="79">
        <f t="shared" si="173"/>
        <v>0</v>
      </c>
      <c r="AC129" s="68">
        <f t="shared" si="174"/>
        <v>0</v>
      </c>
      <c r="AD129" s="4"/>
      <c r="AE129" s="37">
        <f t="shared" si="183"/>
        <v>44972</v>
      </c>
      <c r="AF129" s="86" t="str">
        <f t="shared" si="176"/>
        <v>0</v>
      </c>
      <c r="AG129" s="86" t="str">
        <f t="shared" si="177"/>
        <v>0</v>
      </c>
      <c r="AH129" s="86" t="str">
        <f t="shared" si="178"/>
        <v>0</v>
      </c>
      <c r="AI129" s="86" t="str">
        <f t="shared" si="179"/>
        <v>0</v>
      </c>
      <c r="AJ129" s="100" t="str">
        <f t="shared" si="180"/>
        <v/>
      </c>
      <c r="AK129" s="4"/>
      <c r="AL129" s="101">
        <f t="shared" si="181"/>
        <v>44972</v>
      </c>
      <c r="AM129" s="99">
        <f t="shared" si="184"/>
        <v>0</v>
      </c>
      <c r="AN129" s="99">
        <f t="shared" si="185"/>
        <v>0</v>
      </c>
      <c r="AO129" s="99">
        <f t="shared" si="186"/>
        <v>0</v>
      </c>
      <c r="AP129" s="99">
        <f t="shared" si="187"/>
        <v>0</v>
      </c>
      <c r="AQ129" s="150">
        <f t="shared" si="188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82"/>
        <v>44973</v>
      </c>
      <c r="F130" s="440"/>
      <c r="G130" s="39"/>
      <c r="H130" s="40"/>
      <c r="I130" s="319">
        <f t="shared" si="168"/>
        <v>0</v>
      </c>
      <c r="J130" s="10"/>
      <c r="K130" s="38"/>
      <c r="L130" s="39"/>
      <c r="M130" s="40"/>
      <c r="N130" s="68">
        <f t="shared" si="169"/>
        <v>0</v>
      </c>
      <c r="O130" s="10"/>
      <c r="P130" s="38"/>
      <c r="Q130" s="39"/>
      <c r="R130" s="40"/>
      <c r="S130" s="68">
        <f t="shared" si="170"/>
        <v>0</v>
      </c>
      <c r="T130" s="10"/>
      <c r="U130" s="38"/>
      <c r="V130" s="39"/>
      <c r="W130" s="40"/>
      <c r="X130" s="68">
        <f t="shared" si="171"/>
        <v>0</v>
      </c>
      <c r="Y130" s="10"/>
      <c r="Z130" s="73">
        <f t="shared" si="172"/>
        <v>0</v>
      </c>
      <c r="AA130" s="79">
        <f t="shared" si="172"/>
        <v>0</v>
      </c>
      <c r="AB130" s="79">
        <f t="shared" si="173"/>
        <v>0</v>
      </c>
      <c r="AC130" s="68">
        <f t="shared" si="174"/>
        <v>0</v>
      </c>
      <c r="AD130" s="4"/>
      <c r="AE130" s="37">
        <f t="shared" si="183"/>
        <v>44973</v>
      </c>
      <c r="AF130" s="86" t="str">
        <f t="shared" si="176"/>
        <v>0</v>
      </c>
      <c r="AG130" s="86" t="str">
        <f t="shared" si="177"/>
        <v>0</v>
      </c>
      <c r="AH130" s="86" t="str">
        <f t="shared" si="178"/>
        <v>0</v>
      </c>
      <c r="AI130" s="86" t="str">
        <f t="shared" si="179"/>
        <v>0</v>
      </c>
      <c r="AJ130" s="100" t="str">
        <f t="shared" si="180"/>
        <v/>
      </c>
      <c r="AK130" s="4"/>
      <c r="AL130" s="101">
        <f t="shared" si="181"/>
        <v>44973</v>
      </c>
      <c r="AM130" s="99">
        <f t="shared" si="184"/>
        <v>0</v>
      </c>
      <c r="AN130" s="99">
        <f t="shared" si="185"/>
        <v>0</v>
      </c>
      <c r="AO130" s="99">
        <f t="shared" si="186"/>
        <v>0</v>
      </c>
      <c r="AP130" s="99">
        <f t="shared" si="187"/>
        <v>0</v>
      </c>
      <c r="AQ130" s="150">
        <f t="shared" si="188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82"/>
        <v>44974</v>
      </c>
      <c r="F131" s="440"/>
      <c r="G131" s="39"/>
      <c r="H131" s="40"/>
      <c r="I131" s="319">
        <f t="shared" si="168"/>
        <v>0</v>
      </c>
      <c r="J131" s="10"/>
      <c r="K131" s="38"/>
      <c r="L131" s="39"/>
      <c r="M131" s="40"/>
      <c r="N131" s="68">
        <f t="shared" si="169"/>
        <v>0</v>
      </c>
      <c r="O131" s="10"/>
      <c r="P131" s="38"/>
      <c r="Q131" s="39"/>
      <c r="R131" s="40"/>
      <c r="S131" s="68">
        <f t="shared" si="170"/>
        <v>0</v>
      </c>
      <c r="T131" s="10"/>
      <c r="U131" s="38"/>
      <c r="V131" s="39"/>
      <c r="W131" s="40"/>
      <c r="X131" s="68">
        <f t="shared" si="171"/>
        <v>0</v>
      </c>
      <c r="Y131" s="10"/>
      <c r="Z131" s="73">
        <f t="shared" si="172"/>
        <v>0</v>
      </c>
      <c r="AA131" s="79">
        <f t="shared" si="172"/>
        <v>0</v>
      </c>
      <c r="AB131" s="79">
        <f t="shared" si="173"/>
        <v>0</v>
      </c>
      <c r="AC131" s="68">
        <f t="shared" si="174"/>
        <v>0</v>
      </c>
      <c r="AD131" s="4"/>
      <c r="AE131" s="37">
        <f t="shared" si="183"/>
        <v>44974</v>
      </c>
      <c r="AF131" s="86" t="str">
        <f t="shared" si="176"/>
        <v>0</v>
      </c>
      <c r="AG131" s="86" t="str">
        <f t="shared" si="177"/>
        <v>0</v>
      </c>
      <c r="AH131" s="86" t="str">
        <f t="shared" si="178"/>
        <v>0</v>
      </c>
      <c r="AI131" s="86" t="str">
        <f t="shared" si="179"/>
        <v>0</v>
      </c>
      <c r="AJ131" s="100" t="str">
        <f t="shared" si="180"/>
        <v/>
      </c>
      <c r="AK131" s="4"/>
      <c r="AL131" s="101">
        <f t="shared" si="181"/>
        <v>44974</v>
      </c>
      <c r="AM131" s="99">
        <f t="shared" si="184"/>
        <v>0</v>
      </c>
      <c r="AN131" s="99">
        <f t="shared" si="185"/>
        <v>0</v>
      </c>
      <c r="AO131" s="99">
        <f t="shared" si="186"/>
        <v>0</v>
      </c>
      <c r="AP131" s="99">
        <f t="shared" si="187"/>
        <v>0</v>
      </c>
      <c r="AQ131" s="150">
        <f t="shared" si="188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82"/>
        <v>44978</v>
      </c>
      <c r="F132" s="440"/>
      <c r="G132" s="39"/>
      <c r="H132" s="40"/>
      <c r="I132" s="319">
        <f t="shared" si="168"/>
        <v>0</v>
      </c>
      <c r="J132" s="10"/>
      <c r="K132" s="38"/>
      <c r="L132" s="39"/>
      <c r="M132" s="40"/>
      <c r="N132" s="68">
        <f t="shared" si="169"/>
        <v>0</v>
      </c>
      <c r="O132" s="10"/>
      <c r="P132" s="38"/>
      <c r="Q132" s="39"/>
      <c r="R132" s="40"/>
      <c r="S132" s="68">
        <f t="shared" si="170"/>
        <v>0</v>
      </c>
      <c r="T132" s="10"/>
      <c r="U132" s="38"/>
      <c r="V132" s="39"/>
      <c r="W132" s="40"/>
      <c r="X132" s="68">
        <f t="shared" si="171"/>
        <v>0</v>
      </c>
      <c r="Y132" s="10"/>
      <c r="Z132" s="73">
        <f t="shared" si="172"/>
        <v>0</v>
      </c>
      <c r="AA132" s="79">
        <f t="shared" si="172"/>
        <v>0</v>
      </c>
      <c r="AB132" s="79">
        <f t="shared" si="173"/>
        <v>0</v>
      </c>
      <c r="AC132" s="68">
        <f t="shared" si="174"/>
        <v>0</v>
      </c>
      <c r="AD132" s="4"/>
      <c r="AE132" s="37">
        <f t="shared" si="183"/>
        <v>44978</v>
      </c>
      <c r="AF132" s="86" t="str">
        <f t="shared" si="176"/>
        <v>0</v>
      </c>
      <c r="AG132" s="86" t="str">
        <f t="shared" si="177"/>
        <v>0</v>
      </c>
      <c r="AH132" s="86" t="str">
        <f t="shared" si="178"/>
        <v>0</v>
      </c>
      <c r="AI132" s="86" t="str">
        <f t="shared" si="179"/>
        <v>0</v>
      </c>
      <c r="AJ132" s="100" t="str">
        <f t="shared" si="180"/>
        <v/>
      </c>
      <c r="AK132" s="4"/>
      <c r="AL132" s="101">
        <f t="shared" si="181"/>
        <v>44978</v>
      </c>
      <c r="AM132" s="99">
        <f t="shared" si="184"/>
        <v>0</v>
      </c>
      <c r="AN132" s="99">
        <f t="shared" si="185"/>
        <v>0</v>
      </c>
      <c r="AO132" s="99">
        <f t="shared" si="186"/>
        <v>0</v>
      </c>
      <c r="AP132" s="99">
        <f t="shared" si="187"/>
        <v>0</v>
      </c>
      <c r="AQ132" s="150">
        <f t="shared" si="188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82"/>
        <v>44979</v>
      </c>
      <c r="F133" s="440"/>
      <c r="G133" s="39"/>
      <c r="H133" s="40"/>
      <c r="I133" s="319">
        <f t="shared" si="168"/>
        <v>0</v>
      </c>
      <c r="J133" s="10"/>
      <c r="K133" s="38"/>
      <c r="L133" s="39"/>
      <c r="M133" s="40"/>
      <c r="N133" s="68">
        <f t="shared" si="169"/>
        <v>0</v>
      </c>
      <c r="O133" s="10"/>
      <c r="P133" s="38"/>
      <c r="Q133" s="39"/>
      <c r="R133" s="40"/>
      <c r="S133" s="68">
        <f t="shared" si="170"/>
        <v>0</v>
      </c>
      <c r="T133" s="10"/>
      <c r="U133" s="38"/>
      <c r="V133" s="39"/>
      <c r="W133" s="40"/>
      <c r="X133" s="68">
        <f t="shared" si="171"/>
        <v>0</v>
      </c>
      <c r="Y133" s="10"/>
      <c r="Z133" s="73">
        <f t="shared" si="172"/>
        <v>0</v>
      </c>
      <c r="AA133" s="79">
        <f t="shared" si="172"/>
        <v>0</v>
      </c>
      <c r="AB133" s="79">
        <f t="shared" si="173"/>
        <v>0</v>
      </c>
      <c r="AC133" s="68">
        <f t="shared" si="174"/>
        <v>0</v>
      </c>
      <c r="AD133" s="4"/>
      <c r="AE133" s="37">
        <f t="shared" si="183"/>
        <v>44979</v>
      </c>
      <c r="AF133" s="86" t="str">
        <f t="shared" si="176"/>
        <v>0</v>
      </c>
      <c r="AG133" s="86" t="str">
        <f t="shared" si="177"/>
        <v>0</v>
      </c>
      <c r="AH133" s="86" t="str">
        <f t="shared" si="178"/>
        <v>0</v>
      </c>
      <c r="AI133" s="86" t="str">
        <f t="shared" si="179"/>
        <v>0</v>
      </c>
      <c r="AJ133" s="100" t="str">
        <f t="shared" si="180"/>
        <v/>
      </c>
      <c r="AK133" s="4"/>
      <c r="AL133" s="101">
        <f t="shared" si="181"/>
        <v>44979</v>
      </c>
      <c r="AM133" s="99">
        <f t="shared" si="184"/>
        <v>0</v>
      </c>
      <c r="AN133" s="99">
        <f t="shared" si="185"/>
        <v>0</v>
      </c>
      <c r="AO133" s="99">
        <f t="shared" si="186"/>
        <v>0</v>
      </c>
      <c r="AP133" s="99">
        <f t="shared" si="187"/>
        <v>0</v>
      </c>
      <c r="AQ133" s="150">
        <f t="shared" si="188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82"/>
        <v>44980</v>
      </c>
      <c r="F134" s="440"/>
      <c r="G134" s="39"/>
      <c r="H134" s="40"/>
      <c r="I134" s="319">
        <f t="shared" si="168"/>
        <v>0</v>
      </c>
      <c r="J134" s="10"/>
      <c r="K134" s="38"/>
      <c r="L134" s="39"/>
      <c r="M134" s="40"/>
      <c r="N134" s="68">
        <f t="shared" si="169"/>
        <v>0</v>
      </c>
      <c r="O134" s="10"/>
      <c r="P134" s="38"/>
      <c r="Q134" s="39"/>
      <c r="R134" s="40"/>
      <c r="S134" s="68">
        <f t="shared" si="170"/>
        <v>0</v>
      </c>
      <c r="T134" s="10"/>
      <c r="U134" s="38"/>
      <c r="V134" s="39"/>
      <c r="W134" s="40"/>
      <c r="X134" s="68">
        <f t="shared" si="171"/>
        <v>0</v>
      </c>
      <c r="Y134" s="10"/>
      <c r="Z134" s="73">
        <f t="shared" si="172"/>
        <v>0</v>
      </c>
      <c r="AA134" s="79">
        <f t="shared" si="172"/>
        <v>0</v>
      </c>
      <c r="AB134" s="79">
        <f t="shared" si="173"/>
        <v>0</v>
      </c>
      <c r="AC134" s="68">
        <f t="shared" si="174"/>
        <v>0</v>
      </c>
      <c r="AD134" s="4"/>
      <c r="AE134" s="37">
        <f t="shared" si="183"/>
        <v>44980</v>
      </c>
      <c r="AF134" s="86" t="str">
        <f t="shared" si="176"/>
        <v>0</v>
      </c>
      <c r="AG134" s="86" t="str">
        <f t="shared" si="177"/>
        <v>0</v>
      </c>
      <c r="AH134" s="86" t="str">
        <f t="shared" si="178"/>
        <v>0</v>
      </c>
      <c r="AI134" s="86" t="str">
        <f t="shared" si="179"/>
        <v>0</v>
      </c>
      <c r="AJ134" s="100" t="str">
        <f t="shared" si="180"/>
        <v/>
      </c>
      <c r="AK134" s="4"/>
      <c r="AL134" s="101">
        <f t="shared" si="181"/>
        <v>44980</v>
      </c>
      <c r="AM134" s="99">
        <f t="shared" si="184"/>
        <v>0</v>
      </c>
      <c r="AN134" s="99">
        <f t="shared" si="185"/>
        <v>0</v>
      </c>
      <c r="AO134" s="99">
        <f t="shared" si="186"/>
        <v>0</v>
      </c>
      <c r="AP134" s="99">
        <f t="shared" si="187"/>
        <v>0</v>
      </c>
      <c r="AQ134" s="150">
        <f t="shared" si="188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82"/>
        <v>44981</v>
      </c>
      <c r="F135" s="440"/>
      <c r="G135" s="39"/>
      <c r="H135" s="40"/>
      <c r="I135" s="319">
        <f t="shared" si="168"/>
        <v>0</v>
      </c>
      <c r="J135" s="10"/>
      <c r="K135" s="38"/>
      <c r="L135" s="39"/>
      <c r="M135" s="40"/>
      <c r="N135" s="68">
        <f t="shared" si="169"/>
        <v>0</v>
      </c>
      <c r="O135" s="10"/>
      <c r="P135" s="38"/>
      <c r="Q135" s="39"/>
      <c r="R135" s="40"/>
      <c r="S135" s="68">
        <f t="shared" si="170"/>
        <v>0</v>
      </c>
      <c r="T135" s="10"/>
      <c r="U135" s="38"/>
      <c r="V135" s="39"/>
      <c r="W135" s="40"/>
      <c r="X135" s="68">
        <f t="shared" si="171"/>
        <v>0</v>
      </c>
      <c r="Y135" s="10"/>
      <c r="Z135" s="73">
        <f t="shared" si="172"/>
        <v>0</v>
      </c>
      <c r="AA135" s="79">
        <f t="shared" si="172"/>
        <v>0</v>
      </c>
      <c r="AB135" s="79">
        <f t="shared" si="173"/>
        <v>0</v>
      </c>
      <c r="AC135" s="68">
        <f t="shared" si="174"/>
        <v>0</v>
      </c>
      <c r="AD135" s="4"/>
      <c r="AE135" s="37">
        <f t="shared" si="183"/>
        <v>44981</v>
      </c>
      <c r="AF135" s="86" t="str">
        <f t="shared" si="176"/>
        <v>0</v>
      </c>
      <c r="AG135" s="86" t="str">
        <f t="shared" si="177"/>
        <v>0</v>
      </c>
      <c r="AH135" s="86" t="str">
        <f t="shared" si="178"/>
        <v>0</v>
      </c>
      <c r="AI135" s="86" t="str">
        <f t="shared" si="179"/>
        <v>0</v>
      </c>
      <c r="AJ135" s="100" t="str">
        <f t="shared" si="180"/>
        <v/>
      </c>
      <c r="AK135" s="4"/>
      <c r="AL135" s="101">
        <f t="shared" si="181"/>
        <v>44981</v>
      </c>
      <c r="AM135" s="99">
        <f t="shared" si="184"/>
        <v>0</v>
      </c>
      <c r="AN135" s="99">
        <f t="shared" si="185"/>
        <v>0</v>
      </c>
      <c r="AO135" s="99">
        <f t="shared" si="186"/>
        <v>0</v>
      </c>
      <c r="AP135" s="99">
        <f t="shared" si="187"/>
        <v>0</v>
      </c>
      <c r="AQ135" s="150">
        <f t="shared" si="188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82"/>
        <v>44984</v>
      </c>
      <c r="F136" s="440"/>
      <c r="G136" s="39"/>
      <c r="H136" s="40"/>
      <c r="I136" s="319">
        <f t="shared" si="168"/>
        <v>0</v>
      </c>
      <c r="J136" s="10"/>
      <c r="K136" s="38"/>
      <c r="L136" s="39"/>
      <c r="M136" s="40"/>
      <c r="N136" s="68">
        <f t="shared" si="169"/>
        <v>0</v>
      </c>
      <c r="O136" s="10"/>
      <c r="P136" s="38"/>
      <c r="Q136" s="39"/>
      <c r="R136" s="40"/>
      <c r="S136" s="68">
        <f t="shared" si="170"/>
        <v>0</v>
      </c>
      <c r="T136" s="10"/>
      <c r="U136" s="38"/>
      <c r="V136" s="39"/>
      <c r="W136" s="40"/>
      <c r="X136" s="68">
        <f t="shared" si="171"/>
        <v>0</v>
      </c>
      <c r="Y136" s="10"/>
      <c r="Z136" s="73">
        <f t="shared" si="172"/>
        <v>0</v>
      </c>
      <c r="AA136" s="79">
        <f t="shared" si="172"/>
        <v>0</v>
      </c>
      <c r="AB136" s="79">
        <f t="shared" si="173"/>
        <v>0</v>
      </c>
      <c r="AC136" s="68">
        <f t="shared" si="174"/>
        <v>0</v>
      </c>
      <c r="AD136" s="4"/>
      <c r="AE136" s="37">
        <f t="shared" si="183"/>
        <v>44984</v>
      </c>
      <c r="AF136" s="86" t="str">
        <f t="shared" si="176"/>
        <v>0</v>
      </c>
      <c r="AG136" s="86" t="str">
        <f t="shared" si="177"/>
        <v>0</v>
      </c>
      <c r="AH136" s="86" t="str">
        <f t="shared" si="178"/>
        <v>0</v>
      </c>
      <c r="AI136" s="86" t="str">
        <f t="shared" si="179"/>
        <v>0</v>
      </c>
      <c r="AJ136" s="100" t="str">
        <f t="shared" si="180"/>
        <v/>
      </c>
      <c r="AK136" s="4"/>
      <c r="AL136" s="101">
        <f t="shared" si="181"/>
        <v>44984</v>
      </c>
      <c r="AM136" s="99">
        <f t="shared" si="184"/>
        <v>0</v>
      </c>
      <c r="AN136" s="99">
        <f t="shared" si="185"/>
        <v>0</v>
      </c>
      <c r="AO136" s="99">
        <f t="shared" si="186"/>
        <v>0</v>
      </c>
      <c r="AP136" s="99">
        <f t="shared" si="187"/>
        <v>0</v>
      </c>
      <c r="AQ136" s="150">
        <f t="shared" si="188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 t="str">
        <f t="shared" si="182"/>
        <v> </v>
      </c>
      <c r="F137" s="440"/>
      <c r="G137" s="39"/>
      <c r="H137" s="40"/>
      <c r="I137" s="319">
        <f t="shared" si="168"/>
        <v>0</v>
      </c>
      <c r="J137" s="10"/>
      <c r="K137" s="38"/>
      <c r="L137" s="39"/>
      <c r="M137" s="40"/>
      <c r="N137" s="68">
        <f t="shared" si="169"/>
        <v>0</v>
      </c>
      <c r="O137" s="10"/>
      <c r="P137" s="38"/>
      <c r="Q137" s="39"/>
      <c r="R137" s="40"/>
      <c r="S137" s="68">
        <f t="shared" si="170"/>
        <v>0</v>
      </c>
      <c r="T137" s="10"/>
      <c r="U137" s="38"/>
      <c r="V137" s="39"/>
      <c r="W137" s="40"/>
      <c r="X137" s="68">
        <f t="shared" si="171"/>
        <v>0</v>
      </c>
      <c r="Y137" s="10"/>
      <c r="Z137" s="73">
        <f t="shared" si="172"/>
        <v>0</v>
      </c>
      <c r="AA137" s="79">
        <f t="shared" si="172"/>
        <v>0</v>
      </c>
      <c r="AB137" s="79">
        <f t="shared" si="173"/>
        <v>0</v>
      </c>
      <c r="AC137" s="68">
        <f t="shared" si="174"/>
        <v>0</v>
      </c>
      <c r="AD137" s="4"/>
      <c r="AE137" s="37" t="str">
        <f t="shared" si="183"/>
        <v> </v>
      </c>
      <c r="AF137" s="86" t="str">
        <f t="shared" si="176"/>
        <v>0</v>
      </c>
      <c r="AG137" s="86" t="str">
        <f t="shared" si="177"/>
        <v>0</v>
      </c>
      <c r="AH137" s="86" t="str">
        <f t="shared" si="178"/>
        <v>0</v>
      </c>
      <c r="AI137" s="86" t="str">
        <f t="shared" si="179"/>
        <v>0</v>
      </c>
      <c r="AJ137" s="100" t="str">
        <f t="shared" si="180"/>
        <v/>
      </c>
      <c r="AK137" s="4"/>
      <c r="AL137" s="101" t="str">
        <f t="shared" si="181"/>
        <v> </v>
      </c>
      <c r="AM137" s="99">
        <f t="shared" si="184"/>
        <v>0</v>
      </c>
      <c r="AN137" s="99">
        <f t="shared" si="185"/>
        <v>0</v>
      </c>
      <c r="AO137" s="99">
        <f t="shared" si="186"/>
        <v>0</v>
      </c>
      <c r="AP137" s="99">
        <f t="shared" si="187"/>
        <v>0</v>
      </c>
      <c r="AQ137" s="150">
        <f t="shared" si="188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 t="str">
        <f t="shared" si="182"/>
        <v> </v>
      </c>
      <c r="F138" s="440"/>
      <c r="G138" s="39"/>
      <c r="H138" s="40"/>
      <c r="I138" s="319">
        <f t="shared" si="168"/>
        <v>0</v>
      </c>
      <c r="J138" s="10"/>
      <c r="K138" s="38"/>
      <c r="L138" s="39"/>
      <c r="M138" s="40"/>
      <c r="N138" s="68">
        <f t="shared" si="169"/>
        <v>0</v>
      </c>
      <c r="O138" s="10"/>
      <c r="P138" s="38"/>
      <c r="Q138" s="39"/>
      <c r="R138" s="40"/>
      <c r="S138" s="68">
        <f t="shared" si="170"/>
        <v>0</v>
      </c>
      <c r="T138" s="10"/>
      <c r="U138" s="38"/>
      <c r="V138" s="39"/>
      <c r="W138" s="40"/>
      <c r="X138" s="68">
        <f t="shared" si="171"/>
        <v>0</v>
      </c>
      <c r="Y138" s="10"/>
      <c r="Z138" s="73">
        <f t="shared" si="172"/>
        <v>0</v>
      </c>
      <c r="AA138" s="79">
        <f t="shared" si="172"/>
        <v>0</v>
      </c>
      <c r="AB138" s="79">
        <f t="shared" si="173"/>
        <v>0</v>
      </c>
      <c r="AC138" s="68">
        <f t="shared" si="174"/>
        <v>0</v>
      </c>
      <c r="AD138" s="4"/>
      <c r="AE138" s="37" t="str">
        <f t="shared" si="183"/>
        <v> </v>
      </c>
      <c r="AF138" s="86" t="str">
        <f t="shared" si="176"/>
        <v>0</v>
      </c>
      <c r="AG138" s="86" t="str">
        <f t="shared" si="177"/>
        <v>0</v>
      </c>
      <c r="AH138" s="86" t="str">
        <f t="shared" si="178"/>
        <v>0</v>
      </c>
      <c r="AI138" s="86" t="str">
        <f t="shared" si="179"/>
        <v>0</v>
      </c>
      <c r="AJ138" s="100" t="str">
        <f t="shared" si="180"/>
        <v/>
      </c>
      <c r="AK138" s="4"/>
      <c r="AL138" s="101" t="str">
        <f t="shared" si="181"/>
        <v> </v>
      </c>
      <c r="AM138" s="99">
        <f t="shared" si="184"/>
        <v>0</v>
      </c>
      <c r="AN138" s="99">
        <f t="shared" si="185"/>
        <v>0</v>
      </c>
      <c r="AO138" s="99">
        <f t="shared" si="186"/>
        <v>0</v>
      </c>
      <c r="AP138" s="99">
        <f t="shared" si="187"/>
        <v>0</v>
      </c>
      <c r="AQ138" s="150">
        <f t="shared" si="188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 t="str">
        <f t="shared" si="182"/>
        <v> </v>
      </c>
      <c r="F139" s="440"/>
      <c r="G139" s="39"/>
      <c r="H139" s="40"/>
      <c r="I139" s="319">
        <f t="shared" si="168"/>
        <v>0</v>
      </c>
      <c r="J139" s="10"/>
      <c r="K139" s="38"/>
      <c r="L139" s="39"/>
      <c r="M139" s="40"/>
      <c r="N139" s="68">
        <f t="shared" si="169"/>
        <v>0</v>
      </c>
      <c r="O139" s="10"/>
      <c r="P139" s="38"/>
      <c r="Q139" s="39"/>
      <c r="R139" s="40"/>
      <c r="S139" s="68">
        <f t="shared" si="170"/>
        <v>0</v>
      </c>
      <c r="T139" s="10"/>
      <c r="U139" s="38"/>
      <c r="V139" s="39"/>
      <c r="W139" s="40"/>
      <c r="X139" s="68">
        <f t="shared" si="171"/>
        <v>0</v>
      </c>
      <c r="Y139" s="10"/>
      <c r="Z139" s="73">
        <f t="shared" si="172"/>
        <v>0</v>
      </c>
      <c r="AA139" s="79">
        <f t="shared" si="172"/>
        <v>0</v>
      </c>
      <c r="AB139" s="79">
        <f t="shared" si="173"/>
        <v>0</v>
      </c>
      <c r="AC139" s="68">
        <f t="shared" si="174"/>
        <v>0</v>
      </c>
      <c r="AD139" s="4"/>
      <c r="AE139" s="37" t="str">
        <f t="shared" si="175"/>
        <v> </v>
      </c>
      <c r="AF139" s="86" t="str">
        <f t="shared" si="176"/>
        <v>0</v>
      </c>
      <c r="AG139" s="86" t="str">
        <f t="shared" si="177"/>
        <v>0</v>
      </c>
      <c r="AH139" s="86" t="str">
        <f t="shared" si="178"/>
        <v>0</v>
      </c>
      <c r="AI139" s="86" t="str">
        <f t="shared" si="179"/>
        <v>0</v>
      </c>
      <c r="AJ139" s="100" t="str">
        <f t="shared" si="180"/>
        <v/>
      </c>
      <c r="AK139" s="4"/>
      <c r="AL139" s="101" t="str">
        <f t="shared" si="181"/>
        <v> </v>
      </c>
      <c r="AM139" s="99">
        <f t="shared" si="184"/>
        <v>0</v>
      </c>
      <c r="AN139" s="99">
        <f t="shared" si="185"/>
        <v>0</v>
      </c>
      <c r="AO139" s="99">
        <f t="shared" si="186"/>
        <v>0</v>
      </c>
      <c r="AP139" s="99">
        <f t="shared" si="187"/>
        <v>0</v>
      </c>
      <c r="AQ139" s="150">
        <f t="shared" si="188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 t="str">
        <f t="shared" si="182"/>
        <v> </v>
      </c>
      <c r="F140" s="440"/>
      <c r="G140" s="39"/>
      <c r="H140" s="40"/>
      <c r="I140" s="319">
        <f t="shared" si="168"/>
        <v>0</v>
      </c>
      <c r="J140" s="10"/>
      <c r="K140" s="38"/>
      <c r="L140" s="39"/>
      <c r="M140" s="40"/>
      <c r="N140" s="68">
        <f t="shared" si="169"/>
        <v>0</v>
      </c>
      <c r="O140" s="10"/>
      <c r="P140" s="38"/>
      <c r="Q140" s="39"/>
      <c r="R140" s="40"/>
      <c r="S140" s="68">
        <f t="shared" si="170"/>
        <v>0</v>
      </c>
      <c r="T140" s="10"/>
      <c r="U140" s="38"/>
      <c r="V140" s="39"/>
      <c r="W140" s="40"/>
      <c r="X140" s="68">
        <f t="shared" si="171"/>
        <v>0</v>
      </c>
      <c r="Y140" s="10"/>
      <c r="Z140" s="73">
        <f t="shared" si="172"/>
        <v>0</v>
      </c>
      <c r="AA140" s="79">
        <f t="shared" si="172"/>
        <v>0</v>
      </c>
      <c r="AB140" s="79">
        <f t="shared" si="173"/>
        <v>0</v>
      </c>
      <c r="AC140" s="68">
        <f t="shared" si="174"/>
        <v>0</v>
      </c>
      <c r="AD140" s="4"/>
      <c r="AE140" s="37" t="str">
        <f t="shared" si="175"/>
        <v> </v>
      </c>
      <c r="AF140" s="86" t="str">
        <f t="shared" si="176"/>
        <v>0</v>
      </c>
      <c r="AG140" s="86" t="str">
        <f t="shared" si="177"/>
        <v>0</v>
      </c>
      <c r="AH140" s="86" t="str">
        <f t="shared" si="178"/>
        <v>0</v>
      </c>
      <c r="AI140" s="86" t="str">
        <f t="shared" si="179"/>
        <v>0</v>
      </c>
      <c r="AJ140" s="100" t="str">
        <f t="shared" si="180"/>
        <v/>
      </c>
      <c r="AK140" s="4"/>
      <c r="AL140" s="101" t="str">
        <f t="shared" si="181"/>
        <v> </v>
      </c>
      <c r="AM140" s="99">
        <f t="shared" si="184"/>
        <v>0</v>
      </c>
      <c r="AN140" s="99">
        <f t="shared" si="185"/>
        <v>0</v>
      </c>
      <c r="AO140" s="99">
        <f t="shared" si="186"/>
        <v>0</v>
      </c>
      <c r="AP140" s="99">
        <f t="shared" si="187"/>
        <v>0</v>
      </c>
      <c r="AQ140" s="150">
        <f t="shared" si="188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82"/>
        <v> </v>
      </c>
      <c r="F141" s="440"/>
      <c r="G141" s="39"/>
      <c r="H141" s="40"/>
      <c r="I141" s="319">
        <f t="shared" si="168"/>
        <v>0</v>
      </c>
      <c r="J141" s="10"/>
      <c r="K141" s="38"/>
      <c r="L141" s="39"/>
      <c r="M141" s="40"/>
      <c r="N141" s="68">
        <f t="shared" si="169"/>
        <v>0</v>
      </c>
      <c r="O141" s="10"/>
      <c r="P141" s="38"/>
      <c r="Q141" s="39"/>
      <c r="R141" s="40"/>
      <c r="S141" s="68">
        <f t="shared" si="170"/>
        <v>0</v>
      </c>
      <c r="T141" s="10"/>
      <c r="U141" s="38"/>
      <c r="V141" s="39"/>
      <c r="W141" s="40"/>
      <c r="X141" s="68">
        <f t="shared" si="171"/>
        <v>0</v>
      </c>
      <c r="Y141" s="10"/>
      <c r="Z141" s="73">
        <f t="shared" si="172"/>
        <v>0</v>
      </c>
      <c r="AA141" s="79">
        <f t="shared" si="172"/>
        <v>0</v>
      </c>
      <c r="AB141" s="79">
        <f t="shared" si="173"/>
        <v>0</v>
      </c>
      <c r="AC141" s="68">
        <f t="shared" si="174"/>
        <v>0</v>
      </c>
      <c r="AD141" s="4"/>
      <c r="AE141" s="37" t="str">
        <f t="shared" si="175"/>
        <v> </v>
      </c>
      <c r="AF141" s="86" t="str">
        <f t="shared" si="176"/>
        <v>0</v>
      </c>
      <c r="AG141" s="86" t="str">
        <f t="shared" si="177"/>
        <v>0</v>
      </c>
      <c r="AH141" s="86" t="str">
        <f t="shared" si="178"/>
        <v>0</v>
      </c>
      <c r="AI141" s="86" t="str">
        <f t="shared" si="179"/>
        <v>0</v>
      </c>
      <c r="AJ141" s="100" t="str">
        <f t="shared" si="180"/>
        <v/>
      </c>
      <c r="AK141" s="4"/>
      <c r="AL141" s="101" t="str">
        <f t="shared" si="181"/>
        <v> </v>
      </c>
      <c r="AM141" s="99">
        <f t="shared" si="184"/>
        <v>0</v>
      </c>
      <c r="AN141" s="99">
        <f t="shared" si="185"/>
        <v>0</v>
      </c>
      <c r="AO141" s="99">
        <f t="shared" si="186"/>
        <v>0</v>
      </c>
      <c r="AP141" s="99">
        <f t="shared" si="187"/>
        <v>0</v>
      </c>
      <c r="AQ141" s="150">
        <f t="shared" si="188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82"/>
        <v> </v>
      </c>
      <c r="F142" s="440"/>
      <c r="G142" s="39"/>
      <c r="H142" s="40"/>
      <c r="I142" s="319">
        <f t="shared" si="168"/>
        <v>0</v>
      </c>
      <c r="J142" s="10"/>
      <c r="K142" s="38"/>
      <c r="L142" s="39"/>
      <c r="M142" s="40"/>
      <c r="N142" s="68">
        <f t="shared" si="169"/>
        <v>0</v>
      </c>
      <c r="O142" s="10"/>
      <c r="P142" s="38"/>
      <c r="Q142" s="39"/>
      <c r="R142" s="40"/>
      <c r="S142" s="68">
        <f t="shared" si="170"/>
        <v>0</v>
      </c>
      <c r="T142" s="10"/>
      <c r="U142" s="38"/>
      <c r="V142" s="39"/>
      <c r="W142" s="40"/>
      <c r="X142" s="68">
        <f t="shared" si="171"/>
        <v>0</v>
      </c>
      <c r="Y142" s="10"/>
      <c r="Z142" s="73">
        <f t="shared" si="172"/>
        <v>0</v>
      </c>
      <c r="AA142" s="79">
        <f t="shared" si="172"/>
        <v>0</v>
      </c>
      <c r="AB142" s="79">
        <f t="shared" si="173"/>
        <v>0</v>
      </c>
      <c r="AC142" s="68">
        <f t="shared" si="174"/>
        <v>0</v>
      </c>
      <c r="AD142" s="4"/>
      <c r="AE142" s="37" t="str">
        <f t="shared" si="175"/>
        <v> </v>
      </c>
      <c r="AF142" s="86" t="str">
        <f t="shared" si="176"/>
        <v>0</v>
      </c>
      <c r="AG142" s="86" t="str">
        <f t="shared" si="177"/>
        <v>0</v>
      </c>
      <c r="AH142" s="86" t="str">
        <f t="shared" si="178"/>
        <v>0</v>
      </c>
      <c r="AI142" s="86" t="str">
        <f t="shared" si="179"/>
        <v>0</v>
      </c>
      <c r="AJ142" s="100" t="str">
        <f t="shared" si="180"/>
        <v/>
      </c>
      <c r="AK142" s="4"/>
      <c r="AL142" s="101" t="str">
        <f t="shared" si="181"/>
        <v> </v>
      </c>
      <c r="AM142" s="99">
        <f t="shared" si="184"/>
        <v>0</v>
      </c>
      <c r="AN142" s="99">
        <f t="shared" si="185"/>
        <v>0</v>
      </c>
      <c r="AO142" s="99">
        <f t="shared" si="186"/>
        <v>0</v>
      </c>
      <c r="AP142" s="99">
        <f t="shared" si="187"/>
        <v>0</v>
      </c>
      <c r="AQ142" s="150">
        <f t="shared" si="188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82"/>
        <v> </v>
      </c>
      <c r="F143" s="441"/>
      <c r="G143" s="43"/>
      <c r="H143" s="44"/>
      <c r="I143" s="319">
        <f t="shared" si="168"/>
        <v>0</v>
      </c>
      <c r="J143" s="10"/>
      <c r="K143" s="42"/>
      <c r="L143" s="43"/>
      <c r="M143" s="44"/>
      <c r="N143" s="68">
        <f t="shared" si="169"/>
        <v>0</v>
      </c>
      <c r="O143" s="10"/>
      <c r="P143" s="42"/>
      <c r="Q143" s="43"/>
      <c r="R143" s="44"/>
      <c r="S143" s="68">
        <f t="shared" si="170"/>
        <v>0</v>
      </c>
      <c r="T143" s="10"/>
      <c r="U143" s="42"/>
      <c r="V143" s="43"/>
      <c r="W143" s="44"/>
      <c r="X143" s="68">
        <f t="shared" si="171"/>
        <v>0</v>
      </c>
      <c r="Y143" s="10"/>
      <c r="Z143" s="73">
        <f t="shared" si="172"/>
        <v>0</v>
      </c>
      <c r="AA143" s="79">
        <f t="shared" si="172"/>
        <v>0</v>
      </c>
      <c r="AB143" s="79">
        <f t="shared" si="173"/>
        <v>0</v>
      </c>
      <c r="AC143" s="68">
        <f t="shared" si="174"/>
        <v>0</v>
      </c>
      <c r="AD143" s="4"/>
      <c r="AE143" s="41" t="str">
        <f t="shared" si="175"/>
        <v> </v>
      </c>
      <c r="AF143" s="86" t="str">
        <f t="shared" si="176"/>
        <v>0</v>
      </c>
      <c r="AG143" s="86" t="str">
        <f t="shared" si="177"/>
        <v>0</v>
      </c>
      <c r="AH143" s="86" t="str">
        <f t="shared" si="178"/>
        <v>0</v>
      </c>
      <c r="AI143" s="86" t="str">
        <f t="shared" si="179"/>
        <v>0</v>
      </c>
      <c r="AJ143" s="100" t="str">
        <f t="shared" si="180"/>
        <v/>
      </c>
      <c r="AK143" s="4"/>
      <c r="AL143" s="102" t="str">
        <f t="shared" si="181"/>
        <v> </v>
      </c>
      <c r="AM143" s="99">
        <f t="shared" si="184"/>
        <v>0</v>
      </c>
      <c r="AN143" s="99">
        <f t="shared" si="185"/>
        <v>0</v>
      </c>
      <c r="AO143" s="99">
        <f t="shared" si="186"/>
        <v>0</v>
      </c>
      <c r="AP143" s="99">
        <f t="shared" si="187"/>
        <v>0</v>
      </c>
      <c r="AQ143" s="150">
        <f t="shared" si="188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68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69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70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71"/>
        <v>0</v>
      </c>
      <c r="Y144" s="10"/>
      <c r="Z144" s="46">
        <f t="shared" si="172"/>
        <v>0</v>
      </c>
      <c r="AA144" s="47">
        <f t="shared" si="172"/>
        <v>0</v>
      </c>
      <c r="AB144" s="47">
        <f t="shared" si="173"/>
        <v>0</v>
      </c>
      <c r="AC144" s="64">
        <f t="shared" si="174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 t="shared" ref="E148:E165" si="189">B5</f>
        <v>44958</v>
      </c>
      <c r="F148" s="277">
        <f t="shared" ref="F148:F170" si="190">AQ93+AQ121</f>
        <v>0</v>
      </c>
      <c r="G148" s="278">
        <f t="shared" ref="G148:G170" si="191">AQ5+AQ33</f>
        <v>3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si="189"/>
        <v>44960</v>
      </c>
      <c r="F149" s="277">
        <f t="shared" si="190"/>
        <v>0</v>
      </c>
      <c r="G149" s="278">
        <f t="shared" si="191"/>
        <v>3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89"/>
        <v>44963</v>
      </c>
      <c r="F150" s="277">
        <f t="shared" si="190"/>
        <v>0</v>
      </c>
      <c r="G150" s="278">
        <f t="shared" si="191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89"/>
        <v>44965</v>
      </c>
      <c r="F151" s="277">
        <f t="shared" si="190"/>
        <v>0</v>
      </c>
      <c r="G151" s="278">
        <f t="shared" si="191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89"/>
        <v>44966</v>
      </c>
      <c r="F152" s="277">
        <f t="shared" si="190"/>
        <v>0</v>
      </c>
      <c r="G152" s="278">
        <f t="shared" si="191"/>
        <v>-2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89"/>
        <v>44967</v>
      </c>
      <c r="F153" s="277">
        <f t="shared" si="190"/>
        <v>0</v>
      </c>
      <c r="G153" s="278">
        <f t="shared" si="191"/>
        <v>-1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89"/>
        <v>44970</v>
      </c>
      <c r="F154" s="277">
        <f t="shared" si="190"/>
        <v>0</v>
      </c>
      <c r="G154" s="278">
        <f t="shared" si="191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89"/>
        <v>44971</v>
      </c>
      <c r="F155" s="277">
        <f t="shared" si="190"/>
        <v>0</v>
      </c>
      <c r="G155" s="278">
        <f t="shared" si="191"/>
        <v>-1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89"/>
        <v>44972</v>
      </c>
      <c r="F156" s="277">
        <f t="shared" si="190"/>
        <v>0</v>
      </c>
      <c r="G156" s="278">
        <f t="shared" si="191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89"/>
        <v>44973</v>
      </c>
      <c r="F157" s="277">
        <f t="shared" si="190"/>
        <v>0</v>
      </c>
      <c r="G157" s="278">
        <f t="shared" si="191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89"/>
        <v>44974</v>
      </c>
      <c r="F158" s="277">
        <f t="shared" si="190"/>
        <v>0</v>
      </c>
      <c r="G158" s="278">
        <f t="shared" si="191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89"/>
        <v>44978</v>
      </c>
      <c r="F159" s="277">
        <f t="shared" si="190"/>
        <v>0</v>
      </c>
      <c r="G159" s="278">
        <f t="shared" si="191"/>
        <v>-1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89"/>
        <v>44979</v>
      </c>
      <c r="F160" s="277">
        <f t="shared" si="190"/>
        <v>0</v>
      </c>
      <c r="G160" s="278">
        <f t="shared" si="191"/>
        <v>2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89"/>
        <v>44980</v>
      </c>
      <c r="F161" s="277">
        <f t="shared" si="190"/>
        <v>0</v>
      </c>
      <c r="G161" s="278">
        <f t="shared" si="191"/>
        <v>3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89"/>
        <v>44981</v>
      </c>
      <c r="F162" s="277">
        <f t="shared" si="190"/>
        <v>0</v>
      </c>
      <c r="G162" s="278">
        <f t="shared" si="191"/>
        <v>-3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89"/>
        <v>44984</v>
      </c>
      <c r="F163" s="277">
        <f t="shared" si="190"/>
        <v>0</v>
      </c>
      <c r="G163" s="278">
        <f t="shared" si="191"/>
        <v>-1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89"/>
        <v>0</v>
      </c>
      <c r="F164" s="277">
        <f t="shared" si="190"/>
        <v>0</v>
      </c>
      <c r="G164" s="278">
        <f t="shared" si="191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89"/>
        <v>0</v>
      </c>
      <c r="F165" s="277">
        <f t="shared" si="190"/>
        <v>0</v>
      </c>
      <c r="G165" s="278">
        <f t="shared" si="191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ref="E166:E170" si="192">B23</f>
        <v>0</v>
      </c>
      <c r="F166" s="277">
        <f t="shared" si="190"/>
        <v>0</v>
      </c>
      <c r="G166" s="278">
        <f t="shared" si="191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92"/>
        <v>0</v>
      </c>
      <c r="F167" s="277">
        <f t="shared" si="190"/>
        <v>0</v>
      </c>
      <c r="G167" s="278">
        <f t="shared" si="191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92"/>
        <v>0</v>
      </c>
      <c r="F168" s="277">
        <f t="shared" si="190"/>
        <v>0</v>
      </c>
      <c r="G168" s="278">
        <f t="shared" si="191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92"/>
        <v>0</v>
      </c>
      <c r="F169" s="277">
        <f t="shared" si="190"/>
        <v>0</v>
      </c>
      <c r="G169" s="278">
        <f t="shared" si="191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92"/>
        <v>0</v>
      </c>
      <c r="F170" s="281">
        <f t="shared" si="190"/>
        <v>0</v>
      </c>
      <c r="G170" s="282">
        <f t="shared" si="191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2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ht="15.75" customHeight="1" spans="2:65">
      <c r="B507" s="1"/>
      <c r="AZ507" s="3"/>
      <c r="BA507" s="3"/>
      <c r="BB507" s="3"/>
      <c r="BC507" s="3"/>
      <c r="BD507" s="3"/>
      <c r="BE507" s="3"/>
      <c r="BF507" s="3"/>
      <c r="BG507" s="406"/>
      <c r="BH507" s="406"/>
      <c r="BI507" s="3"/>
      <c r="BJ507" s="3"/>
      <c r="BK507" s="3"/>
      <c r="BL507" s="3"/>
      <c r="BM507" s="3"/>
    </row>
    <row r="508" ht="15.75" customHeight="1" spans="2:65">
      <c r="B508" s="1"/>
      <c r="AZ508" s="3"/>
      <c r="BA508" s="3"/>
      <c r="BB508" s="3"/>
      <c r="BC508" s="3"/>
      <c r="BD508" s="3"/>
      <c r="BE508" s="3"/>
      <c r="BF508" s="3"/>
      <c r="BG508" s="406"/>
      <c r="BH508" s="406"/>
      <c r="BI508" s="3"/>
      <c r="BJ508" s="3"/>
      <c r="BK508" s="3"/>
      <c r="BL508" s="3"/>
      <c r="BM508" s="3"/>
    </row>
    <row r="509" ht="15.75" customHeight="1" spans="2:65">
      <c r="B509" s="1"/>
      <c r="AZ509" s="3"/>
      <c r="BA509" s="3"/>
      <c r="BB509" s="3"/>
      <c r="BC509" s="3"/>
      <c r="BD509" s="3"/>
      <c r="BE509" s="3"/>
      <c r="BF509" s="3"/>
      <c r="BG509" s="406"/>
      <c r="BH509" s="406"/>
      <c r="BI509" s="3"/>
      <c r="BJ509" s="3"/>
      <c r="BK509" s="3"/>
      <c r="BL509" s="3"/>
      <c r="BM509" s="3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44958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44959</v>
      </c>
      <c r="X516" s="415">
        <f t="shared" ref="X516:X533" si="193">B5</f>
        <v>44958</v>
      </c>
      <c r="Z516" s="416">
        <f t="shared" ref="Z516:Z538" si="194">AQ5+AQ33</f>
        <v>3</v>
      </c>
      <c r="AA516" s="296">
        <f t="shared" ref="AA516:AA538" si="195">AC5+AC33</f>
        <v>1</v>
      </c>
      <c r="AB516" s="29"/>
      <c r="AC516" s="29"/>
      <c r="AD516" s="293"/>
      <c r="AE516" s="293"/>
      <c r="AF516" s="296">
        <f>AF515+AA516</f>
        <v>1</v>
      </c>
      <c r="AG516" s="297">
        <f t="shared" ref="AG516:AG538" si="196">AG515+Z516</f>
        <v>3</v>
      </c>
      <c r="AH516" s="416">
        <f t="shared" ref="AH516:AH538" si="197">AQ93+AQ121+AQ61</f>
        <v>0</v>
      </c>
      <c r="AI516" s="296">
        <f t="shared" ref="AI516:AI538" si="198">AC93+AC121+AC61</f>
        <v>0</v>
      </c>
      <c r="AJ516" s="29"/>
      <c r="AK516" s="29"/>
      <c r="AL516" s="303" t="str">
        <f t="shared" ref="AL516:AL538" si="199">IF((B33=0)," ",B33)</f>
        <v> </v>
      </c>
      <c r="AM516" s="293"/>
      <c r="AN516" s="296">
        <f>AN515+AI516</f>
        <v>0</v>
      </c>
      <c r="AO516" s="297">
        <f t="shared" ref="AO516:AO538" si="200">AO515+AH516</f>
        <v>0</v>
      </c>
      <c r="AQ516">
        <f t="shared" ref="AQ516:AQ538" si="201">IF(B5=0," ",AO516)</f>
        <v>0</v>
      </c>
      <c r="AR516">
        <f t="shared" ref="AR516:AR533" si="202">IF(B5=0," ",AG516)</f>
        <v>3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44960</v>
      </c>
      <c r="X517" s="415">
        <f t="shared" si="193"/>
        <v>44960</v>
      </c>
      <c r="Z517" s="416">
        <f t="shared" si="194"/>
        <v>3</v>
      </c>
      <c r="AA517" s="296">
        <f t="shared" si="195"/>
        <v>1</v>
      </c>
      <c r="AB517" s="29"/>
      <c r="AC517" s="29"/>
      <c r="AD517" s="293"/>
      <c r="AE517" s="293"/>
      <c r="AF517" s="296">
        <f t="shared" ref="AF517:AF538" si="203">AA517+AF516</f>
        <v>2</v>
      </c>
      <c r="AG517" s="297">
        <f t="shared" si="196"/>
        <v>6</v>
      </c>
      <c r="AH517" s="416">
        <f t="shared" si="197"/>
        <v>0</v>
      </c>
      <c r="AI517" s="296">
        <f t="shared" si="198"/>
        <v>0</v>
      </c>
      <c r="AJ517" s="29"/>
      <c r="AK517" s="29"/>
      <c r="AL517" s="303" t="str">
        <f t="shared" si="199"/>
        <v> </v>
      </c>
      <c r="AM517" s="293"/>
      <c r="AN517" s="296">
        <f t="shared" ref="AN517:AN538" si="204">AI517+AN516</f>
        <v>0</v>
      </c>
      <c r="AO517" s="297">
        <f t="shared" si="200"/>
        <v>0</v>
      </c>
      <c r="AQ517">
        <f t="shared" ref="AQ517:AQ533" si="205">IF(B6=0," ",AO517)</f>
        <v>0</v>
      </c>
      <c r="AR517">
        <f t="shared" si="202"/>
        <v>6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44961</v>
      </c>
      <c r="X518" s="415">
        <f t="shared" si="193"/>
        <v>44963</v>
      </c>
      <c r="Z518" s="416">
        <f t="shared" si="194"/>
        <v>0</v>
      </c>
      <c r="AA518" s="296">
        <f t="shared" si="195"/>
        <v>1</v>
      </c>
      <c r="AB518" s="29"/>
      <c r="AC518" s="29"/>
      <c r="AD518" s="293"/>
      <c r="AE518" s="293"/>
      <c r="AF518" s="296">
        <f t="shared" si="203"/>
        <v>3</v>
      </c>
      <c r="AG518" s="297">
        <f t="shared" si="196"/>
        <v>6</v>
      </c>
      <c r="AH518" s="416">
        <f t="shared" si="197"/>
        <v>0</v>
      </c>
      <c r="AI518" s="296">
        <f t="shared" si="198"/>
        <v>0</v>
      </c>
      <c r="AJ518" s="29"/>
      <c r="AK518" s="29"/>
      <c r="AL518" s="303" t="str">
        <f t="shared" si="199"/>
        <v> </v>
      </c>
      <c r="AM518" s="293"/>
      <c r="AN518" s="296">
        <f t="shared" si="204"/>
        <v>0</v>
      </c>
      <c r="AO518" s="297">
        <f t="shared" si="200"/>
        <v>0</v>
      </c>
      <c r="AQ518">
        <f t="shared" si="205"/>
        <v>0</v>
      </c>
      <c r="AR518">
        <f t="shared" si="202"/>
        <v>6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44962</v>
      </c>
      <c r="X519" s="415">
        <f t="shared" si="193"/>
        <v>44965</v>
      </c>
      <c r="Z519" s="416">
        <f t="shared" si="194"/>
        <v>0</v>
      </c>
      <c r="AA519" s="296">
        <f t="shared" si="195"/>
        <v>1</v>
      </c>
      <c r="AB519" s="29"/>
      <c r="AC519" s="29"/>
      <c r="AD519" s="293"/>
      <c r="AE519" s="293"/>
      <c r="AF519" s="296">
        <f t="shared" si="203"/>
        <v>4</v>
      </c>
      <c r="AG519" s="297">
        <f t="shared" si="196"/>
        <v>6</v>
      </c>
      <c r="AH519" s="416">
        <f t="shared" si="197"/>
        <v>0</v>
      </c>
      <c r="AI519" s="296">
        <f t="shared" si="198"/>
        <v>0</v>
      </c>
      <c r="AJ519" s="29"/>
      <c r="AK519" s="29"/>
      <c r="AL519" s="303" t="str">
        <f t="shared" si="199"/>
        <v> </v>
      </c>
      <c r="AM519" s="293"/>
      <c r="AN519" s="296">
        <f t="shared" si="204"/>
        <v>0</v>
      </c>
      <c r="AO519" s="297">
        <f t="shared" si="200"/>
        <v>0</v>
      </c>
      <c r="AQ519">
        <f t="shared" si="205"/>
        <v>0</v>
      </c>
      <c r="AR519">
        <f t="shared" si="202"/>
        <v>6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44963</v>
      </c>
      <c r="X520" s="415">
        <f t="shared" si="193"/>
        <v>44966</v>
      </c>
      <c r="Z520" s="416">
        <f t="shared" si="194"/>
        <v>-2</v>
      </c>
      <c r="AA520" s="296">
        <f t="shared" si="195"/>
        <v>4</v>
      </c>
      <c r="AB520" s="29"/>
      <c r="AC520" s="29"/>
      <c r="AD520" s="293"/>
      <c r="AE520" s="293"/>
      <c r="AF520" s="296">
        <f t="shared" si="203"/>
        <v>8</v>
      </c>
      <c r="AG520" s="297">
        <f t="shared" si="196"/>
        <v>4</v>
      </c>
      <c r="AH520" s="416">
        <f t="shared" si="197"/>
        <v>0</v>
      </c>
      <c r="AI520" s="296">
        <f t="shared" si="198"/>
        <v>0</v>
      </c>
      <c r="AJ520" s="29"/>
      <c r="AK520" s="29"/>
      <c r="AL520" s="303" t="str">
        <f t="shared" si="199"/>
        <v> </v>
      </c>
      <c r="AM520" s="293"/>
      <c r="AN520" s="296">
        <f t="shared" si="204"/>
        <v>0</v>
      </c>
      <c r="AO520" s="297">
        <f t="shared" si="200"/>
        <v>0</v>
      </c>
      <c r="AQ520">
        <f t="shared" si="205"/>
        <v>0</v>
      </c>
      <c r="AR520">
        <f t="shared" si="202"/>
        <v>4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44964</v>
      </c>
      <c r="X521" s="415">
        <f t="shared" si="193"/>
        <v>44967</v>
      </c>
      <c r="Z521" s="416">
        <f t="shared" si="194"/>
        <v>-1</v>
      </c>
      <c r="AA521" s="296">
        <f t="shared" si="195"/>
        <v>1</v>
      </c>
      <c r="AB521" s="29"/>
      <c r="AC521" s="29"/>
      <c r="AD521" s="293"/>
      <c r="AE521" s="293"/>
      <c r="AF521" s="296">
        <f t="shared" si="203"/>
        <v>9</v>
      </c>
      <c r="AG521" s="297">
        <f t="shared" si="196"/>
        <v>3</v>
      </c>
      <c r="AH521" s="416">
        <f t="shared" si="197"/>
        <v>0</v>
      </c>
      <c r="AI521" s="296">
        <f t="shared" si="198"/>
        <v>0</v>
      </c>
      <c r="AJ521" s="29"/>
      <c r="AK521" s="29"/>
      <c r="AL521" s="303" t="str">
        <f t="shared" si="199"/>
        <v> </v>
      </c>
      <c r="AM521" s="293"/>
      <c r="AN521" s="296">
        <f t="shared" si="204"/>
        <v>0</v>
      </c>
      <c r="AO521" s="297">
        <f t="shared" si="200"/>
        <v>0</v>
      </c>
      <c r="AQ521">
        <f t="shared" si="205"/>
        <v>0</v>
      </c>
      <c r="AR521">
        <f t="shared" si="202"/>
        <v>3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44965</v>
      </c>
      <c r="X522" s="415">
        <f t="shared" si="193"/>
        <v>44970</v>
      </c>
      <c r="Z522" s="416">
        <f t="shared" si="194"/>
        <v>0</v>
      </c>
      <c r="AA522" s="296">
        <f t="shared" si="195"/>
        <v>1</v>
      </c>
      <c r="AB522" s="29"/>
      <c r="AC522" s="29"/>
      <c r="AD522" s="293"/>
      <c r="AE522" s="293"/>
      <c r="AF522" s="296">
        <f t="shared" si="203"/>
        <v>10</v>
      </c>
      <c r="AG522" s="297">
        <f t="shared" si="196"/>
        <v>3</v>
      </c>
      <c r="AH522" s="416">
        <f t="shared" si="197"/>
        <v>0</v>
      </c>
      <c r="AI522" s="296">
        <f t="shared" si="198"/>
        <v>0</v>
      </c>
      <c r="AJ522" s="29"/>
      <c r="AK522" s="29"/>
      <c r="AL522" s="303" t="str">
        <f t="shared" si="199"/>
        <v> </v>
      </c>
      <c r="AM522" s="293"/>
      <c r="AN522" s="296">
        <f t="shared" si="204"/>
        <v>0</v>
      </c>
      <c r="AO522" s="297">
        <f t="shared" si="200"/>
        <v>0</v>
      </c>
      <c r="AQ522">
        <f t="shared" si="205"/>
        <v>0</v>
      </c>
      <c r="AR522">
        <f t="shared" si="202"/>
        <v>3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44966</v>
      </c>
      <c r="X523" s="415">
        <f t="shared" si="193"/>
        <v>44971</v>
      </c>
      <c r="Z523" s="416">
        <f t="shared" si="194"/>
        <v>-1</v>
      </c>
      <c r="AA523" s="296">
        <f t="shared" si="195"/>
        <v>1</v>
      </c>
      <c r="AB523" s="29"/>
      <c r="AC523" s="29"/>
      <c r="AD523" s="293"/>
      <c r="AE523" s="293"/>
      <c r="AF523" s="296">
        <f t="shared" si="203"/>
        <v>11</v>
      </c>
      <c r="AG523" s="297">
        <f t="shared" si="196"/>
        <v>2</v>
      </c>
      <c r="AH523" s="416">
        <f t="shared" si="197"/>
        <v>0</v>
      </c>
      <c r="AI523" s="296">
        <f t="shared" si="198"/>
        <v>0</v>
      </c>
      <c r="AJ523" s="29"/>
      <c r="AK523" s="29"/>
      <c r="AL523" s="303" t="str">
        <f t="shared" si="199"/>
        <v> </v>
      </c>
      <c r="AM523" s="293"/>
      <c r="AN523" s="296">
        <f t="shared" si="204"/>
        <v>0</v>
      </c>
      <c r="AO523" s="297">
        <f t="shared" si="200"/>
        <v>0</v>
      </c>
      <c r="AQ523">
        <f t="shared" si="205"/>
        <v>0</v>
      </c>
      <c r="AR523">
        <f t="shared" si="202"/>
        <v>2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44967</v>
      </c>
      <c r="X524" s="415">
        <f t="shared" si="193"/>
        <v>44972</v>
      </c>
      <c r="Z524" s="416">
        <f t="shared" si="194"/>
        <v>0</v>
      </c>
      <c r="AA524" s="296">
        <f t="shared" si="195"/>
        <v>1</v>
      </c>
      <c r="AB524" s="29"/>
      <c r="AC524" s="29"/>
      <c r="AD524" s="293"/>
      <c r="AE524" s="293"/>
      <c r="AF524" s="296">
        <f t="shared" si="203"/>
        <v>12</v>
      </c>
      <c r="AG524" s="297">
        <f t="shared" si="196"/>
        <v>2</v>
      </c>
      <c r="AH524" s="416">
        <f t="shared" si="197"/>
        <v>0</v>
      </c>
      <c r="AI524" s="296">
        <f t="shared" si="198"/>
        <v>0</v>
      </c>
      <c r="AJ524" s="29"/>
      <c r="AK524" s="29"/>
      <c r="AL524" s="303" t="str">
        <f t="shared" si="199"/>
        <v> </v>
      </c>
      <c r="AM524" s="293"/>
      <c r="AN524" s="296">
        <f t="shared" si="204"/>
        <v>0</v>
      </c>
      <c r="AO524" s="297">
        <f t="shared" si="200"/>
        <v>0</v>
      </c>
      <c r="AQ524">
        <f t="shared" si="205"/>
        <v>0</v>
      </c>
      <c r="AR524">
        <f t="shared" si="202"/>
        <v>2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44968</v>
      </c>
      <c r="X525" s="415">
        <f t="shared" si="193"/>
        <v>44973</v>
      </c>
      <c r="Z525" s="416">
        <f t="shared" si="194"/>
        <v>0</v>
      </c>
      <c r="AA525" s="296">
        <f t="shared" si="195"/>
        <v>2</v>
      </c>
      <c r="AB525" s="29"/>
      <c r="AC525" s="29"/>
      <c r="AD525" s="293"/>
      <c r="AE525" s="293"/>
      <c r="AF525" s="296">
        <f t="shared" si="203"/>
        <v>14</v>
      </c>
      <c r="AG525" s="297">
        <f t="shared" si="196"/>
        <v>2</v>
      </c>
      <c r="AH525" s="416">
        <f t="shared" si="197"/>
        <v>0</v>
      </c>
      <c r="AI525" s="296">
        <f t="shared" si="198"/>
        <v>0</v>
      </c>
      <c r="AJ525" s="29"/>
      <c r="AK525" s="29"/>
      <c r="AL525" s="303" t="str">
        <f t="shared" si="199"/>
        <v> </v>
      </c>
      <c r="AM525" s="293"/>
      <c r="AN525" s="296">
        <f t="shared" si="204"/>
        <v>0</v>
      </c>
      <c r="AO525" s="297">
        <f t="shared" si="200"/>
        <v>0</v>
      </c>
      <c r="AQ525">
        <f t="shared" si="205"/>
        <v>0</v>
      </c>
      <c r="AR525">
        <f t="shared" si="202"/>
        <v>2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44969</v>
      </c>
      <c r="X526" s="415">
        <f t="shared" si="193"/>
        <v>44974</v>
      </c>
      <c r="Z526" s="416">
        <f t="shared" si="194"/>
        <v>0</v>
      </c>
      <c r="AA526" s="296">
        <f t="shared" si="195"/>
        <v>1</v>
      </c>
      <c r="AB526" s="29"/>
      <c r="AC526" s="29"/>
      <c r="AD526" s="293"/>
      <c r="AE526" s="293"/>
      <c r="AF526" s="296">
        <f t="shared" si="203"/>
        <v>15</v>
      </c>
      <c r="AG526" s="297">
        <f t="shared" si="196"/>
        <v>2</v>
      </c>
      <c r="AH526" s="416">
        <f t="shared" si="197"/>
        <v>0</v>
      </c>
      <c r="AI526" s="296">
        <f t="shared" si="198"/>
        <v>0</v>
      </c>
      <c r="AJ526" s="29"/>
      <c r="AK526" s="29"/>
      <c r="AL526" s="303" t="str">
        <f t="shared" si="199"/>
        <v> </v>
      </c>
      <c r="AM526" s="293"/>
      <c r="AN526" s="296">
        <f t="shared" si="204"/>
        <v>0</v>
      </c>
      <c r="AO526" s="297">
        <f t="shared" si="200"/>
        <v>0</v>
      </c>
      <c r="AQ526">
        <f t="shared" si="205"/>
        <v>0</v>
      </c>
      <c r="AR526">
        <f t="shared" si="202"/>
        <v>2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44970</v>
      </c>
      <c r="X527" s="415">
        <f t="shared" si="193"/>
        <v>44978</v>
      </c>
      <c r="Z527" s="416">
        <f t="shared" si="194"/>
        <v>-1</v>
      </c>
      <c r="AA527" s="296">
        <f t="shared" si="195"/>
        <v>1</v>
      </c>
      <c r="AB527" s="29"/>
      <c r="AC527" s="29"/>
      <c r="AD527" s="293"/>
      <c r="AE527" s="293"/>
      <c r="AF527" s="296">
        <f t="shared" si="203"/>
        <v>16</v>
      </c>
      <c r="AG527" s="297">
        <f t="shared" si="196"/>
        <v>1</v>
      </c>
      <c r="AH527" s="416">
        <f t="shared" si="197"/>
        <v>0</v>
      </c>
      <c r="AI527" s="296">
        <f t="shared" si="198"/>
        <v>0</v>
      </c>
      <c r="AJ527" s="29"/>
      <c r="AK527" s="29"/>
      <c r="AL527" s="303" t="str">
        <f t="shared" si="199"/>
        <v> </v>
      </c>
      <c r="AM527" s="293"/>
      <c r="AN527" s="296">
        <f t="shared" si="204"/>
        <v>0</v>
      </c>
      <c r="AO527" s="297">
        <f t="shared" si="200"/>
        <v>0</v>
      </c>
      <c r="AQ527">
        <f t="shared" si="205"/>
        <v>0</v>
      </c>
      <c r="AR527">
        <f t="shared" si="202"/>
        <v>1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44971</v>
      </c>
      <c r="X528" s="415">
        <f t="shared" si="193"/>
        <v>44979</v>
      </c>
      <c r="Z528" s="416">
        <f t="shared" si="194"/>
        <v>2</v>
      </c>
      <c r="AA528" s="296">
        <f t="shared" si="195"/>
        <v>2</v>
      </c>
      <c r="AB528" s="29"/>
      <c r="AC528" s="29"/>
      <c r="AD528" s="293"/>
      <c r="AE528" s="293"/>
      <c r="AF528" s="296">
        <f t="shared" si="203"/>
        <v>18</v>
      </c>
      <c r="AG528" s="297">
        <f t="shared" si="196"/>
        <v>3</v>
      </c>
      <c r="AH528" s="416">
        <f t="shared" si="197"/>
        <v>0</v>
      </c>
      <c r="AI528" s="296">
        <f t="shared" si="198"/>
        <v>0</v>
      </c>
      <c r="AJ528" s="29"/>
      <c r="AK528" s="29"/>
      <c r="AL528" s="303" t="str">
        <f t="shared" si="199"/>
        <v> </v>
      </c>
      <c r="AM528" s="293"/>
      <c r="AN528" s="296">
        <f t="shared" si="204"/>
        <v>0</v>
      </c>
      <c r="AO528" s="297">
        <f t="shared" si="200"/>
        <v>0</v>
      </c>
      <c r="AQ528">
        <f t="shared" si="205"/>
        <v>0</v>
      </c>
      <c r="AR528">
        <f t="shared" si="202"/>
        <v>3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44972</v>
      </c>
      <c r="X529" s="415">
        <f t="shared" si="193"/>
        <v>44980</v>
      </c>
      <c r="Z529" s="416">
        <f t="shared" si="194"/>
        <v>3</v>
      </c>
      <c r="AA529" s="296">
        <f t="shared" si="195"/>
        <v>1</v>
      </c>
      <c r="AB529" s="29"/>
      <c r="AC529" s="29"/>
      <c r="AD529" s="293"/>
      <c r="AE529" s="293"/>
      <c r="AF529" s="296">
        <f t="shared" si="203"/>
        <v>19</v>
      </c>
      <c r="AG529" s="297">
        <f t="shared" si="196"/>
        <v>6</v>
      </c>
      <c r="AH529" s="416">
        <f t="shared" si="197"/>
        <v>0</v>
      </c>
      <c r="AI529" s="296">
        <f t="shared" si="198"/>
        <v>0</v>
      </c>
      <c r="AJ529" s="29"/>
      <c r="AK529" s="29"/>
      <c r="AL529" s="303" t="str">
        <f t="shared" si="199"/>
        <v> </v>
      </c>
      <c r="AM529" s="293"/>
      <c r="AN529" s="296">
        <f t="shared" si="204"/>
        <v>0</v>
      </c>
      <c r="AO529" s="297">
        <f t="shared" si="200"/>
        <v>0</v>
      </c>
      <c r="AQ529">
        <f t="shared" si="205"/>
        <v>0</v>
      </c>
      <c r="AR529">
        <f t="shared" si="202"/>
        <v>6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44973</v>
      </c>
      <c r="X530" s="415">
        <f t="shared" si="193"/>
        <v>44981</v>
      </c>
      <c r="Z530" s="416">
        <f t="shared" si="194"/>
        <v>-3</v>
      </c>
      <c r="AA530" s="296">
        <f t="shared" si="195"/>
        <v>3</v>
      </c>
      <c r="AB530" s="29"/>
      <c r="AC530" s="29"/>
      <c r="AD530" s="293"/>
      <c r="AE530" s="293"/>
      <c r="AF530" s="296">
        <f t="shared" si="203"/>
        <v>22</v>
      </c>
      <c r="AG530" s="297">
        <f t="shared" si="196"/>
        <v>3</v>
      </c>
      <c r="AH530" s="416">
        <f t="shared" si="197"/>
        <v>0</v>
      </c>
      <c r="AI530" s="296">
        <f t="shared" si="198"/>
        <v>0</v>
      </c>
      <c r="AJ530" s="29"/>
      <c r="AK530" s="29"/>
      <c r="AL530" s="303" t="str">
        <f t="shared" si="199"/>
        <v> </v>
      </c>
      <c r="AM530" s="293"/>
      <c r="AN530" s="296">
        <f t="shared" si="204"/>
        <v>0</v>
      </c>
      <c r="AO530" s="297">
        <f t="shared" si="200"/>
        <v>0</v>
      </c>
      <c r="AQ530">
        <f t="shared" si="205"/>
        <v>0</v>
      </c>
      <c r="AR530">
        <f t="shared" si="202"/>
        <v>3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44974</v>
      </c>
      <c r="X531" s="415">
        <f t="shared" si="193"/>
        <v>44984</v>
      </c>
      <c r="Z531" s="416">
        <f t="shared" si="194"/>
        <v>-1</v>
      </c>
      <c r="AA531" s="296">
        <f t="shared" si="195"/>
        <v>1</v>
      </c>
      <c r="AB531" s="29"/>
      <c r="AC531" s="29"/>
      <c r="AD531" s="293"/>
      <c r="AE531" s="293"/>
      <c r="AF531" s="296">
        <f t="shared" si="203"/>
        <v>23</v>
      </c>
      <c r="AG531" s="297">
        <f t="shared" si="196"/>
        <v>2</v>
      </c>
      <c r="AH531" s="416">
        <f t="shared" si="197"/>
        <v>0</v>
      </c>
      <c r="AI531" s="296">
        <f t="shared" si="198"/>
        <v>0</v>
      </c>
      <c r="AJ531" s="29"/>
      <c r="AK531" s="29"/>
      <c r="AL531" s="303" t="str">
        <f t="shared" si="199"/>
        <v> </v>
      </c>
      <c r="AM531" s="293"/>
      <c r="AN531" s="296">
        <f t="shared" si="204"/>
        <v>0</v>
      </c>
      <c r="AO531" s="297">
        <f t="shared" si="200"/>
        <v>0</v>
      </c>
      <c r="AQ531">
        <f t="shared" si="205"/>
        <v>0</v>
      </c>
      <c r="AR531">
        <f t="shared" si="202"/>
        <v>2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44975</v>
      </c>
      <c r="X532" s="415">
        <f t="shared" si="193"/>
        <v>0</v>
      </c>
      <c r="Z532" s="416">
        <f t="shared" si="194"/>
        <v>0</v>
      </c>
      <c r="AA532" s="296">
        <f t="shared" si="195"/>
        <v>0</v>
      </c>
      <c r="AB532" s="29"/>
      <c r="AC532" s="29"/>
      <c r="AD532" s="293"/>
      <c r="AE532" s="293"/>
      <c r="AF532" s="296">
        <f t="shared" si="203"/>
        <v>23</v>
      </c>
      <c r="AG532" s="297">
        <f t="shared" si="196"/>
        <v>2</v>
      </c>
      <c r="AH532" s="416">
        <f t="shared" si="197"/>
        <v>0</v>
      </c>
      <c r="AI532" s="296">
        <f t="shared" si="198"/>
        <v>0</v>
      </c>
      <c r="AJ532" s="29"/>
      <c r="AK532" s="29"/>
      <c r="AL532" s="303" t="str">
        <f t="shared" si="199"/>
        <v> </v>
      </c>
      <c r="AM532" s="293"/>
      <c r="AN532" s="296">
        <f t="shared" si="204"/>
        <v>0</v>
      </c>
      <c r="AO532" s="297">
        <f t="shared" si="200"/>
        <v>0</v>
      </c>
      <c r="AQ532" t="str">
        <f t="shared" si="205"/>
        <v> </v>
      </c>
      <c r="AR532" t="str">
        <f t="shared" si="202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44976</v>
      </c>
      <c r="X533" s="415">
        <f t="shared" si="193"/>
        <v>0</v>
      </c>
      <c r="Z533" s="416">
        <f t="shared" si="194"/>
        <v>0</v>
      </c>
      <c r="AA533" s="296">
        <f t="shared" si="195"/>
        <v>0</v>
      </c>
      <c r="AB533" s="29"/>
      <c r="AC533" s="29"/>
      <c r="AD533" s="293"/>
      <c r="AE533" s="293"/>
      <c r="AF533" s="296">
        <f t="shared" si="203"/>
        <v>23</v>
      </c>
      <c r="AG533" s="297">
        <f t="shared" si="196"/>
        <v>2</v>
      </c>
      <c r="AH533" s="416">
        <f t="shared" si="197"/>
        <v>0</v>
      </c>
      <c r="AI533" s="296">
        <f t="shared" si="198"/>
        <v>0</v>
      </c>
      <c r="AJ533" s="29"/>
      <c r="AK533" s="29"/>
      <c r="AL533" s="303" t="str">
        <f t="shared" si="199"/>
        <v> </v>
      </c>
      <c r="AM533" s="293"/>
      <c r="AN533" s="296">
        <f t="shared" si="204"/>
        <v>0</v>
      </c>
      <c r="AO533" s="297">
        <f t="shared" si="200"/>
        <v>0</v>
      </c>
      <c r="AQ533" t="str">
        <f t="shared" si="205"/>
        <v> </v>
      </c>
      <c r="AR533" t="str">
        <f t="shared" si="202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44977</v>
      </c>
      <c r="X534" s="415">
        <f t="shared" ref="X534:X538" si="206">B23</f>
        <v>0</v>
      </c>
      <c r="Z534" s="416">
        <f t="shared" si="194"/>
        <v>0</v>
      </c>
      <c r="AA534" s="296">
        <f t="shared" si="195"/>
        <v>0</v>
      </c>
      <c r="AB534" s="29"/>
      <c r="AC534" s="29"/>
      <c r="AD534" s="293"/>
      <c r="AE534" s="293"/>
      <c r="AF534" s="296">
        <f t="shared" si="203"/>
        <v>23</v>
      </c>
      <c r="AG534" s="297">
        <f t="shared" si="196"/>
        <v>2</v>
      </c>
      <c r="AH534" s="416">
        <f t="shared" si="197"/>
        <v>0</v>
      </c>
      <c r="AI534" s="296">
        <f t="shared" si="198"/>
        <v>0</v>
      </c>
      <c r="AJ534" s="29"/>
      <c r="AK534" s="29"/>
      <c r="AL534" s="303" t="str">
        <f t="shared" si="199"/>
        <v> </v>
      </c>
      <c r="AM534" s="293"/>
      <c r="AN534" s="296">
        <f t="shared" si="204"/>
        <v>0</v>
      </c>
      <c r="AO534" s="297">
        <f t="shared" si="200"/>
        <v>0</v>
      </c>
      <c r="AQ534" t="str">
        <f t="shared" si="201"/>
        <v> </v>
      </c>
      <c r="AR534" t="str">
        <f t="shared" ref="AR534:AR538" si="207">IF(B23=0," ",AG534)</f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44978</v>
      </c>
      <c r="X535" s="415">
        <f t="shared" si="206"/>
        <v>0</v>
      </c>
      <c r="Z535" s="416">
        <f t="shared" si="194"/>
        <v>0</v>
      </c>
      <c r="AA535" s="296">
        <f t="shared" si="195"/>
        <v>0</v>
      </c>
      <c r="AB535" s="29"/>
      <c r="AC535" s="29"/>
      <c r="AD535" s="293"/>
      <c r="AE535" s="293"/>
      <c r="AF535" s="296">
        <f t="shared" si="203"/>
        <v>23</v>
      </c>
      <c r="AG535" s="297">
        <f t="shared" si="196"/>
        <v>2</v>
      </c>
      <c r="AH535" s="416">
        <f t="shared" si="197"/>
        <v>0</v>
      </c>
      <c r="AI535" s="296">
        <f t="shared" si="198"/>
        <v>0</v>
      </c>
      <c r="AJ535" s="29"/>
      <c r="AK535" s="29"/>
      <c r="AL535" s="303" t="str">
        <f t="shared" si="199"/>
        <v> </v>
      </c>
      <c r="AM535" s="293"/>
      <c r="AN535" s="296">
        <f t="shared" si="204"/>
        <v>0</v>
      </c>
      <c r="AO535" s="297">
        <f t="shared" si="200"/>
        <v>0</v>
      </c>
      <c r="AQ535" t="str">
        <f t="shared" si="201"/>
        <v> </v>
      </c>
      <c r="AR535" t="str">
        <f t="shared" si="207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44979</v>
      </c>
      <c r="X536" s="415">
        <f t="shared" si="206"/>
        <v>0</v>
      </c>
      <c r="Z536" s="416">
        <f t="shared" si="194"/>
        <v>0</v>
      </c>
      <c r="AA536" s="296">
        <f t="shared" si="195"/>
        <v>0</v>
      </c>
      <c r="AB536" s="29"/>
      <c r="AC536" s="29"/>
      <c r="AD536" s="303" t="e">
        <f>IF((#REF!=0)," ",#REF!)</f>
        <v>#REF!</v>
      </c>
      <c r="AE536" s="293"/>
      <c r="AF536" s="296">
        <f t="shared" si="203"/>
        <v>23</v>
      </c>
      <c r="AG536" s="297">
        <f t="shared" si="196"/>
        <v>2</v>
      </c>
      <c r="AH536" s="416">
        <f t="shared" si="197"/>
        <v>0</v>
      </c>
      <c r="AI536" s="296">
        <f t="shared" si="198"/>
        <v>0</v>
      </c>
      <c r="AJ536" s="29"/>
      <c r="AK536" s="29"/>
      <c r="AL536" s="303" t="str">
        <f t="shared" si="199"/>
        <v> </v>
      </c>
      <c r="AM536" s="293"/>
      <c r="AN536" s="296">
        <f t="shared" si="204"/>
        <v>0</v>
      </c>
      <c r="AO536" s="297">
        <f t="shared" si="200"/>
        <v>0</v>
      </c>
      <c r="AQ536" t="str">
        <f t="shared" si="201"/>
        <v> </v>
      </c>
      <c r="AR536" t="str">
        <f t="shared" si="207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44980</v>
      </c>
      <c r="X537" s="415">
        <f t="shared" si="206"/>
        <v>0</v>
      </c>
      <c r="Z537" s="416">
        <f t="shared" si="194"/>
        <v>0</v>
      </c>
      <c r="AA537" s="296">
        <f t="shared" si="195"/>
        <v>0</v>
      </c>
      <c r="AB537" s="29"/>
      <c r="AC537" s="29"/>
      <c r="AD537" s="303" t="e">
        <f>IF((#REF!=0)," ",#REF!)</f>
        <v>#REF!</v>
      </c>
      <c r="AE537" s="293"/>
      <c r="AF537" s="296">
        <f t="shared" si="203"/>
        <v>23</v>
      </c>
      <c r="AG537" s="297">
        <f t="shared" si="196"/>
        <v>2</v>
      </c>
      <c r="AH537" s="416">
        <f t="shared" si="197"/>
        <v>0</v>
      </c>
      <c r="AI537" s="296">
        <f t="shared" si="198"/>
        <v>0</v>
      </c>
      <c r="AJ537" s="29"/>
      <c r="AK537" s="29"/>
      <c r="AL537" s="303" t="str">
        <f t="shared" si="199"/>
        <v> </v>
      </c>
      <c r="AM537" s="293"/>
      <c r="AN537" s="296">
        <f t="shared" si="204"/>
        <v>0</v>
      </c>
      <c r="AO537" s="297">
        <f t="shared" si="200"/>
        <v>0</v>
      </c>
      <c r="AQ537" t="str">
        <f t="shared" si="201"/>
        <v> </v>
      </c>
      <c r="AR537" t="str">
        <f t="shared" si="207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44981</v>
      </c>
      <c r="X538" s="415">
        <f t="shared" si="206"/>
        <v>0</v>
      </c>
      <c r="Z538" s="416">
        <f t="shared" si="194"/>
        <v>0</v>
      </c>
      <c r="AA538" s="296">
        <f t="shared" si="195"/>
        <v>0</v>
      </c>
      <c r="AB538" s="304"/>
      <c r="AC538" s="304"/>
      <c r="AD538" s="305" t="e">
        <f>IF((#REF!=0)," ",#REF!)</f>
        <v>#REF!</v>
      </c>
      <c r="AE538" s="299"/>
      <c r="AF538" s="300">
        <f t="shared" si="203"/>
        <v>23</v>
      </c>
      <c r="AG538" s="301">
        <f t="shared" si="196"/>
        <v>2</v>
      </c>
      <c r="AH538" s="419">
        <f t="shared" si="197"/>
        <v>0</v>
      </c>
      <c r="AI538" s="300">
        <f t="shared" si="198"/>
        <v>0</v>
      </c>
      <c r="AJ538" s="304"/>
      <c r="AK538" s="304"/>
      <c r="AL538" s="305" t="str">
        <f t="shared" si="199"/>
        <v> </v>
      </c>
      <c r="AM538" s="299"/>
      <c r="AN538" s="300">
        <f t="shared" si="204"/>
        <v>0</v>
      </c>
      <c r="AO538" s="301">
        <f t="shared" si="200"/>
        <v>0</v>
      </c>
      <c r="AQ538" t="str">
        <f t="shared" si="201"/>
        <v> </v>
      </c>
      <c r="AR538" t="str">
        <f t="shared" si="207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44982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44983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44984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44985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/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/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/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BA2:BD3"/>
    <mergeCell ref="AS2:AX3"/>
  </mergeCells>
  <conditionalFormatting sqref="BM3">
    <cfRule type="cellIs" dxfId="8" priority="758" operator="equal">
      <formula>"NO"</formula>
    </cfRule>
    <cfRule type="containsText" dxfId="9" priority="757" operator="between" text="NO">
      <formula>NOT(ISERROR(SEARCH("NO",BM3)))</formula>
    </cfRule>
  </conditionalFormatting>
  <conditionalFormatting sqref="AF28:AI28">
    <cfRule type="colorScale" priority="52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2" priority="206" operator="greaterThan">
      <formula>1</formula>
    </cfRule>
    <cfRule type="cellIs" dxfId="1" priority="205" operator="greaterThan">
      <formula>1</formula>
    </cfRule>
    <cfRule type="cellIs" dxfId="0" priority="204" operator="greaterThan">
      <formula>0</formula>
    </cfRule>
  </conditionalFormatting>
  <conditionalFormatting sqref="CO28:CR28">
    <cfRule type="cellIs" dxfId="0" priority="211" operator="greaterThan">
      <formula>0</formula>
    </cfRule>
    <cfRule type="cellIs" dxfId="1" priority="212" operator="greaterThan">
      <formula>1</formula>
    </cfRule>
    <cfRule type="cellIs" dxfId="2" priority="213" operator="greaterThan">
      <formula>1</formula>
    </cfRule>
  </conditionalFormatting>
  <conditionalFormatting sqref="AF56:AI56">
    <cfRule type="colorScale" priority="47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74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7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82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7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74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7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0" priority="125" operator="greaterThan">
      <formula>0</formula>
    </cfRule>
    <cfRule type="cellIs" dxfId="1" priority="126" operator="greaterThan">
      <formula>1</formula>
    </cfRule>
    <cfRule type="cellIs" dxfId="2" priority="127" operator="greaterThan">
      <formula>1</formula>
    </cfRule>
  </conditionalFormatting>
  <conditionalFormatting sqref="F33:F56">
    <cfRule type="cellIs" dxfId="2" priority="352" operator="greaterThan">
      <formula>1</formula>
    </cfRule>
    <cfRule type="cellIs" dxfId="1" priority="351" operator="greaterThan">
      <formula>1</formula>
    </cfRule>
    <cfRule type="cellIs" dxfId="0" priority="350" operator="greaterThan">
      <formula>0</formula>
    </cfRule>
  </conditionalFormatting>
  <conditionalFormatting sqref="F61:F84">
    <cfRule type="cellIs" dxfId="0" priority="560" operator="greaterThan">
      <formula>0</formula>
    </cfRule>
    <cfRule type="cellIs" dxfId="2" priority="562" operator="greaterThan">
      <formula>1</formula>
    </cfRule>
    <cfRule type="cellIs" dxfId="1" priority="561" operator="greaterThan">
      <formula>1</formula>
    </cfRule>
  </conditionalFormatting>
  <conditionalFormatting sqref="F93:F116">
    <cfRule type="cellIs" dxfId="2" priority="81" operator="greaterThan">
      <formula>1</formula>
    </cfRule>
    <cfRule type="cellIs" dxfId="1" priority="80" operator="greaterThan">
      <formula>1</formula>
    </cfRule>
    <cfRule type="cellIs" dxfId="0" priority="79" operator="greaterThan">
      <formula>0</formula>
    </cfRule>
  </conditionalFormatting>
  <conditionalFormatting sqref="F121:F144">
    <cfRule type="cellIs" dxfId="1" priority="543" operator="greaterThan">
      <formula>1</formula>
    </cfRule>
    <cfRule type="cellIs" dxfId="2" priority="544" operator="greaterThan">
      <formula>1</formula>
    </cfRule>
    <cfRule type="cellIs" dxfId="0" priority="542" operator="greaterThan">
      <formula>0</formula>
    </cfRule>
  </conditionalFormatting>
  <conditionalFormatting sqref="G5:G28">
    <cfRule type="cellIs" dxfId="3" priority="128" operator="greaterThan">
      <formula>0</formula>
    </cfRule>
    <cfRule type="cellIs" dxfId="4" priority="129" operator="greaterThan">
      <formula>0</formula>
    </cfRule>
  </conditionalFormatting>
  <conditionalFormatting sqref="G33:G56">
    <cfRule type="cellIs" dxfId="4" priority="354" operator="greaterThan">
      <formula>0</formula>
    </cfRule>
    <cfRule type="cellIs" dxfId="3" priority="353" operator="greaterThan">
      <formula>0</formula>
    </cfRule>
  </conditionalFormatting>
  <conditionalFormatting sqref="G61:G84">
    <cfRule type="cellIs" dxfId="4" priority="564" operator="greaterThan">
      <formula>0</formula>
    </cfRule>
    <cfRule type="cellIs" dxfId="3" priority="563" operator="greaterThan">
      <formula>0</formula>
    </cfRule>
  </conditionalFormatting>
  <conditionalFormatting sqref="G93:G116">
    <cfRule type="cellIs" dxfId="4" priority="83" operator="greaterThan">
      <formula>0</formula>
    </cfRule>
    <cfRule type="cellIs" dxfId="3" priority="82" operator="greaterThan">
      <formula>0</formula>
    </cfRule>
  </conditionalFormatting>
  <conditionalFormatting sqref="G121:G144">
    <cfRule type="cellIs" dxfId="3" priority="545" operator="greaterThan">
      <formula>0</formula>
    </cfRule>
    <cfRule type="cellIs" dxfId="4" priority="546" operator="greaterThan">
      <formula>0</formula>
    </cfRule>
  </conditionalFormatting>
  <conditionalFormatting sqref="H5:H28">
    <cfRule type="cellIs" dxfId="5" priority="130" operator="greaterThan">
      <formula>0</formula>
    </cfRule>
  </conditionalFormatting>
  <conditionalFormatting sqref="H33:H56">
    <cfRule type="cellIs" dxfId="5" priority="355" operator="greaterThan">
      <formula>0</formula>
    </cfRule>
  </conditionalFormatting>
  <conditionalFormatting sqref="H61:H84">
    <cfRule type="cellIs" dxfId="5" priority="565" operator="greaterThan">
      <formula>0</formula>
    </cfRule>
  </conditionalFormatting>
  <conditionalFormatting sqref="H93:H116">
    <cfRule type="cellIs" dxfId="5" priority="84" operator="greaterThan">
      <formula>0</formula>
    </cfRule>
  </conditionalFormatting>
  <conditionalFormatting sqref="H121:H144">
    <cfRule type="cellIs" dxfId="5" priority="547" operator="greaterThan">
      <formula>0</formula>
    </cfRule>
  </conditionalFormatting>
  <conditionalFormatting sqref="K5:K28">
    <cfRule type="cellIs" dxfId="0" priority="161" operator="greaterThan">
      <formula>0</formula>
    </cfRule>
    <cfRule type="cellIs" dxfId="1" priority="162" operator="greaterThan">
      <formula>1</formula>
    </cfRule>
    <cfRule type="cellIs" dxfId="2" priority="163" operator="greaterThan">
      <formula>1</formula>
    </cfRule>
  </conditionalFormatting>
  <conditionalFormatting sqref="K33:K56">
    <cfRule type="cellIs" dxfId="0" priority="368" operator="greaterThan">
      <formula>0</formula>
    </cfRule>
    <cfRule type="cellIs" dxfId="1" priority="369" operator="greaterThan">
      <formula>1</formula>
    </cfRule>
    <cfRule type="cellIs" dxfId="2" priority="370" operator="greaterThan">
      <formula>1</formula>
    </cfRule>
  </conditionalFormatting>
  <conditionalFormatting sqref="K61:K84">
    <cfRule type="cellIs" dxfId="2" priority="616" operator="greaterThan">
      <formula>1</formula>
    </cfRule>
    <cfRule type="cellIs" dxfId="1" priority="615" operator="greaterThan">
      <formula>1</formula>
    </cfRule>
    <cfRule type="cellIs" dxfId="0" priority="614" operator="greaterThan">
      <formula>0</formula>
    </cfRule>
  </conditionalFormatting>
  <conditionalFormatting sqref="K93:K116">
    <cfRule type="cellIs" dxfId="0" priority="43" operator="greaterThan">
      <formula>0</formula>
    </cfRule>
    <cfRule type="cellIs" dxfId="1" priority="44" operator="greaterThan">
      <formula>1</formula>
    </cfRule>
    <cfRule type="cellIs" dxfId="2" priority="45" operator="greaterThan">
      <formula>1</formula>
    </cfRule>
  </conditionalFormatting>
  <conditionalFormatting sqref="K121:K144">
    <cfRule type="cellIs" dxfId="0" priority="632" operator="greaterThan">
      <formula>0</formula>
    </cfRule>
    <cfRule type="cellIs" dxfId="2" priority="634" operator="greaterThan">
      <formula>1</formula>
    </cfRule>
    <cfRule type="cellIs" dxfId="1" priority="633" operator="greaterThan">
      <formula>1</formula>
    </cfRule>
  </conditionalFormatting>
  <conditionalFormatting sqref="L5:L28">
    <cfRule type="cellIs" dxfId="3" priority="164" operator="greaterThan">
      <formula>0</formula>
    </cfRule>
    <cfRule type="cellIs" dxfId="4" priority="165" operator="greaterThan">
      <formula>0</formula>
    </cfRule>
  </conditionalFormatting>
  <conditionalFormatting sqref="L33:L56">
    <cfRule type="cellIs" dxfId="3" priority="371" operator="greaterThan">
      <formula>0</formula>
    </cfRule>
    <cfRule type="cellIs" dxfId="4" priority="372" operator="greaterThan">
      <formula>0</formula>
    </cfRule>
  </conditionalFormatting>
  <conditionalFormatting sqref="L61:L84">
    <cfRule type="cellIs" dxfId="3" priority="617" operator="greaterThan">
      <formula>0</formula>
    </cfRule>
    <cfRule type="cellIs" dxfId="4" priority="618" operator="greaterThan">
      <formula>0</formula>
    </cfRule>
  </conditionalFormatting>
  <conditionalFormatting sqref="L93:L116">
    <cfRule type="cellIs" dxfId="4" priority="47" operator="greaterThan">
      <formula>0</formula>
    </cfRule>
    <cfRule type="cellIs" dxfId="3" priority="46" operator="greaterThan">
      <formula>0</formula>
    </cfRule>
  </conditionalFormatting>
  <conditionalFormatting sqref="L121:L144">
    <cfRule type="cellIs" dxfId="4" priority="636" operator="greaterThan">
      <formula>0</formula>
    </cfRule>
    <cfRule type="cellIs" dxfId="3" priority="635" operator="greaterThan">
      <formula>0</formula>
    </cfRule>
  </conditionalFormatting>
  <conditionalFormatting sqref="M5:M28">
    <cfRule type="cellIs" dxfId="5" priority="166" operator="greaterThan">
      <formula>0</formula>
    </cfRule>
  </conditionalFormatting>
  <conditionalFormatting sqref="M33:M56">
    <cfRule type="cellIs" dxfId="5" priority="373" operator="greaterThan">
      <formula>0</formula>
    </cfRule>
  </conditionalFormatting>
  <conditionalFormatting sqref="M61:M84">
    <cfRule type="cellIs" dxfId="5" priority="619" operator="greaterThan">
      <formula>0</formula>
    </cfRule>
  </conditionalFormatting>
  <conditionalFormatting sqref="M93:M116">
    <cfRule type="cellIs" dxfId="5" priority="48" operator="greaterThan">
      <formula>0</formula>
    </cfRule>
  </conditionalFormatting>
  <conditionalFormatting sqref="M121:M144">
    <cfRule type="cellIs" dxfId="5" priority="637" operator="greaterThan">
      <formula>0</formula>
    </cfRule>
  </conditionalFormatting>
  <conditionalFormatting sqref="P5:P28">
    <cfRule type="cellIs" dxfId="2" priority="106" operator="greaterThan">
      <formula>1</formula>
    </cfRule>
    <cfRule type="cellIs" dxfId="0" priority="104" operator="greaterThan">
      <formula>0</formula>
    </cfRule>
    <cfRule type="cellIs" dxfId="1" priority="105" operator="greaterThan">
      <formula>1</formula>
    </cfRule>
  </conditionalFormatting>
  <conditionalFormatting sqref="P33:P56">
    <cfRule type="cellIs" dxfId="1" priority="387" operator="greaterThan">
      <formula>1</formula>
    </cfRule>
    <cfRule type="cellIs" dxfId="0" priority="386" operator="greaterThan">
      <formula>0</formula>
    </cfRule>
    <cfRule type="cellIs" dxfId="2" priority="388" operator="greaterThan">
      <formula>1</formula>
    </cfRule>
  </conditionalFormatting>
  <conditionalFormatting sqref="P61:P84">
    <cfRule type="cellIs" dxfId="0" priority="596" operator="greaterThan">
      <formula>0</formula>
    </cfRule>
    <cfRule type="cellIs" dxfId="1" priority="597" operator="greaterThan">
      <formula>1</formula>
    </cfRule>
    <cfRule type="cellIs" dxfId="2" priority="598" operator="greaterThan">
      <formula>1</formula>
    </cfRule>
  </conditionalFormatting>
  <conditionalFormatting sqref="P93:P116">
    <cfRule type="cellIs" dxfId="0" priority="61" operator="greaterThan">
      <formula>0</formula>
    </cfRule>
    <cfRule type="cellIs" dxfId="1" priority="62" operator="greaterThan">
      <formula>1</formula>
    </cfRule>
    <cfRule type="cellIs" dxfId="2" priority="63" operator="greaterThan">
      <formula>1</formula>
    </cfRule>
  </conditionalFormatting>
  <conditionalFormatting sqref="P121:P144">
    <cfRule type="cellIs" dxfId="1" priority="651" operator="greaterThan">
      <formula>1</formula>
    </cfRule>
    <cfRule type="cellIs" dxfId="2" priority="652" operator="greaterThan">
      <formula>1</formula>
    </cfRule>
    <cfRule type="cellIs" dxfId="0" priority="650" operator="greaterThan">
      <formula>0</formula>
    </cfRule>
  </conditionalFormatting>
  <conditionalFormatting sqref="Q5:Q28">
    <cfRule type="cellIs" dxfId="3" priority="107" operator="greaterThan">
      <formula>0</formula>
    </cfRule>
    <cfRule type="cellIs" dxfId="4" priority="108" operator="greaterThan">
      <formula>0</formula>
    </cfRule>
  </conditionalFormatting>
  <conditionalFormatting sqref="Q33:Q56">
    <cfRule type="cellIs" dxfId="3" priority="389" operator="greaterThan">
      <formula>0</formula>
    </cfRule>
    <cfRule type="cellIs" dxfId="4" priority="390" operator="greaterThan">
      <formula>0</formula>
    </cfRule>
  </conditionalFormatting>
  <conditionalFormatting sqref="Q61:Q84">
    <cfRule type="cellIs" dxfId="4" priority="600" operator="greaterThan">
      <formula>0</formula>
    </cfRule>
    <cfRule type="cellIs" dxfId="3" priority="599" operator="greaterThan">
      <formula>0</formula>
    </cfRule>
  </conditionalFormatting>
  <conditionalFormatting sqref="Q93:Q116">
    <cfRule type="cellIs" dxfId="3" priority="64" operator="greaterThan">
      <formula>0</formula>
    </cfRule>
    <cfRule type="cellIs" dxfId="4" priority="65" operator="greaterThan">
      <formula>0</formula>
    </cfRule>
  </conditionalFormatting>
  <conditionalFormatting sqref="Q121:Q144">
    <cfRule type="cellIs" dxfId="4" priority="654" operator="greaterThan">
      <formula>0</formula>
    </cfRule>
    <cfRule type="cellIs" dxfId="3" priority="653" operator="greaterThan">
      <formula>0</formula>
    </cfRule>
  </conditionalFormatting>
  <conditionalFormatting sqref="R5:R28">
    <cfRule type="cellIs" dxfId="5" priority="109" operator="greaterThan">
      <formula>0</formula>
    </cfRule>
  </conditionalFormatting>
  <conditionalFormatting sqref="R33:R56">
    <cfRule type="cellIs" dxfId="5" priority="391" operator="greaterThan">
      <formula>0</formula>
    </cfRule>
  </conditionalFormatting>
  <conditionalFormatting sqref="R61:R84">
    <cfRule type="cellIs" dxfId="5" priority="601" operator="greaterThan">
      <formula>0</formula>
    </cfRule>
  </conditionalFormatting>
  <conditionalFormatting sqref="R93:R116">
    <cfRule type="cellIs" dxfId="5" priority="66" operator="greaterThan">
      <formula>0</formula>
    </cfRule>
  </conditionalFormatting>
  <conditionalFormatting sqref="R121:R144">
    <cfRule type="cellIs" dxfId="5" priority="655" operator="greaterThan">
      <formula>0</formula>
    </cfRule>
  </conditionalFormatting>
  <conditionalFormatting sqref="U5:U28">
    <cfRule type="cellIs" dxfId="2" priority="145" operator="greaterThan">
      <formula>1</formula>
    </cfRule>
    <cfRule type="cellIs" dxfId="0" priority="143" operator="greaterThan">
      <formula>0</formula>
    </cfRule>
    <cfRule type="cellIs" dxfId="1" priority="144" operator="greaterThan">
      <formula>1</formula>
    </cfRule>
  </conditionalFormatting>
  <conditionalFormatting sqref="U33:U56">
    <cfRule type="cellIs" dxfId="0" priority="404" operator="greaterThan">
      <formula>0</formula>
    </cfRule>
    <cfRule type="cellIs" dxfId="2" priority="406" operator="greaterThan">
      <formula>1</formula>
    </cfRule>
    <cfRule type="cellIs" dxfId="1" priority="405" operator="greaterThan">
      <formula>1</formula>
    </cfRule>
  </conditionalFormatting>
  <conditionalFormatting sqref="U61:U84">
    <cfRule type="cellIs" dxfId="2" priority="580" operator="greaterThan">
      <formula>1</formula>
    </cfRule>
    <cfRule type="cellIs" dxfId="0" priority="578" operator="greaterThan">
      <formula>0</formula>
    </cfRule>
    <cfRule type="cellIs" dxfId="1" priority="579" operator="greaterThan">
      <formula>1</formula>
    </cfRule>
  </conditionalFormatting>
  <conditionalFormatting sqref="U93:U116">
    <cfRule type="cellIs" dxfId="2" priority="27" operator="greaterThan">
      <formula>1</formula>
    </cfRule>
    <cfRule type="cellIs" dxfId="0" priority="25" operator="greaterThan">
      <formula>0</formula>
    </cfRule>
    <cfRule type="cellIs" dxfId="1" priority="26" operator="greaterThan">
      <formula>1</formula>
    </cfRule>
  </conditionalFormatting>
  <conditionalFormatting sqref="U121:U144">
    <cfRule type="cellIs" dxfId="2" priority="670" operator="greaterThan">
      <formula>1</formula>
    </cfRule>
    <cfRule type="cellIs" dxfId="0" priority="668" operator="greaterThan">
      <formula>0</formula>
    </cfRule>
    <cfRule type="cellIs" dxfId="1" priority="669" operator="greaterThan">
      <formula>1</formula>
    </cfRule>
  </conditionalFormatting>
  <conditionalFormatting sqref="V5:V28">
    <cfRule type="cellIs" dxfId="3" priority="146" operator="greaterThan">
      <formula>0</formula>
    </cfRule>
    <cfRule type="cellIs" dxfId="4" priority="147" operator="greaterThan">
      <formula>0</formula>
    </cfRule>
  </conditionalFormatting>
  <conditionalFormatting sqref="V33:V56">
    <cfRule type="cellIs" dxfId="4" priority="408" operator="greaterThan">
      <formula>0</formula>
    </cfRule>
    <cfRule type="cellIs" dxfId="3" priority="407" operator="greaterThan">
      <formula>0</formula>
    </cfRule>
  </conditionalFormatting>
  <conditionalFormatting sqref="V61:V84">
    <cfRule type="cellIs" dxfId="3" priority="581" operator="greaterThan">
      <formula>0</formula>
    </cfRule>
    <cfRule type="cellIs" dxfId="4" priority="582" operator="greaterThan">
      <formula>0</formula>
    </cfRule>
  </conditionalFormatting>
  <conditionalFormatting sqref="V93:V116">
    <cfRule type="cellIs" dxfId="3" priority="28" operator="greaterThan">
      <formula>0</formula>
    </cfRule>
    <cfRule type="cellIs" dxfId="4" priority="29" operator="greaterThan">
      <formula>0</formula>
    </cfRule>
  </conditionalFormatting>
  <conditionalFormatting sqref="V121:V144">
    <cfRule type="cellIs" dxfId="4" priority="672" operator="greaterThan">
      <formula>0</formula>
    </cfRule>
    <cfRule type="cellIs" dxfId="3" priority="671" operator="greaterThan">
      <formula>0</formula>
    </cfRule>
  </conditionalFormatting>
  <conditionalFormatting sqref="W5:W28">
    <cfRule type="cellIs" dxfId="5" priority="148" operator="greaterThan">
      <formula>0</formula>
    </cfRule>
  </conditionalFormatting>
  <conditionalFormatting sqref="W33:W56">
    <cfRule type="cellIs" dxfId="5" priority="409" operator="greaterThan">
      <formula>0</formula>
    </cfRule>
  </conditionalFormatting>
  <conditionalFormatting sqref="W61:W84">
    <cfRule type="cellIs" dxfId="5" priority="583" operator="greaterThan">
      <formula>0</formula>
    </cfRule>
  </conditionalFormatting>
  <conditionalFormatting sqref="W93:W116">
    <cfRule type="cellIs" dxfId="5" priority="30" operator="greaterThan">
      <formula>0</formula>
    </cfRule>
  </conditionalFormatting>
  <conditionalFormatting sqref="W121:W144">
    <cfRule type="cellIs" dxfId="5" priority="673" operator="greaterThan">
      <formula>0</formula>
    </cfRule>
  </conditionalFormatting>
  <conditionalFormatting sqref="Z5:Z28">
    <cfRule type="cellIs" dxfId="0" priority="500" operator="greaterThan">
      <formula>0</formula>
    </cfRule>
    <cfRule type="cellIs" dxfId="1" priority="501" operator="greaterThan">
      <formula>1</formula>
    </cfRule>
    <cfRule type="cellIs" dxfId="2" priority="502" operator="greaterThan">
      <formula>1</formula>
    </cfRule>
  </conditionalFormatting>
  <conditionalFormatting sqref="Z33:Z56">
    <cfRule type="cellIs" dxfId="2" priority="483" operator="greaterThan">
      <formula>1</formula>
    </cfRule>
    <cfRule type="cellIs" dxfId="1" priority="482" operator="greaterThan">
      <formula>1</formula>
    </cfRule>
    <cfRule type="cellIs" dxfId="0" priority="481" operator="greaterThan">
      <formula>0</formula>
    </cfRule>
  </conditionalFormatting>
  <conditionalFormatting sqref="Z61:Z84">
    <cfRule type="cellIs" dxfId="2" priority="761" operator="greaterThan">
      <formula>1</formula>
    </cfRule>
    <cfRule type="cellIs" dxfId="0" priority="759" operator="greaterThan">
      <formula>0</formula>
    </cfRule>
    <cfRule type="cellIs" dxfId="1" priority="760" operator="greaterThan">
      <formula>1</formula>
    </cfRule>
  </conditionalFormatting>
  <conditionalFormatting sqref="Z93:Z116">
    <cfRule type="cellIs" dxfId="1" priority="802" operator="greaterThan">
      <formula>1</formula>
    </cfRule>
    <cfRule type="cellIs" dxfId="0" priority="801" operator="greaterThan">
      <formula>0</formula>
    </cfRule>
    <cfRule type="cellIs" dxfId="2" priority="803" operator="greaterThan">
      <formula>1</formula>
    </cfRule>
  </conditionalFormatting>
  <conditionalFormatting sqref="Z121:Z144">
    <cfRule type="cellIs" dxfId="2" priority="782" operator="greaterThan">
      <formula>1</formula>
    </cfRule>
    <cfRule type="cellIs" dxfId="0" priority="780" operator="greaterThan">
      <formula>0</formula>
    </cfRule>
    <cfRule type="cellIs" dxfId="1" priority="781" operator="greaterThan">
      <formula>1</formula>
    </cfRule>
  </conditionalFormatting>
  <conditionalFormatting sqref="AA5:AA28">
    <cfRule type="cellIs" dxfId="3" priority="503" operator="greaterThan">
      <formula>0</formula>
    </cfRule>
    <cfRule type="cellIs" dxfId="4" priority="504" operator="greaterThan">
      <formula>0</formula>
    </cfRule>
  </conditionalFormatting>
  <conditionalFormatting sqref="AA33:AA56">
    <cfRule type="cellIs" dxfId="4" priority="485" operator="greaterThan">
      <formula>0</formula>
    </cfRule>
    <cfRule type="cellIs" dxfId="3" priority="484" operator="greaterThan">
      <formula>0</formula>
    </cfRule>
  </conditionalFormatting>
  <conditionalFormatting sqref="AA61:AA84">
    <cfRule type="cellIs" dxfId="3" priority="762" operator="greaterThan">
      <formula>0</formula>
    </cfRule>
    <cfRule type="cellIs" dxfId="4" priority="763" operator="greaterThan">
      <formula>0</formula>
    </cfRule>
  </conditionalFormatting>
  <conditionalFormatting sqref="AA93:AA116">
    <cfRule type="cellIs" dxfId="3" priority="804" operator="greaterThan">
      <formula>0</formula>
    </cfRule>
    <cfRule type="cellIs" dxfId="4" priority="805" operator="greaterThan">
      <formula>0</formula>
    </cfRule>
  </conditionalFormatting>
  <conditionalFormatting sqref="AA121:AA144">
    <cfRule type="cellIs" dxfId="3" priority="783" operator="greaterThan">
      <formula>0</formula>
    </cfRule>
    <cfRule type="cellIs" dxfId="4" priority="784" operator="greaterThan">
      <formula>0</formula>
    </cfRule>
  </conditionalFormatting>
  <conditionalFormatting sqref="AB5:AB28">
    <cfRule type="cellIs" dxfId="5" priority="505" operator="greaterThan">
      <formula>0</formula>
    </cfRule>
  </conditionalFormatting>
  <conditionalFormatting sqref="AB33:AB56">
    <cfRule type="cellIs" dxfId="5" priority="486" operator="greaterThan">
      <formula>0</formula>
    </cfRule>
  </conditionalFormatting>
  <conditionalFormatting sqref="AB61:AB84">
    <cfRule type="cellIs" dxfId="5" priority="764" operator="greaterThan">
      <formula>0</formula>
    </cfRule>
  </conditionalFormatting>
  <conditionalFormatting sqref="AB93:AB116">
    <cfRule type="cellIs" dxfId="5" priority="806" operator="greaterThan">
      <formula>0</formula>
    </cfRule>
  </conditionalFormatting>
  <conditionalFormatting sqref="AB121:AB144">
    <cfRule type="cellIs" dxfId="5" priority="785" operator="greaterThan">
      <formula>0</formula>
    </cfRule>
  </conditionalFormatting>
  <conditionalFormatting sqref="AF5:AF27">
    <cfRule type="colorScale" priority="5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8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8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8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8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8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8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751" operator="between" text="B/E">
      <formula>NOT(ISERROR(SEARCH("B/E",BM5)))</formula>
    </cfRule>
    <cfRule type="containsText" dxfId="10" priority="752" operator="between" text="BE">
      <formula>NOT(ISERROR(SEARCH("BE",BM5)))</formula>
    </cfRule>
    <cfRule type="containsText" dxfId="11" priority="754" operator="between" text="LOSE">
      <formula>NOT(ISERROR(SEARCH("LOSE",BM5)))</formula>
    </cfRule>
    <cfRule type="containsText" dxfId="7" priority="755" operator="between" text="NO">
      <formula>NOT(ISERROR(SEARCH("NO",BM5)))</formula>
    </cfRule>
    <cfRule type="containsText" dxfId="12" priority="756" operator="between" text="B/E">
      <formula>NOT(ISERROR(SEARCH("B/E",BM5)))</formula>
    </cfRule>
  </conditionalFormatting>
  <conditionalFormatting sqref="BZ33:BZ56">
    <cfRule type="cellIs" dxfId="0" priority="334" operator="greaterThan">
      <formula>0</formula>
    </cfRule>
    <cfRule type="cellIs" dxfId="1" priority="335" operator="greaterThan">
      <formula>1</formula>
    </cfRule>
    <cfRule type="cellIs" dxfId="2" priority="336" operator="greaterThan">
      <formula>1</formula>
    </cfRule>
  </conditionalFormatting>
  <conditionalFormatting sqref="BZ66:BZ76">
    <cfRule type="cellIs" dxfId="1" priority="285" operator="greaterThan">
      <formula>1</formula>
    </cfRule>
    <cfRule type="cellIs" dxfId="0" priority="284" operator="greaterThan">
      <formula>0</formula>
    </cfRule>
    <cfRule type="cellIs" dxfId="2" priority="286" operator="greaterThan">
      <formula>1</formula>
    </cfRule>
  </conditionalFormatting>
  <conditionalFormatting sqref="BZ76:BZ83">
    <cfRule type="cellIs" dxfId="0" priority="291" operator="greaterThan">
      <formula>0</formula>
    </cfRule>
    <cfRule type="cellIs" dxfId="2" priority="293" operator="greaterThan">
      <formula>1</formula>
    </cfRule>
    <cfRule type="cellIs" dxfId="1" priority="292" operator="greaterThan">
      <formula>1</formula>
    </cfRule>
  </conditionalFormatting>
  <conditionalFormatting sqref="CA5:CA27">
    <cfRule type="cellIs" dxfId="4" priority="218" operator="greaterThan">
      <formula>0</formula>
    </cfRule>
    <cfRule type="cellIs" dxfId="3" priority="217" operator="greaterThan">
      <formula>0</formula>
    </cfRule>
  </conditionalFormatting>
  <conditionalFormatting sqref="CA33:CA56">
    <cfRule type="cellIs" dxfId="3" priority="337" operator="greaterThan">
      <formula>0</formula>
    </cfRule>
    <cfRule type="cellIs" dxfId="4" priority="338" operator="greaterThan">
      <formula>0</formula>
    </cfRule>
  </conditionalFormatting>
  <conditionalFormatting sqref="CA66:CA76">
    <cfRule type="cellIs" dxfId="3" priority="287" operator="greaterThan">
      <formula>0</formula>
    </cfRule>
    <cfRule type="cellIs" dxfId="4" priority="288" operator="greaterThan">
      <formula>0</formula>
    </cfRule>
  </conditionalFormatting>
  <conditionalFormatting sqref="CA76:CA83">
    <cfRule type="cellIs" dxfId="3" priority="294" operator="greaterThan">
      <formula>0</formula>
    </cfRule>
    <cfRule type="cellIs" dxfId="4" priority="295" operator="greaterThan">
      <formula>0</formula>
    </cfRule>
  </conditionalFormatting>
  <conditionalFormatting sqref="CB5:CB27">
    <cfRule type="cellIs" dxfId="5" priority="186" operator="greaterThan">
      <formula>0</formula>
    </cfRule>
  </conditionalFormatting>
  <conditionalFormatting sqref="CB33:CB56">
    <cfRule type="cellIs" dxfId="5" priority="24" operator="greaterThan">
      <formula>0</formula>
    </cfRule>
  </conditionalFormatting>
  <conditionalFormatting sqref="CB61:CB84">
    <cfRule type="cellIs" dxfId="5" priority="282" operator="greaterThan">
      <formula>0</formula>
    </cfRule>
  </conditionalFormatting>
  <conditionalFormatting sqref="CC5:CC27">
    <cfRule type="cellIs" dxfId="6" priority="220" operator="greaterThan">
      <formula>0</formula>
    </cfRule>
  </conditionalFormatting>
  <conditionalFormatting sqref="CC33:CC56">
    <cfRule type="cellIs" dxfId="6" priority="340" operator="greaterThan">
      <formula>0</formula>
    </cfRule>
  </conditionalFormatting>
  <conditionalFormatting sqref="CC61:CC84">
    <cfRule type="cellIs" dxfId="6" priority="283" operator="greaterThan">
      <formula>0</formula>
    </cfRule>
  </conditionalFormatting>
  <conditionalFormatting sqref="CE33:CE56">
    <cfRule type="cellIs" dxfId="0" priority="325" operator="greaterThan">
      <formula>0</formula>
    </cfRule>
    <cfRule type="cellIs" dxfId="1" priority="326" operator="greaterThan">
      <formula>1</formula>
    </cfRule>
    <cfRule type="cellIs" dxfId="2" priority="327" operator="greaterThan">
      <formula>1</formula>
    </cfRule>
  </conditionalFormatting>
  <conditionalFormatting sqref="CE66:CE76">
    <cfRule type="cellIs" dxfId="1" priority="266" operator="greaterThan">
      <formula>1</formula>
    </cfRule>
    <cfRule type="cellIs" dxfId="2" priority="267" operator="greaterThan">
      <formula>1</formula>
    </cfRule>
    <cfRule type="cellIs" dxfId="0" priority="265" operator="greaterThan">
      <formula>0</formula>
    </cfRule>
  </conditionalFormatting>
  <conditionalFormatting sqref="CE76:CE83">
    <cfRule type="cellIs" dxfId="2" priority="273" operator="greaterThan">
      <formula>1</formula>
    </cfRule>
    <cfRule type="cellIs" dxfId="1" priority="272" operator="greaterThan">
      <formula>1</formula>
    </cfRule>
    <cfRule type="cellIs" dxfId="0" priority="271" operator="greaterThan">
      <formula>0</formula>
    </cfRule>
  </conditionalFormatting>
  <conditionalFormatting sqref="CF5:CF27">
    <cfRule type="cellIs" dxfId="4" priority="191" operator="greaterThan">
      <formula>0</formula>
    </cfRule>
    <cfRule type="cellIs" dxfId="3" priority="190" operator="greaterThan">
      <formula>0</formula>
    </cfRule>
  </conditionalFormatting>
  <conditionalFormatting sqref="CF33:CF56">
    <cfRule type="cellIs" dxfId="4" priority="329" operator="greaterThan">
      <formula>0</formula>
    </cfRule>
    <cfRule type="cellIs" dxfId="3" priority="328" operator="greaterThan">
      <formula>0</formula>
    </cfRule>
  </conditionalFormatting>
  <conditionalFormatting sqref="CF66:CF76">
    <cfRule type="cellIs" dxfId="4" priority="269" operator="greaterThan">
      <formula>0</formula>
    </cfRule>
    <cfRule type="cellIs" dxfId="3" priority="268" operator="greaterThan">
      <formula>0</formula>
    </cfRule>
  </conditionalFormatting>
  <conditionalFormatting sqref="CF76:CF83">
    <cfRule type="cellIs" dxfId="3" priority="274" operator="greaterThan">
      <formula>0</formula>
    </cfRule>
    <cfRule type="cellIs" dxfId="4" priority="275" operator="greaterThan">
      <formula>0</formula>
    </cfRule>
  </conditionalFormatting>
  <conditionalFormatting sqref="CG5:CG27">
    <cfRule type="cellIs" dxfId="5" priority="192" operator="greaterThan">
      <formula>0</formula>
    </cfRule>
  </conditionalFormatting>
  <conditionalFormatting sqref="CG33:CG56">
    <cfRule type="cellIs" dxfId="5" priority="330" operator="greaterThan">
      <formula>0</formula>
    </cfRule>
  </conditionalFormatting>
  <conditionalFormatting sqref="CG61:CG84">
    <cfRule type="cellIs" dxfId="5" priority="263" operator="greaterThan">
      <formula>0</formula>
    </cfRule>
  </conditionalFormatting>
  <conditionalFormatting sqref="CH5:CH27">
    <cfRule type="cellIs" dxfId="6" priority="193" operator="greaterThan">
      <formula>0</formula>
    </cfRule>
  </conditionalFormatting>
  <conditionalFormatting sqref="CH33:CH56">
    <cfRule type="cellIs" dxfId="6" priority="331" operator="greaterThan">
      <formula>0</formula>
    </cfRule>
  </conditionalFormatting>
  <conditionalFormatting sqref="CH61:CH84">
    <cfRule type="cellIs" dxfId="6" priority="264" operator="greaterThan">
      <formula>0</formula>
    </cfRule>
  </conditionalFormatting>
  <conditionalFormatting sqref="CJ5:CJ27">
    <cfRule type="cellIs" dxfId="2" priority="23" operator="greaterThan">
      <formula>1</formula>
    </cfRule>
    <cfRule type="cellIs" dxfId="0" priority="21" operator="greaterThan">
      <formula>0</formula>
    </cfRule>
    <cfRule type="cellIs" dxfId="1" priority="22" operator="greaterThan">
      <formula>1</formula>
    </cfRule>
  </conditionalFormatting>
  <conditionalFormatting sqref="CJ33:CJ56">
    <cfRule type="cellIs" dxfId="2" priority="309" operator="greaterThan">
      <formula>1</formula>
    </cfRule>
    <cfRule type="cellIs" dxfId="0" priority="307" operator="greaterThan">
      <formula>0</formula>
    </cfRule>
    <cfRule type="cellIs" dxfId="1" priority="308" operator="greaterThan">
      <formula>1</formula>
    </cfRule>
  </conditionalFormatting>
  <conditionalFormatting sqref="CJ66:CJ76">
    <cfRule type="cellIs" dxfId="1" priority="238" operator="greaterThan">
      <formula>1</formula>
    </cfRule>
    <cfRule type="cellIs" dxfId="0" priority="237" operator="greaterThan">
      <formula>0</formula>
    </cfRule>
    <cfRule type="cellIs" dxfId="2" priority="239" operator="greaterThan">
      <formula>1</formula>
    </cfRule>
  </conditionalFormatting>
  <conditionalFormatting sqref="CJ76:CJ83">
    <cfRule type="cellIs" dxfId="2" priority="245" operator="greaterThan">
      <formula>1</formula>
    </cfRule>
    <cfRule type="cellIs" dxfId="1" priority="244" operator="greaterThan">
      <formula>1</formula>
    </cfRule>
    <cfRule type="cellIs" dxfId="0" priority="243" operator="greaterThan">
      <formula>0</formula>
    </cfRule>
  </conditionalFormatting>
  <conditionalFormatting sqref="CK5:CK27">
    <cfRule type="cellIs" dxfId="3" priority="207" operator="greaterThan">
      <formula>0</formula>
    </cfRule>
    <cfRule type="cellIs" dxfId="4" priority="208" operator="greaterThan">
      <formula>0</formula>
    </cfRule>
  </conditionalFormatting>
  <conditionalFormatting sqref="CK33:CK56">
    <cfRule type="cellIs" dxfId="4" priority="311" operator="greaterThan">
      <formula>0</formula>
    </cfRule>
    <cfRule type="cellIs" dxfId="3" priority="310" operator="greaterThan">
      <formula>0</formula>
    </cfRule>
  </conditionalFormatting>
  <conditionalFormatting sqref="CK66:CK76">
    <cfRule type="cellIs" dxfId="3" priority="240" operator="greaterThan">
      <formula>0</formula>
    </cfRule>
    <cfRule type="cellIs" dxfId="4" priority="241" operator="greaterThan">
      <formula>0</formula>
    </cfRule>
  </conditionalFormatting>
  <conditionalFormatting sqref="CK76:CK83">
    <cfRule type="cellIs" dxfId="4" priority="247" operator="greaterThan">
      <formula>0</formula>
    </cfRule>
    <cfRule type="cellIs" dxfId="3" priority="246" operator="greaterThan">
      <formula>0</formula>
    </cfRule>
  </conditionalFormatting>
  <conditionalFormatting sqref="CL5:CL27">
    <cfRule type="cellIs" dxfId="5" priority="209" operator="greaterThan">
      <formula>0</formula>
    </cfRule>
  </conditionalFormatting>
  <conditionalFormatting sqref="CL33:CL56">
    <cfRule type="cellIs" dxfId="5" priority="312" operator="greaterThan">
      <formula>0</formula>
    </cfRule>
  </conditionalFormatting>
  <conditionalFormatting sqref="CL61:CL84">
    <cfRule type="cellIs" dxfId="5" priority="235" operator="greaterThan">
      <formula>0</formula>
    </cfRule>
  </conditionalFormatting>
  <conditionalFormatting sqref="CM5:CM27">
    <cfRule type="cellIs" dxfId="6" priority="210" operator="greaterThan">
      <formula>0</formula>
    </cfRule>
  </conditionalFormatting>
  <conditionalFormatting sqref="CM33:CM56">
    <cfRule type="cellIs" dxfId="6" priority="313" operator="greaterThan">
      <formula>0</formula>
    </cfRule>
  </conditionalFormatting>
  <conditionalFormatting sqref="CM61:CM84">
    <cfRule type="cellIs" dxfId="6" priority="236" operator="greaterThan">
      <formula>0</formula>
    </cfRule>
  </conditionalFormatting>
  <conditionalFormatting sqref="CO5:CO27">
    <cfRule type="cellIs" dxfId="0" priority="343" operator="greaterThan">
      <formula>0</formula>
    </cfRule>
    <cfRule type="cellIs" dxfId="1" priority="344" operator="greaterThan">
      <formula>1</formula>
    </cfRule>
    <cfRule type="cellIs" dxfId="2" priority="345" operator="greaterThan">
      <formula>1</formula>
    </cfRule>
  </conditionalFormatting>
  <conditionalFormatting sqref="CO33:CO56">
    <cfRule type="cellIs" dxfId="2" priority="318" operator="greaterThan">
      <formula>1</formula>
    </cfRule>
    <cfRule type="cellIs" dxfId="1" priority="317" operator="greaterThan">
      <formula>1</formula>
    </cfRule>
    <cfRule type="cellIs" dxfId="0" priority="316" operator="greaterThan">
      <formula>0</formula>
    </cfRule>
  </conditionalFormatting>
  <conditionalFormatting sqref="CO61:CO84">
    <cfRule type="cellIs" dxfId="1" priority="250" operator="greaterThan">
      <formula>1</formula>
    </cfRule>
    <cfRule type="cellIs" dxfId="0" priority="249" operator="greaterThan">
      <formula>0</formula>
    </cfRule>
    <cfRule type="cellIs" dxfId="2" priority="251" operator="greaterThan">
      <formula>1</formula>
    </cfRule>
  </conditionalFormatting>
  <conditionalFormatting sqref="CP5:CP27">
    <cfRule type="cellIs" dxfId="3" priority="346" operator="greaterThan">
      <formula>0</formula>
    </cfRule>
    <cfRule type="cellIs" dxfId="4" priority="347" operator="greaterThan">
      <formula>0</formula>
    </cfRule>
  </conditionalFormatting>
  <conditionalFormatting sqref="CP33:CP56">
    <cfRule type="cellIs" dxfId="4" priority="320" operator="greaterThan">
      <formula>0</formula>
    </cfRule>
    <cfRule type="cellIs" dxfId="3" priority="319" operator="greaterThan">
      <formula>0</formula>
    </cfRule>
  </conditionalFormatting>
  <conditionalFormatting sqref="CP61:CP84">
    <cfRule type="cellIs" dxfId="3" priority="252" operator="greaterThan">
      <formula>0</formula>
    </cfRule>
    <cfRule type="cellIs" dxfId="4" priority="253" operator="greaterThan">
      <formula>0</formula>
    </cfRule>
  </conditionalFormatting>
  <conditionalFormatting sqref="CQ5:CQ27">
    <cfRule type="cellIs" dxfId="5" priority="348" operator="greaterThan">
      <formula>0</formula>
    </cfRule>
  </conditionalFormatting>
  <conditionalFormatting sqref="CQ33:CQ56">
    <cfRule type="cellIs" dxfId="5" priority="321" operator="greaterThan">
      <formula>0</formula>
    </cfRule>
  </conditionalFormatting>
  <conditionalFormatting sqref="CQ61:CQ84">
    <cfRule type="cellIs" dxfId="5" priority="254" operator="greaterThan">
      <formula>0</formula>
    </cfRule>
  </conditionalFormatting>
  <conditionalFormatting sqref="CR5:CR27">
    <cfRule type="cellIs" dxfId="6" priority="349" operator="greaterThan">
      <formula>0</formula>
    </cfRule>
  </conditionalFormatting>
  <conditionalFormatting sqref="CR33:CR56">
    <cfRule type="cellIs" dxfId="6" priority="322" operator="greaterThan">
      <formula>0</formula>
    </cfRule>
  </conditionalFormatting>
  <conditionalFormatting sqref="CR61:CR84">
    <cfRule type="cellIs" dxfId="6" priority="255" operator="greaterThan">
      <formula>0</formula>
    </cfRule>
  </conditionalFormatting>
  <conditionalFormatting sqref="CT33:CT56">
    <cfRule type="cellIs" dxfId="0" priority="298" operator="greaterThan">
      <formula>0</formula>
    </cfRule>
    <cfRule type="cellIs" dxfId="1" priority="299" operator="greaterThan">
      <formula>1</formula>
    </cfRule>
    <cfRule type="cellIs" dxfId="2" priority="300" operator="greaterThan">
      <formula>1</formula>
    </cfRule>
  </conditionalFormatting>
  <conditionalFormatting sqref="CT61:CT84">
    <cfRule type="cellIs" dxfId="2" priority="223" operator="greaterThan">
      <formula>1</formula>
    </cfRule>
    <cfRule type="cellIs" dxfId="1" priority="222" operator="greaterThan">
      <formula>1</formula>
    </cfRule>
    <cfRule type="cellIs" dxfId="0" priority="221" operator="greaterThan">
      <formula>0</formula>
    </cfRule>
  </conditionalFormatting>
  <conditionalFormatting sqref="CU5:CU27">
    <cfRule type="cellIs" dxfId="4" priority="201" operator="greaterThan">
      <formula>0</formula>
    </cfRule>
    <cfRule type="cellIs" dxfId="3" priority="200" operator="greaterThan">
      <formula>0</formula>
    </cfRule>
  </conditionalFormatting>
  <conditionalFormatting sqref="CU33:CU56">
    <cfRule type="cellIs" dxfId="3" priority="301" operator="greaterThan">
      <formula>0</formula>
    </cfRule>
    <cfRule type="cellIs" dxfId="4" priority="302" operator="greaterThan">
      <formula>0</formula>
    </cfRule>
  </conditionalFormatting>
  <conditionalFormatting sqref="CU61:CU84">
    <cfRule type="cellIs" dxfId="4" priority="225" operator="greaterThan">
      <formula>0</formula>
    </cfRule>
    <cfRule type="cellIs" dxfId="3" priority="224" operator="greaterThan">
      <formula>0</formula>
    </cfRule>
  </conditionalFormatting>
  <conditionalFormatting sqref="CV5:CV27">
    <cfRule type="cellIs" dxfId="5" priority="202" operator="greaterThan">
      <formula>0</formula>
    </cfRule>
  </conditionalFormatting>
  <conditionalFormatting sqref="CV33:CV56">
    <cfRule type="cellIs" dxfId="5" priority="303" operator="greaterThan">
      <formula>0</formula>
    </cfRule>
  </conditionalFormatting>
  <conditionalFormatting sqref="CV61:CV84">
    <cfRule type="cellIs" dxfId="5" priority="226" operator="greaterThan">
      <formula>0</formula>
    </cfRule>
  </conditionalFormatting>
  <conditionalFormatting sqref="CW5:CW27">
    <cfRule type="cellIs" dxfId="6" priority="203" operator="greaterThan">
      <formula>0</formula>
    </cfRule>
  </conditionalFormatting>
  <conditionalFormatting sqref="CW33:CW56">
    <cfRule type="cellIs" dxfId="6" priority="304" operator="greaterThan">
      <formula>0</formula>
    </cfRule>
  </conditionalFormatting>
  <conditionalFormatting sqref="CW61:CW84">
    <cfRule type="cellIs" dxfId="6" priority="227" operator="greaterThan">
      <formula>0</formula>
    </cfRule>
  </conditionalFormatting>
  <conditionalFormatting sqref="I5:J28 N5:O28">
    <cfRule type="cellIs" dxfId="6" priority="179" operator="greaterThan">
      <formula>0</formula>
    </cfRule>
  </conditionalFormatting>
  <conditionalFormatting sqref="S5:T28">
    <cfRule type="cellIs" dxfId="6" priority="122" operator="greaterThan">
      <formula>0</formula>
    </cfRule>
  </conditionalFormatting>
  <conditionalFormatting sqref="X5:Y28 AC5:AC28">
    <cfRule type="cellIs" dxfId="6" priority="506" operator="greaterThan">
      <formula>0</formula>
    </cfRule>
  </conditionalFormatting>
  <conditionalFormatting sqref="AF5:AJ27">
    <cfRule type="colorScale" priority="5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M5:BM29 BI31:BI33">
    <cfRule type="containsText" dxfId="13" priority="750" operator="between" text="WIN">
      <formula>NOT(ISERROR(SEARCH("WIN",BI5)))</formula>
    </cfRule>
  </conditionalFormatting>
  <conditionalFormatting sqref="BZ5:BZ27 BZ28:CC28">
    <cfRule type="cellIs" dxfId="0" priority="214" operator="greaterThan">
      <formula>0</formula>
    </cfRule>
    <cfRule type="cellIs" dxfId="1" priority="215" operator="greaterThan">
      <formula>1</formula>
    </cfRule>
    <cfRule type="cellIs" dxfId="2" priority="216" operator="greaterThan">
      <formula>1</formula>
    </cfRule>
  </conditionalFormatting>
  <conditionalFormatting sqref="CE5:CE27 CE28:CH28">
    <cfRule type="cellIs" dxfId="0" priority="187" operator="greaterThan">
      <formula>0</formula>
    </cfRule>
    <cfRule type="cellIs" dxfId="2" priority="189" operator="greaterThan">
      <formula>1</formula>
    </cfRule>
    <cfRule type="cellIs" dxfId="1" priority="188" operator="greaterThan">
      <formula>1</formula>
    </cfRule>
  </conditionalFormatting>
  <conditionalFormatting sqref="CT5:CT27 CT28:CW28">
    <cfRule type="cellIs" dxfId="0" priority="197" operator="greaterThan">
      <formula>0</formula>
    </cfRule>
    <cfRule type="cellIs" dxfId="1" priority="198" operator="greaterThan">
      <formula>1</formula>
    </cfRule>
    <cfRule type="cellIs" dxfId="2" priority="199" operator="greaterThan">
      <formula>1</formula>
    </cfRule>
  </conditionalFormatting>
  <conditionalFormatting sqref="BM19:BM29 BI31:BI33">
    <cfRule type="containsText" dxfId="14" priority="749" operator="between" text="LOSE">
      <formula>NOT(ISERROR(SEARCH("LOSE",BI19)))</formula>
    </cfRule>
  </conditionalFormatting>
  <conditionalFormatting sqref="AM25:AO27 AQ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87" operator="greaterThan">
      <formula>0</formula>
    </cfRule>
  </conditionalFormatting>
  <conditionalFormatting sqref="AF33:AJ55">
    <cfRule type="colorScale" priority="5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765" operator="greaterThan">
      <formula>0</formula>
    </cfRule>
  </conditionalFormatting>
  <conditionalFormatting sqref="AF61:AJ83">
    <cfRule type="colorScale" priority="8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18" operator="equal">
      <formula>0</formula>
    </cfRule>
  </conditionalFormatting>
  <conditionalFormatting sqref="BZ61:BZ66 BZ83:BZ84">
    <cfRule type="cellIs" dxfId="1" priority="278" operator="greaterThan">
      <formula>1</formula>
    </cfRule>
    <cfRule type="cellIs" dxfId="2" priority="279" operator="greaterThan">
      <formula>1</formula>
    </cfRule>
    <cfRule type="cellIs" dxfId="0" priority="277" operator="greaterThan">
      <formula>0</formula>
    </cfRule>
  </conditionalFormatting>
  <conditionalFormatting sqref="CA61:CA66 CA83:CA84">
    <cfRule type="cellIs" dxfId="4" priority="281" operator="greaterThan">
      <formula>0</formula>
    </cfRule>
    <cfRule type="cellIs" dxfId="3" priority="280" operator="greaterThan">
      <formula>0</formula>
    </cfRule>
  </conditionalFormatting>
  <conditionalFormatting sqref="CE61:CE66 CE83:CE84">
    <cfRule type="cellIs" dxfId="2" priority="260" operator="greaterThan">
      <formula>1</formula>
    </cfRule>
    <cfRule type="cellIs" dxfId="1" priority="259" operator="greaterThan">
      <formula>1</formula>
    </cfRule>
    <cfRule type="cellIs" dxfId="0" priority="258" operator="greaterThan">
      <formula>0</formula>
    </cfRule>
  </conditionalFormatting>
  <conditionalFormatting sqref="CF61:CF66 CF83:CF84">
    <cfRule type="cellIs" dxfId="4" priority="262" operator="greaterThan">
      <formula>0</formula>
    </cfRule>
    <cfRule type="cellIs" dxfId="3" priority="261" operator="greaterThan">
      <formula>0</formula>
    </cfRule>
  </conditionalFormatting>
  <conditionalFormatting sqref="CJ61:CJ66 CJ83:CJ84">
    <cfRule type="cellIs" dxfId="1" priority="231" operator="greaterThan">
      <formula>1</formula>
    </cfRule>
    <cfRule type="cellIs" dxfId="2" priority="232" operator="greaterThan">
      <formula>1</formula>
    </cfRule>
    <cfRule type="cellIs" dxfId="0" priority="230" operator="greaterThan">
      <formula>0</formula>
    </cfRule>
  </conditionalFormatting>
  <conditionalFormatting sqref="CK61:CK66 CK83:CK84">
    <cfRule type="cellIs" dxfId="4" priority="234" operator="greaterThan">
      <formula>0</formula>
    </cfRule>
    <cfRule type="cellIs" dxfId="3" priority="233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3:J116 N93:O116 S93:T116">
    <cfRule type="cellIs" dxfId="6" priority="85" operator="greaterThan">
      <formula>0</formula>
    </cfRule>
  </conditionalFormatting>
  <conditionalFormatting sqref="X93:Y116 AC93:AC116">
    <cfRule type="cellIs" dxfId="6" priority="807" operator="greaterThan">
      <formula>0</formula>
    </cfRule>
  </conditionalFormatting>
  <conditionalFormatting sqref="AF93:AJ115">
    <cfRule type="colorScale" priority="8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12" operator="equal">
      <formula>0</formula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786" operator="greaterThan">
      <formula>0</formula>
    </cfRule>
  </conditionalFormatting>
  <conditionalFormatting sqref="AF121:AJ143">
    <cfRule type="colorScale" priority="8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15" operator="equal">
      <formula>0</formula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6">
    <pageSetUpPr fitToPage="1"/>
  </sheetPr>
  <dimension ref="A1:CW981"/>
  <sheetViews>
    <sheetView showGridLines="0" zoomScale="130" zoomScaleNormal="130" topLeftCell="AJ1" workbookViewId="0">
      <selection activeCell="W24" sqref="W24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325" t="s">
        <v>9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438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44986</v>
      </c>
      <c r="C5" s="16"/>
      <c r="D5" s="17"/>
      <c r="E5" s="33">
        <f t="shared" ref="E5:E27" si="0">IF((B5=0)," ",B5)</f>
        <v>44986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>
        <v>3</v>
      </c>
      <c r="V5" s="35"/>
      <c r="W5" s="36"/>
      <c r="X5" s="68">
        <f t="shared" ref="X5:X28" si="4">SUM(U5:W5)</f>
        <v>3</v>
      </c>
      <c r="Y5" s="10"/>
      <c r="Z5" s="73">
        <f t="shared" ref="Z5:AB28" si="5">F5+K5+P5+U5</f>
        <v>3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3</v>
      </c>
      <c r="AD5" s="4"/>
      <c r="AE5" s="33">
        <f t="shared" ref="AE5:AE27" si="8">IF((B93=0)," ",B93)</f>
        <v>44986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>
        <f t="shared" ref="AL5:AL27" si="14">IF((B93=0)," ",B93)</f>
        <v>44986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>IF(B5,WEEKDAY(E5:E27)," ")</f>
        <v>4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>
        <f>IF((BY5=4),Z5," ")</f>
        <v>3</v>
      </c>
      <c r="CK5" s="225">
        <f>IF((BY5=4),AA5," ")</f>
        <v>0</v>
      </c>
      <c r="CL5" s="225">
        <f>IF((BY5=4),AB5," ")</f>
        <v>0</v>
      </c>
      <c r="CM5" s="236">
        <f>SUM(CJ5:CL5)</f>
        <v>3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>
        <v>44987</v>
      </c>
      <c r="C6" s="16"/>
      <c r="D6" s="17"/>
      <c r="E6" s="37">
        <f t="shared" si="0"/>
        <v>44987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>
        <v>2</v>
      </c>
      <c r="V6" s="39"/>
      <c r="W6" s="40"/>
      <c r="X6" s="68">
        <f t="shared" si="4"/>
        <v>2</v>
      </c>
      <c r="Y6" s="10"/>
      <c r="Z6" s="73">
        <f t="shared" si="5"/>
        <v>2</v>
      </c>
      <c r="AA6" s="79">
        <f t="shared" si="5"/>
        <v>0</v>
      </c>
      <c r="AB6" s="79">
        <f t="shared" si="6"/>
        <v>0</v>
      </c>
      <c r="AC6" s="68">
        <f t="shared" si="7"/>
        <v>2</v>
      </c>
      <c r="AD6" s="4"/>
      <c r="AE6" s="37">
        <f t="shared" si="8"/>
        <v>44987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>
        <f t="shared" si="14"/>
        <v>44987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>
        <f>IF(AC28=0," ",AC28)</f>
        <v>49</v>
      </c>
      <c r="AU6" s="160">
        <f>IF(AJ28=0,"  ",AJ28)</f>
        <v>0.423076923076923</v>
      </c>
      <c r="AV6" s="161">
        <f>IF(AQ28=0," ",AQ28)</f>
        <v>18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ref="BY6:BY27" si="20">IF(B6,WEEKDAY(E6:E28)," ")</f>
        <v>5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 t="str">
        <f t="shared" ref="CE6:CE27" si="24">IF((BY6=3),Z6," ")</f>
        <v> </v>
      </c>
      <c r="CF6" s="227" t="str">
        <f t="shared" ref="CF6:CF27" si="25">IF((BY6=3),AA6," ")</f>
        <v> </v>
      </c>
      <c r="CG6" s="237" t="str">
        <f t="shared" ref="CG6:CG27" si="26">IF((BY6=3),AB6," ")</f>
        <v> </v>
      </c>
      <c r="CH6" s="238">
        <f t="shared" ref="CH6:CH27" si="27">SUM(CE6:CG6)</f>
        <v>0</v>
      </c>
      <c r="CJ6" s="227" t="str">
        <f t="shared" ref="CJ6:CJ27" si="28">IF((BY6=4),Z6," ")</f>
        <v> </v>
      </c>
      <c r="CK6" s="227" t="str">
        <f t="shared" ref="CK6:CK27" si="29">IF((BY6=4),AA6," ")</f>
        <v> </v>
      </c>
      <c r="CL6" s="227" t="str">
        <f t="shared" ref="CL6:CL27" si="30">IF((BY6=4),AB6," ")</f>
        <v> </v>
      </c>
      <c r="CM6" s="238">
        <f t="shared" ref="CM6:CM27" si="31">SUM(CJ6:CL6)</f>
        <v>0</v>
      </c>
      <c r="CN6" s="2"/>
      <c r="CO6" s="226">
        <f t="shared" ref="CO6:CO27" si="32">IF((BY6=5),Z6," ")</f>
        <v>2</v>
      </c>
      <c r="CP6" s="227">
        <f t="shared" ref="CP6:CP27" si="33">IF((BY6=5),AA6," ")</f>
        <v>0</v>
      </c>
      <c r="CQ6" s="227">
        <f t="shared" ref="CQ6:CQ27" si="34">IF((BY6=5),AB6," ")</f>
        <v>0</v>
      </c>
      <c r="CR6" s="238">
        <f t="shared" ref="CR6:CR27" si="35">SUM(CO6:CQ6)</f>
        <v>2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>
        <v>44991</v>
      </c>
      <c r="C7" s="16"/>
      <c r="D7" s="17"/>
      <c r="E7" s="37">
        <f t="shared" si="0"/>
        <v>44991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>
        <v>1</v>
      </c>
      <c r="W7" s="40"/>
      <c r="X7" s="68">
        <f t="shared" si="4"/>
        <v>1</v>
      </c>
      <c r="Y7" s="10"/>
      <c r="Z7" s="73">
        <f t="shared" si="5"/>
        <v>0</v>
      </c>
      <c r="AA7" s="79">
        <f t="shared" si="5"/>
        <v>1</v>
      </c>
      <c r="AB7" s="79">
        <f t="shared" si="6"/>
        <v>0</v>
      </c>
      <c r="AC7" s="68">
        <f t="shared" si="7"/>
        <v>1</v>
      </c>
      <c r="AD7" s="4"/>
      <c r="AE7" s="37">
        <f t="shared" si="8"/>
        <v>44991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>
        <f t="shared" si="12"/>
        <v>0</v>
      </c>
      <c r="AJ7" s="100" t="str">
        <f t="shared" si="13"/>
        <v/>
      </c>
      <c r="AK7" s="4"/>
      <c r="AL7" s="101">
        <f t="shared" si="14"/>
        <v>44991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-1</v>
      </c>
      <c r="AQ7" s="150">
        <f t="shared" si="19"/>
        <v>-1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20"/>
        <v>2</v>
      </c>
      <c r="BZ7" s="226">
        <f t="shared" si="21"/>
        <v>0</v>
      </c>
      <c r="CA7" s="227">
        <f t="shared" si="22"/>
        <v>1</v>
      </c>
      <c r="CB7" s="237">
        <f t="shared" ref="CB7:CB27" si="40">IF((BY7=2),AB7," ")</f>
        <v>0</v>
      </c>
      <c r="CC7" s="238">
        <f t="shared" si="23"/>
        <v>1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 t="str">
        <f t="shared" si="28"/>
        <v> </v>
      </c>
      <c r="CK7" s="227" t="str">
        <f t="shared" si="29"/>
        <v> </v>
      </c>
      <c r="CL7" s="227" t="str">
        <f t="shared" si="30"/>
        <v> </v>
      </c>
      <c r="CM7" s="238">
        <f t="shared" si="31"/>
        <v>0</v>
      </c>
      <c r="CN7" s="2"/>
      <c r="CO7" s="226" t="str">
        <f t="shared" si="32"/>
        <v> </v>
      </c>
      <c r="CP7" s="227" t="str">
        <f t="shared" si="33"/>
        <v> </v>
      </c>
      <c r="CQ7" s="227" t="str">
        <f t="shared" si="34"/>
        <v> </v>
      </c>
      <c r="CR7" s="238">
        <f t="shared" si="35"/>
        <v>0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>
        <v>44992</v>
      </c>
      <c r="C8" s="16"/>
      <c r="D8" s="17"/>
      <c r="E8" s="37">
        <f t="shared" si="0"/>
        <v>44992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>
        <v>1</v>
      </c>
      <c r="V8" s="39">
        <v>2</v>
      </c>
      <c r="W8" s="40">
        <v>1</v>
      </c>
      <c r="X8" s="68">
        <f t="shared" si="4"/>
        <v>4</v>
      </c>
      <c r="Y8" s="10"/>
      <c r="Z8" s="73">
        <f t="shared" si="5"/>
        <v>1</v>
      </c>
      <c r="AA8" s="79">
        <f t="shared" si="5"/>
        <v>2</v>
      </c>
      <c r="AB8" s="79">
        <f t="shared" si="6"/>
        <v>1</v>
      </c>
      <c r="AC8" s="68">
        <f t="shared" si="7"/>
        <v>4</v>
      </c>
      <c r="AD8" s="4"/>
      <c r="AE8" s="37">
        <f t="shared" si="8"/>
        <v>44992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>
        <f t="shared" si="12"/>
        <v>33.3333333333333</v>
      </c>
      <c r="AJ8" s="100">
        <f t="shared" si="13"/>
        <v>33.3333333333333</v>
      </c>
      <c r="AK8" s="4"/>
      <c r="AL8" s="101">
        <f t="shared" si="14"/>
        <v>44992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1</v>
      </c>
      <c r="AQ8" s="150">
        <f t="shared" si="19"/>
        <v>1</v>
      </c>
      <c r="AS8" s="117" t="s">
        <v>13</v>
      </c>
      <c r="AT8" s="118">
        <f>SUM(AT6:AT7)</f>
        <v>49</v>
      </c>
      <c r="AU8" s="164">
        <f>IF((AB28+AB56)=0," ",(AB28+AB56)/(AB28+AB56+AA28+AA56))</f>
        <v>0.423076923076923</v>
      </c>
      <c r="AV8" s="165">
        <f>IF(SUM(AV6:AV7)=0," ",SUM(AV6:AV7))</f>
        <v>18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20"/>
        <v>3</v>
      </c>
      <c r="BZ8" s="226" t="str">
        <f t="shared" si="21"/>
        <v> </v>
      </c>
      <c r="CA8" s="227" t="str">
        <f t="shared" si="22"/>
        <v> </v>
      </c>
      <c r="CB8" s="237" t="str">
        <f t="shared" si="40"/>
        <v> </v>
      </c>
      <c r="CC8" s="238">
        <f t="shared" si="23"/>
        <v>0</v>
      </c>
      <c r="CE8" s="226">
        <f t="shared" si="24"/>
        <v>1</v>
      </c>
      <c r="CF8" s="227">
        <f t="shared" si="25"/>
        <v>2</v>
      </c>
      <c r="CG8" s="237">
        <f t="shared" si="26"/>
        <v>1</v>
      </c>
      <c r="CH8" s="238">
        <f t="shared" si="27"/>
        <v>4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 t="str">
        <f t="shared" si="32"/>
        <v> </v>
      </c>
      <c r="CP8" s="227" t="str">
        <f t="shared" si="33"/>
        <v> </v>
      </c>
      <c r="CQ8" s="227" t="str">
        <f t="shared" si="34"/>
        <v> </v>
      </c>
      <c r="CR8" s="238">
        <f t="shared" si="35"/>
        <v>0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>
        <v>44994</v>
      </c>
      <c r="C9" s="16"/>
      <c r="D9" s="17"/>
      <c r="E9" s="37">
        <f t="shared" si="0"/>
        <v>44994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>
        <v>1</v>
      </c>
      <c r="V9" s="39"/>
      <c r="W9" s="40">
        <v>2</v>
      </c>
      <c r="X9" s="68">
        <f t="shared" si="4"/>
        <v>3</v>
      </c>
      <c r="Y9" s="10"/>
      <c r="Z9" s="73">
        <f t="shared" si="5"/>
        <v>1</v>
      </c>
      <c r="AA9" s="79">
        <f t="shared" si="5"/>
        <v>0</v>
      </c>
      <c r="AB9" s="79">
        <f t="shared" si="6"/>
        <v>2</v>
      </c>
      <c r="AC9" s="68">
        <f t="shared" si="7"/>
        <v>3</v>
      </c>
      <c r="AD9" s="4"/>
      <c r="AE9" s="37">
        <f t="shared" si="8"/>
        <v>44994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>
        <f t="shared" si="12"/>
        <v>100</v>
      </c>
      <c r="AJ9" s="100">
        <f t="shared" si="13"/>
        <v>100</v>
      </c>
      <c r="AK9" s="4"/>
      <c r="AL9" s="101">
        <f t="shared" si="14"/>
        <v>44994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6</v>
      </c>
      <c r="AQ9" s="150">
        <f t="shared" si="19"/>
        <v>6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20"/>
        <v>5</v>
      </c>
      <c r="BZ9" s="226" t="str">
        <f t="shared" si="21"/>
        <v> </v>
      </c>
      <c r="CA9" s="227" t="str">
        <f t="shared" si="22"/>
        <v> </v>
      </c>
      <c r="CB9" s="237" t="str">
        <f t="shared" si="40"/>
        <v> </v>
      </c>
      <c r="CC9" s="238">
        <f t="shared" si="23"/>
        <v>0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 t="str">
        <f t="shared" si="28"/>
        <v> </v>
      </c>
      <c r="CK9" s="227" t="str">
        <f t="shared" si="29"/>
        <v> </v>
      </c>
      <c r="CL9" s="227" t="str">
        <f t="shared" si="30"/>
        <v> </v>
      </c>
      <c r="CM9" s="238">
        <f t="shared" si="31"/>
        <v>0</v>
      </c>
      <c r="CN9" s="2"/>
      <c r="CO9" s="226">
        <f t="shared" si="32"/>
        <v>1</v>
      </c>
      <c r="CP9" s="227">
        <f t="shared" si="33"/>
        <v>0</v>
      </c>
      <c r="CQ9" s="227">
        <f t="shared" si="34"/>
        <v>2</v>
      </c>
      <c r="CR9" s="238">
        <f t="shared" si="35"/>
        <v>3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>
        <v>44995</v>
      </c>
      <c r="C10" s="16"/>
      <c r="D10" s="17"/>
      <c r="E10" s="37">
        <f t="shared" si="0"/>
        <v>44995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>
        <v>1</v>
      </c>
      <c r="V10" s="39"/>
      <c r="W10" s="40"/>
      <c r="X10" s="68">
        <f t="shared" si="4"/>
        <v>1</v>
      </c>
      <c r="Y10" s="10"/>
      <c r="Z10" s="73">
        <f t="shared" si="5"/>
        <v>1</v>
      </c>
      <c r="AA10" s="79">
        <f t="shared" si="5"/>
        <v>0</v>
      </c>
      <c r="AB10" s="79">
        <f t="shared" si="6"/>
        <v>0</v>
      </c>
      <c r="AC10" s="68">
        <f t="shared" si="7"/>
        <v>1</v>
      </c>
      <c r="AD10" s="4"/>
      <c r="AE10" s="37">
        <f t="shared" si="8"/>
        <v>44995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>
        <f t="shared" si="14"/>
        <v>44995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0</v>
      </c>
      <c r="AQ10" s="150">
        <f t="shared" si="19"/>
        <v>0</v>
      </c>
      <c r="AS10" s="119"/>
      <c r="AT10" s="121" t="s">
        <v>98</v>
      </c>
      <c r="AU10" s="168">
        <f>COUNTA(B5:B27)</f>
        <v>20</v>
      </c>
      <c r="AV10" s="166"/>
      <c r="AW10" s="347"/>
      <c r="AX10" s="348"/>
      <c r="BA10" s="366"/>
      <c r="BB10" s="121" t="s">
        <v>98</v>
      </c>
      <c r="BC10" s="168">
        <f>AU10</f>
        <v>20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20"/>
        <v>6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 t="str">
        <f t="shared" si="24"/>
        <v> </v>
      </c>
      <c r="CF10" s="227" t="str">
        <f t="shared" si="25"/>
        <v> </v>
      </c>
      <c r="CG10" s="237" t="str">
        <f t="shared" si="26"/>
        <v> </v>
      </c>
      <c r="CH10" s="238">
        <f t="shared" si="27"/>
        <v>0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 t="str">
        <f t="shared" si="32"/>
        <v> </v>
      </c>
      <c r="CP10" s="227" t="str">
        <f t="shared" si="33"/>
        <v> </v>
      </c>
      <c r="CQ10" s="227" t="str">
        <f t="shared" si="34"/>
        <v> </v>
      </c>
      <c r="CR10" s="238">
        <f t="shared" si="35"/>
        <v>0</v>
      </c>
      <c r="CT10" s="226">
        <f t="shared" si="36"/>
        <v>1</v>
      </c>
      <c r="CU10" s="227">
        <f t="shared" si="37"/>
        <v>0</v>
      </c>
      <c r="CV10" s="227">
        <f t="shared" si="38"/>
        <v>0</v>
      </c>
      <c r="CW10" s="238">
        <f t="shared" si="39"/>
        <v>1</v>
      </c>
    </row>
    <row r="11" ht="10.35" customHeight="1" spans="1:101">
      <c r="A11" s="18"/>
      <c r="B11" s="19">
        <v>44998</v>
      </c>
      <c r="C11" s="16"/>
      <c r="D11" s="17"/>
      <c r="E11" s="37">
        <f t="shared" si="0"/>
        <v>44998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>
        <v>1</v>
      </c>
      <c r="X11" s="68">
        <f t="shared" si="4"/>
        <v>1</v>
      </c>
      <c r="Y11" s="10"/>
      <c r="Z11" s="73">
        <f t="shared" si="5"/>
        <v>0</v>
      </c>
      <c r="AA11" s="79">
        <f t="shared" si="5"/>
        <v>0</v>
      </c>
      <c r="AB11" s="79">
        <f t="shared" si="6"/>
        <v>1</v>
      </c>
      <c r="AC11" s="68">
        <f t="shared" si="7"/>
        <v>1</v>
      </c>
      <c r="AD11" s="4"/>
      <c r="AE11" s="37">
        <f t="shared" si="8"/>
        <v>44998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>
        <f t="shared" si="12"/>
        <v>100</v>
      </c>
      <c r="AJ11" s="100">
        <f t="shared" si="13"/>
        <v>100</v>
      </c>
      <c r="AK11" s="4"/>
      <c r="AL11" s="101">
        <f t="shared" si="14"/>
        <v>44998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3</v>
      </c>
      <c r="AQ11" s="150">
        <f t="shared" si="19"/>
        <v>3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20"/>
        <v>2</v>
      </c>
      <c r="BZ11" s="226">
        <f t="shared" si="21"/>
        <v>0</v>
      </c>
      <c r="CA11" s="227">
        <f t="shared" si="22"/>
        <v>0</v>
      </c>
      <c r="CB11" s="237">
        <f t="shared" si="40"/>
        <v>1</v>
      </c>
      <c r="CC11" s="238">
        <f t="shared" si="23"/>
        <v>1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 t="str">
        <f t="shared" si="28"/>
        <v> </v>
      </c>
      <c r="CK11" s="227" t="str">
        <f t="shared" si="29"/>
        <v> </v>
      </c>
      <c r="CL11" s="227" t="str">
        <f t="shared" si="30"/>
        <v> </v>
      </c>
      <c r="CM11" s="238">
        <f t="shared" si="31"/>
        <v>0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 t="str">
        <f t="shared" si="36"/>
        <v> </v>
      </c>
      <c r="CU11" s="227" t="str">
        <f t="shared" si="37"/>
        <v> </v>
      </c>
      <c r="CV11" s="227" t="str">
        <f t="shared" si="38"/>
        <v> </v>
      </c>
      <c r="CW11" s="238">
        <f t="shared" si="39"/>
        <v>0</v>
      </c>
    </row>
    <row r="12" ht="10.35" customHeight="1" spans="1:101">
      <c r="A12" s="18"/>
      <c r="B12" s="19">
        <v>44999</v>
      </c>
      <c r="C12" s="16"/>
      <c r="D12" s="17"/>
      <c r="E12" s="37">
        <f t="shared" si="0"/>
        <v>44999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>
        <v>2</v>
      </c>
      <c r="V12" s="39">
        <v>1</v>
      </c>
      <c r="W12" s="40">
        <v>1</v>
      </c>
      <c r="X12" s="68">
        <f t="shared" si="4"/>
        <v>4</v>
      </c>
      <c r="Y12" s="10"/>
      <c r="Z12" s="73">
        <f t="shared" si="5"/>
        <v>2</v>
      </c>
      <c r="AA12" s="79">
        <f t="shared" si="5"/>
        <v>1</v>
      </c>
      <c r="AB12" s="79">
        <f t="shared" si="6"/>
        <v>1</v>
      </c>
      <c r="AC12" s="68">
        <f t="shared" si="7"/>
        <v>4</v>
      </c>
      <c r="AD12" s="4"/>
      <c r="AE12" s="37">
        <f t="shared" si="8"/>
        <v>44999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>
        <f t="shared" si="12"/>
        <v>50</v>
      </c>
      <c r="AJ12" s="100">
        <f t="shared" si="13"/>
        <v>50</v>
      </c>
      <c r="AK12" s="4"/>
      <c r="AL12" s="101">
        <f t="shared" si="14"/>
        <v>44999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2</v>
      </c>
      <c r="AQ12" s="150">
        <f t="shared" si="19"/>
        <v>2</v>
      </c>
      <c r="AS12" s="123" t="s">
        <v>35</v>
      </c>
      <c r="AT12" s="124">
        <f>IF(AB28+AB56=0," ",(AB28+AB56)/AU10)</f>
        <v>0.55</v>
      </c>
      <c r="AU12" s="170">
        <f>IF(AB28+AB56=0," ",(AB28+AB56))</f>
        <v>11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20"/>
        <v>3</v>
      </c>
      <c r="BZ12" s="226" t="str">
        <f t="shared" si="21"/>
        <v> </v>
      </c>
      <c r="CA12" s="227" t="str">
        <f t="shared" si="22"/>
        <v> </v>
      </c>
      <c r="CB12" s="237" t="str">
        <f t="shared" si="40"/>
        <v> </v>
      </c>
      <c r="CC12" s="238">
        <f t="shared" si="23"/>
        <v>0</v>
      </c>
      <c r="CE12" s="226">
        <f t="shared" si="24"/>
        <v>2</v>
      </c>
      <c r="CF12" s="227">
        <f t="shared" si="25"/>
        <v>1</v>
      </c>
      <c r="CG12" s="237">
        <f t="shared" si="26"/>
        <v>1</v>
      </c>
      <c r="CH12" s="238">
        <f t="shared" si="27"/>
        <v>4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 t="str">
        <f t="shared" si="32"/>
        <v> </v>
      </c>
      <c r="CP12" s="227" t="str">
        <f t="shared" si="33"/>
        <v> </v>
      </c>
      <c r="CQ12" s="227" t="str">
        <f t="shared" si="34"/>
        <v> </v>
      </c>
      <c r="CR12" s="238">
        <f t="shared" si="35"/>
        <v>0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>
        <v>45000</v>
      </c>
      <c r="C13" s="16"/>
      <c r="D13" s="17"/>
      <c r="E13" s="37">
        <f t="shared" si="0"/>
        <v>45000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>
        <v>1</v>
      </c>
      <c r="W13" s="40"/>
      <c r="X13" s="68">
        <f t="shared" si="4"/>
        <v>1</v>
      </c>
      <c r="Y13" s="10"/>
      <c r="Z13" s="73">
        <f t="shared" si="5"/>
        <v>0</v>
      </c>
      <c r="AA13" s="79">
        <f t="shared" si="5"/>
        <v>1</v>
      </c>
      <c r="AB13" s="79">
        <f t="shared" si="6"/>
        <v>0</v>
      </c>
      <c r="AC13" s="68">
        <f t="shared" si="7"/>
        <v>1</v>
      </c>
      <c r="AD13" s="4"/>
      <c r="AE13" s="37">
        <f t="shared" si="8"/>
        <v>45000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>
        <f t="shared" si="12"/>
        <v>0</v>
      </c>
      <c r="AJ13" s="100" t="str">
        <f t="shared" si="13"/>
        <v/>
      </c>
      <c r="AK13" s="4"/>
      <c r="AL13" s="101">
        <f t="shared" si="14"/>
        <v>45000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-1</v>
      </c>
      <c r="AQ13" s="150">
        <f t="shared" si="19"/>
        <v>-1</v>
      </c>
      <c r="AS13" s="125" t="s">
        <v>38</v>
      </c>
      <c r="AT13" s="126">
        <f>IF(AA28+AA56=0," ",(AA28+AA56)/AU10)</f>
        <v>0.75</v>
      </c>
      <c r="AU13" s="171">
        <f>IF(AA28+AA56=0," ",(AA28+AA56))</f>
        <v>15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20"/>
        <v>4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 t="str">
        <f t="shared" si="24"/>
        <v> </v>
      </c>
      <c r="CF13" s="227" t="str">
        <f t="shared" si="25"/>
        <v> </v>
      </c>
      <c r="CG13" s="237" t="str">
        <f t="shared" si="26"/>
        <v> </v>
      </c>
      <c r="CH13" s="238">
        <f t="shared" si="27"/>
        <v>0</v>
      </c>
      <c r="CJ13" s="227">
        <f t="shared" si="28"/>
        <v>0</v>
      </c>
      <c r="CK13" s="227">
        <f t="shared" si="29"/>
        <v>1</v>
      </c>
      <c r="CL13" s="227">
        <f t="shared" si="30"/>
        <v>0</v>
      </c>
      <c r="CM13" s="238">
        <f t="shared" si="31"/>
        <v>1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 t="str">
        <f t="shared" si="36"/>
        <v> </v>
      </c>
      <c r="CU13" s="227" t="str">
        <f t="shared" si="37"/>
        <v> </v>
      </c>
      <c r="CV13" s="227" t="str">
        <f t="shared" si="38"/>
        <v> </v>
      </c>
      <c r="CW13" s="238">
        <f t="shared" si="39"/>
        <v>0</v>
      </c>
    </row>
    <row r="14" ht="10.35" customHeight="1" spans="1:101">
      <c r="A14" s="18"/>
      <c r="B14" s="19">
        <v>45001</v>
      </c>
      <c r="C14" s="16"/>
      <c r="D14" s="17"/>
      <c r="E14" s="37">
        <f t="shared" si="0"/>
        <v>45001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>
        <v>3</v>
      </c>
      <c r="V14" s="39"/>
      <c r="W14" s="40">
        <v>1</v>
      </c>
      <c r="X14" s="68">
        <f t="shared" si="4"/>
        <v>4</v>
      </c>
      <c r="Y14" s="10"/>
      <c r="Z14" s="73">
        <f t="shared" si="5"/>
        <v>3</v>
      </c>
      <c r="AA14" s="79">
        <f t="shared" si="5"/>
        <v>0</v>
      </c>
      <c r="AB14" s="79">
        <f t="shared" si="6"/>
        <v>1</v>
      </c>
      <c r="AC14" s="68">
        <f t="shared" si="7"/>
        <v>4</v>
      </c>
      <c r="AD14" s="4"/>
      <c r="AE14" s="37">
        <f t="shared" si="8"/>
        <v>45001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>
        <f t="shared" si="12"/>
        <v>100</v>
      </c>
      <c r="AJ14" s="100">
        <f t="shared" si="13"/>
        <v>100</v>
      </c>
      <c r="AK14" s="4"/>
      <c r="AL14" s="101">
        <f t="shared" si="14"/>
        <v>45001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3</v>
      </c>
      <c r="AQ14" s="150">
        <f t="shared" si="19"/>
        <v>3</v>
      </c>
      <c r="AS14" s="127" t="s">
        <v>40</v>
      </c>
      <c r="AT14" s="128">
        <f>IF(Z28+Z56=0," ",(Z28+Z56)/AU10)</f>
        <v>1.15</v>
      </c>
      <c r="AU14" s="172">
        <f>IF(Z28+Z56=0," ",(Z28+Z56))</f>
        <v>23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20"/>
        <v>5</v>
      </c>
      <c r="BZ14" s="226" t="str">
        <f t="shared" si="21"/>
        <v> </v>
      </c>
      <c r="CA14" s="227" t="str">
        <f t="shared" si="22"/>
        <v> </v>
      </c>
      <c r="CB14" s="237" t="str">
        <f t="shared" si="40"/>
        <v> </v>
      </c>
      <c r="CC14" s="238">
        <f t="shared" si="23"/>
        <v>0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 t="str">
        <f t="shared" si="28"/>
        <v> </v>
      </c>
      <c r="CK14" s="227" t="str">
        <f t="shared" si="29"/>
        <v> </v>
      </c>
      <c r="CL14" s="227" t="str">
        <f t="shared" si="30"/>
        <v> </v>
      </c>
      <c r="CM14" s="238">
        <f t="shared" si="31"/>
        <v>0</v>
      </c>
      <c r="CN14" s="2"/>
      <c r="CO14" s="226">
        <f t="shared" si="32"/>
        <v>3</v>
      </c>
      <c r="CP14" s="227">
        <f t="shared" si="33"/>
        <v>0</v>
      </c>
      <c r="CQ14" s="227">
        <f t="shared" si="34"/>
        <v>1</v>
      </c>
      <c r="CR14" s="238">
        <f t="shared" si="35"/>
        <v>4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>
        <v>45002</v>
      </c>
      <c r="C15" s="16"/>
      <c r="D15" s="17"/>
      <c r="E15" s="37">
        <f t="shared" si="0"/>
        <v>45002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>
        <v>1</v>
      </c>
      <c r="V15" s="39">
        <v>1</v>
      </c>
      <c r="W15" s="40">
        <v>2</v>
      </c>
      <c r="X15" s="68">
        <f t="shared" si="4"/>
        <v>4</v>
      </c>
      <c r="Y15" s="10"/>
      <c r="Z15" s="73">
        <f t="shared" si="5"/>
        <v>1</v>
      </c>
      <c r="AA15" s="79">
        <f t="shared" si="5"/>
        <v>1</v>
      </c>
      <c r="AB15" s="79">
        <f t="shared" si="6"/>
        <v>2</v>
      </c>
      <c r="AC15" s="68">
        <f t="shared" si="7"/>
        <v>4</v>
      </c>
      <c r="AD15" s="4"/>
      <c r="AE15" s="37">
        <f t="shared" si="8"/>
        <v>45002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>
        <f t="shared" si="12"/>
        <v>66.6666666666667</v>
      </c>
      <c r="AJ15" s="100">
        <f t="shared" si="13"/>
        <v>66.6666666666667</v>
      </c>
      <c r="AK15" s="4"/>
      <c r="AL15" s="101">
        <f t="shared" si="14"/>
        <v>45002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5</v>
      </c>
      <c r="AQ15" s="150">
        <f t="shared" si="19"/>
        <v>5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20"/>
        <v>6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 t="str">
        <f t="shared" si="28"/>
        <v> </v>
      </c>
      <c r="CK15" s="227" t="str">
        <f t="shared" si="29"/>
        <v> </v>
      </c>
      <c r="CL15" s="227" t="str">
        <f t="shared" si="30"/>
        <v> </v>
      </c>
      <c r="CM15" s="238">
        <f t="shared" si="31"/>
        <v>0</v>
      </c>
      <c r="CN15" s="2"/>
      <c r="CO15" s="226" t="str">
        <f t="shared" si="32"/>
        <v> </v>
      </c>
      <c r="CP15" s="227" t="str">
        <f t="shared" si="33"/>
        <v> </v>
      </c>
      <c r="CQ15" s="227" t="str">
        <f t="shared" si="34"/>
        <v> </v>
      </c>
      <c r="CR15" s="238">
        <f t="shared" si="35"/>
        <v>0</v>
      </c>
      <c r="CT15" s="226">
        <f t="shared" si="36"/>
        <v>1</v>
      </c>
      <c r="CU15" s="227">
        <f t="shared" si="37"/>
        <v>1</v>
      </c>
      <c r="CV15" s="227">
        <f t="shared" si="38"/>
        <v>2</v>
      </c>
      <c r="CW15" s="238">
        <f t="shared" si="39"/>
        <v>4</v>
      </c>
    </row>
    <row r="16" ht="10.35" customHeight="1" spans="1:101">
      <c r="A16" s="18"/>
      <c r="B16" s="19">
        <v>45005</v>
      </c>
      <c r="C16" s="16"/>
      <c r="D16" s="17"/>
      <c r="E16" s="37">
        <f t="shared" si="0"/>
        <v>45005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>
        <v>1</v>
      </c>
      <c r="V16" s="39">
        <v>1</v>
      </c>
      <c r="W16" s="40">
        <v>1</v>
      </c>
      <c r="X16" s="68">
        <f t="shared" si="4"/>
        <v>3</v>
      </c>
      <c r="Y16" s="10"/>
      <c r="Z16" s="73">
        <f t="shared" si="5"/>
        <v>1</v>
      </c>
      <c r="AA16" s="79">
        <f t="shared" si="5"/>
        <v>1</v>
      </c>
      <c r="AB16" s="79">
        <f t="shared" si="6"/>
        <v>1</v>
      </c>
      <c r="AC16" s="68">
        <f t="shared" si="7"/>
        <v>3</v>
      </c>
      <c r="AD16" s="4"/>
      <c r="AE16" s="37">
        <f t="shared" si="8"/>
        <v>45005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>
        <f t="shared" si="12"/>
        <v>50</v>
      </c>
      <c r="AJ16" s="100">
        <f t="shared" si="13"/>
        <v>50</v>
      </c>
      <c r="AK16" s="4"/>
      <c r="AL16" s="101">
        <f t="shared" si="14"/>
        <v>45005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2</v>
      </c>
      <c r="AQ16" s="150">
        <f t="shared" si="19"/>
        <v>2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20"/>
        <v>2</v>
      </c>
      <c r="BZ16" s="226">
        <f t="shared" si="21"/>
        <v>1</v>
      </c>
      <c r="CA16" s="227">
        <f t="shared" si="22"/>
        <v>1</v>
      </c>
      <c r="CB16" s="237">
        <f t="shared" si="40"/>
        <v>1</v>
      </c>
      <c r="CC16" s="238">
        <f t="shared" si="23"/>
        <v>3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 t="str">
        <f t="shared" si="32"/>
        <v> </v>
      </c>
      <c r="CP16" s="227" t="str">
        <f t="shared" si="33"/>
        <v> </v>
      </c>
      <c r="CQ16" s="227" t="str">
        <f t="shared" si="34"/>
        <v> </v>
      </c>
      <c r="CR16" s="238">
        <f t="shared" si="35"/>
        <v>0</v>
      </c>
      <c r="CT16" s="226" t="str">
        <f t="shared" si="36"/>
        <v> </v>
      </c>
      <c r="CU16" s="227" t="str">
        <f t="shared" si="37"/>
        <v> </v>
      </c>
      <c r="CV16" s="227" t="str">
        <f t="shared" si="38"/>
        <v> </v>
      </c>
      <c r="CW16" s="238">
        <f t="shared" si="39"/>
        <v>0</v>
      </c>
    </row>
    <row r="17" ht="10.35" customHeight="1" spans="1:101">
      <c r="A17" s="18"/>
      <c r="B17" s="19">
        <v>45006</v>
      </c>
      <c r="C17" s="16"/>
      <c r="D17" s="17"/>
      <c r="E17" s="37">
        <f t="shared" si="0"/>
        <v>45006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>
        <v>1</v>
      </c>
      <c r="V17" s="39"/>
      <c r="W17" s="40"/>
      <c r="X17" s="68">
        <f t="shared" si="4"/>
        <v>1</v>
      </c>
      <c r="Y17" s="10"/>
      <c r="Z17" s="73">
        <f t="shared" si="5"/>
        <v>1</v>
      </c>
      <c r="AA17" s="79">
        <f t="shared" si="5"/>
        <v>0</v>
      </c>
      <c r="AB17" s="79">
        <f t="shared" si="6"/>
        <v>0</v>
      </c>
      <c r="AC17" s="68">
        <f t="shared" si="7"/>
        <v>1</v>
      </c>
      <c r="AD17" s="4"/>
      <c r="AE17" s="37">
        <f t="shared" si="8"/>
        <v>45006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>
        <f t="shared" si="14"/>
        <v>45006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0</v>
      </c>
      <c r="AQ17" s="150">
        <f t="shared" si="19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20"/>
        <v>3</v>
      </c>
      <c r="BZ17" s="226" t="str">
        <f t="shared" si="21"/>
        <v> </v>
      </c>
      <c r="CA17" s="227" t="str">
        <f t="shared" si="22"/>
        <v> </v>
      </c>
      <c r="CB17" s="237" t="str">
        <f t="shared" si="40"/>
        <v> </v>
      </c>
      <c r="CC17" s="238">
        <f t="shared" si="23"/>
        <v>0</v>
      </c>
      <c r="CE17" s="226">
        <f t="shared" si="24"/>
        <v>1</v>
      </c>
      <c r="CF17" s="227">
        <f t="shared" si="25"/>
        <v>0</v>
      </c>
      <c r="CG17" s="237">
        <f t="shared" si="26"/>
        <v>0</v>
      </c>
      <c r="CH17" s="238">
        <f t="shared" si="27"/>
        <v>1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 t="str">
        <f t="shared" si="36"/>
        <v> </v>
      </c>
      <c r="CU17" s="227" t="str">
        <f t="shared" si="37"/>
        <v> </v>
      </c>
      <c r="CV17" s="227" t="str">
        <f t="shared" si="38"/>
        <v> </v>
      </c>
      <c r="CW17" s="238">
        <f t="shared" si="39"/>
        <v>0</v>
      </c>
    </row>
    <row r="18" ht="10.35" customHeight="1" spans="1:101">
      <c r="A18" s="18"/>
      <c r="B18" s="19">
        <v>45007</v>
      </c>
      <c r="C18" s="16"/>
      <c r="D18" s="17"/>
      <c r="E18" s="37">
        <f t="shared" si="0"/>
        <v>45007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>
        <v>1</v>
      </c>
      <c r="V18" s="39"/>
      <c r="W18" s="40"/>
      <c r="X18" s="68">
        <f t="shared" si="4"/>
        <v>1</v>
      </c>
      <c r="Y18" s="10"/>
      <c r="Z18" s="73">
        <f t="shared" si="5"/>
        <v>1</v>
      </c>
      <c r="AA18" s="79">
        <f t="shared" si="5"/>
        <v>0</v>
      </c>
      <c r="AB18" s="79">
        <f t="shared" si="6"/>
        <v>0</v>
      </c>
      <c r="AC18" s="68">
        <f t="shared" si="7"/>
        <v>1</v>
      </c>
      <c r="AD18" s="4"/>
      <c r="AE18" s="37">
        <f t="shared" si="8"/>
        <v>45007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>
        <f t="shared" si="14"/>
        <v>45007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20"/>
        <v>4</v>
      </c>
      <c r="BZ18" s="226" t="str">
        <f t="shared" si="21"/>
        <v> </v>
      </c>
      <c r="CA18" s="227" t="str">
        <f t="shared" si="22"/>
        <v> </v>
      </c>
      <c r="CB18" s="237" t="str">
        <f t="shared" si="40"/>
        <v> </v>
      </c>
      <c r="CC18" s="238">
        <f t="shared" si="23"/>
        <v>0</v>
      </c>
      <c r="CE18" s="226" t="str">
        <f t="shared" si="24"/>
        <v> </v>
      </c>
      <c r="CF18" s="227" t="str">
        <f t="shared" si="25"/>
        <v> </v>
      </c>
      <c r="CG18" s="237" t="str">
        <f t="shared" si="26"/>
        <v> </v>
      </c>
      <c r="CH18" s="238">
        <f t="shared" si="27"/>
        <v>0</v>
      </c>
      <c r="CJ18" s="227">
        <f t="shared" si="28"/>
        <v>1</v>
      </c>
      <c r="CK18" s="227">
        <f t="shared" si="29"/>
        <v>0</v>
      </c>
      <c r="CL18" s="227">
        <f t="shared" si="30"/>
        <v>0</v>
      </c>
      <c r="CM18" s="238">
        <f t="shared" si="31"/>
        <v>1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>
        <v>45008</v>
      </c>
      <c r="C19" s="16"/>
      <c r="D19" s="17"/>
      <c r="E19" s="37">
        <f t="shared" si="0"/>
        <v>45008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>
        <v>2</v>
      </c>
      <c r="V19" s="39">
        <v>3</v>
      </c>
      <c r="W19" s="40"/>
      <c r="X19" s="68">
        <f t="shared" si="4"/>
        <v>5</v>
      </c>
      <c r="Y19" s="10"/>
      <c r="Z19" s="73">
        <f t="shared" si="5"/>
        <v>2</v>
      </c>
      <c r="AA19" s="79">
        <f t="shared" si="5"/>
        <v>3</v>
      </c>
      <c r="AB19" s="79">
        <f t="shared" si="6"/>
        <v>0</v>
      </c>
      <c r="AC19" s="68">
        <f t="shared" si="7"/>
        <v>5</v>
      </c>
      <c r="AD19" s="4"/>
      <c r="AE19" s="37">
        <f t="shared" si="8"/>
        <v>45008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>
        <f t="shared" si="12"/>
        <v>0</v>
      </c>
      <c r="AJ19" s="100" t="str">
        <f t="shared" si="13"/>
        <v/>
      </c>
      <c r="AK19" s="4"/>
      <c r="AL19" s="101">
        <f t="shared" si="14"/>
        <v>45008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-3</v>
      </c>
      <c r="AQ19" s="150">
        <f t="shared" si="19"/>
        <v>-3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si="20"/>
        <v>5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 t="str">
        <f t="shared" si="24"/>
        <v> </v>
      </c>
      <c r="CF19" s="227" t="str">
        <f t="shared" si="25"/>
        <v> </v>
      </c>
      <c r="CG19" s="237" t="str">
        <f t="shared" si="26"/>
        <v> </v>
      </c>
      <c r="CH19" s="238">
        <f t="shared" si="27"/>
        <v>0</v>
      </c>
      <c r="CJ19" s="227" t="str">
        <f t="shared" si="28"/>
        <v> </v>
      </c>
      <c r="CK19" s="227" t="str">
        <f t="shared" si="29"/>
        <v> </v>
      </c>
      <c r="CL19" s="227" t="str">
        <f t="shared" si="30"/>
        <v> </v>
      </c>
      <c r="CM19" s="238">
        <f t="shared" si="31"/>
        <v>0</v>
      </c>
      <c r="CN19" s="2"/>
      <c r="CO19" s="226">
        <f t="shared" si="32"/>
        <v>2</v>
      </c>
      <c r="CP19" s="227">
        <f t="shared" si="33"/>
        <v>3</v>
      </c>
      <c r="CQ19" s="227">
        <f t="shared" si="34"/>
        <v>0</v>
      </c>
      <c r="CR19" s="238">
        <f t="shared" si="35"/>
        <v>5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>
        <v>45009</v>
      </c>
      <c r="C20" s="16"/>
      <c r="D20" s="17"/>
      <c r="E20" s="37">
        <f t="shared" si="0"/>
        <v>45009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>
        <v>3</v>
      </c>
      <c r="W20" s="40">
        <v>1</v>
      </c>
      <c r="X20" s="68">
        <f t="shared" si="4"/>
        <v>4</v>
      </c>
      <c r="Y20" s="10"/>
      <c r="Z20" s="73">
        <f t="shared" si="5"/>
        <v>0</v>
      </c>
      <c r="AA20" s="79">
        <f t="shared" si="5"/>
        <v>3</v>
      </c>
      <c r="AB20" s="79">
        <f t="shared" si="6"/>
        <v>1</v>
      </c>
      <c r="AC20" s="68">
        <f t="shared" si="7"/>
        <v>4</v>
      </c>
      <c r="AD20" s="4"/>
      <c r="AE20" s="37">
        <f t="shared" si="8"/>
        <v>45009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>
        <f t="shared" si="12"/>
        <v>25</v>
      </c>
      <c r="AJ20" s="100">
        <f t="shared" si="13"/>
        <v>25</v>
      </c>
      <c r="AK20" s="4"/>
      <c r="AL20" s="101">
        <f t="shared" si="14"/>
        <v>45009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0</v>
      </c>
      <c r="AQ20" s="150">
        <f t="shared" si="19"/>
        <v>0</v>
      </c>
      <c r="AR20" s="326"/>
      <c r="AS20" s="135" t="s">
        <v>6</v>
      </c>
      <c r="AT20" s="133">
        <f>IF(W28+W56+V28+V56=0," ",(W28+W56)/(W28+W56+V28+V56))</f>
        <v>0.423076923076923</v>
      </c>
      <c r="AU20" s="177">
        <f>IF(AP28+AP56=0," ",AP28+AP56)</f>
        <v>18</v>
      </c>
      <c r="AV20" s="178">
        <f>IF(X28+X56=0," ",X28+X56)</f>
        <v>49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20"/>
        <v>6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 t="str">
        <f t="shared" si="28"/>
        <v> </v>
      </c>
      <c r="CK20" s="227" t="str">
        <f t="shared" si="29"/>
        <v> </v>
      </c>
      <c r="CL20" s="227" t="str">
        <f t="shared" si="30"/>
        <v> </v>
      </c>
      <c r="CM20" s="238">
        <f t="shared" si="31"/>
        <v>0</v>
      </c>
      <c r="CN20" s="2"/>
      <c r="CO20" s="226" t="str">
        <f t="shared" si="32"/>
        <v> </v>
      </c>
      <c r="CP20" s="227" t="str">
        <f t="shared" si="33"/>
        <v> </v>
      </c>
      <c r="CQ20" s="227" t="str">
        <f t="shared" si="34"/>
        <v> </v>
      </c>
      <c r="CR20" s="238">
        <f t="shared" si="35"/>
        <v>0</v>
      </c>
      <c r="CT20" s="226">
        <f t="shared" si="36"/>
        <v>0</v>
      </c>
      <c r="CU20" s="227">
        <f t="shared" si="37"/>
        <v>3</v>
      </c>
      <c r="CV20" s="227">
        <f t="shared" si="38"/>
        <v>1</v>
      </c>
      <c r="CW20" s="238">
        <f t="shared" si="39"/>
        <v>4</v>
      </c>
    </row>
    <row r="21" ht="10.35" customHeight="1" spans="1:101">
      <c r="A21" s="18"/>
      <c r="B21" s="19">
        <v>45012</v>
      </c>
      <c r="C21" s="16"/>
      <c r="D21" s="17"/>
      <c r="E21" s="37">
        <f t="shared" si="0"/>
        <v>45012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>
        <v>2</v>
      </c>
      <c r="V21" s="39">
        <v>1</v>
      </c>
      <c r="W21" s="40"/>
      <c r="X21" s="68">
        <f t="shared" si="4"/>
        <v>3</v>
      </c>
      <c r="Y21" s="10"/>
      <c r="Z21" s="73">
        <f t="shared" si="5"/>
        <v>2</v>
      </c>
      <c r="AA21" s="79">
        <f t="shared" si="5"/>
        <v>1</v>
      </c>
      <c r="AB21" s="79">
        <f t="shared" si="6"/>
        <v>0</v>
      </c>
      <c r="AC21" s="68">
        <f t="shared" si="7"/>
        <v>3</v>
      </c>
      <c r="AD21" s="4"/>
      <c r="AE21" s="37">
        <f t="shared" si="8"/>
        <v>45012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>
        <f t="shared" si="12"/>
        <v>0</v>
      </c>
      <c r="AJ21" s="100" t="str">
        <f t="shared" si="13"/>
        <v/>
      </c>
      <c r="AK21" s="4"/>
      <c r="AL21" s="101">
        <f t="shared" si="14"/>
        <v>45012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-1</v>
      </c>
      <c r="AQ21" s="150">
        <f t="shared" si="19"/>
        <v>-1</v>
      </c>
      <c r="AR21" s="326"/>
      <c r="AS21" s="136" t="s">
        <v>13</v>
      </c>
      <c r="AT21" s="137">
        <f>IF(AB28+AB56+AA28+AA56=0," ",(AB28+AB56)/(AB28+AB56+AA28+AA56))</f>
        <v>0.423076923076923</v>
      </c>
      <c r="AU21" s="179">
        <f>SUM(AU17:AU20)</f>
        <v>18</v>
      </c>
      <c r="AV21" s="180">
        <f>SUM(AV17:AV20)</f>
        <v>49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>
        <f t="shared" si="20"/>
        <v>2</v>
      </c>
      <c r="BZ21" s="226">
        <f t="shared" si="21"/>
        <v>2</v>
      </c>
      <c r="CA21" s="227">
        <f t="shared" si="22"/>
        <v>1</v>
      </c>
      <c r="CB21" s="237">
        <f t="shared" si="40"/>
        <v>0</v>
      </c>
      <c r="CC21" s="238">
        <f t="shared" si="23"/>
        <v>3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 t="str">
        <f t="shared" si="36"/>
        <v> </v>
      </c>
      <c r="CU21" s="227" t="str">
        <f t="shared" si="37"/>
        <v> </v>
      </c>
      <c r="CV21" s="227" t="str">
        <f t="shared" si="38"/>
        <v> </v>
      </c>
      <c r="CW21" s="238">
        <f t="shared" si="39"/>
        <v>0</v>
      </c>
    </row>
    <row r="22" ht="10.35" customHeight="1" spans="1:101">
      <c r="A22" s="18"/>
      <c r="B22" s="19">
        <v>45013</v>
      </c>
      <c r="C22" s="16"/>
      <c r="D22" s="17"/>
      <c r="E22" s="37">
        <f t="shared" si="0"/>
        <v>45013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>
        <v>2</v>
      </c>
      <c r="V22" s="39"/>
      <c r="W22" s="40"/>
      <c r="X22" s="68">
        <f t="shared" si="4"/>
        <v>2</v>
      </c>
      <c r="Y22" s="10"/>
      <c r="Z22" s="73">
        <f t="shared" si="5"/>
        <v>2</v>
      </c>
      <c r="AA22" s="79">
        <f t="shared" si="5"/>
        <v>0</v>
      </c>
      <c r="AB22" s="79">
        <f t="shared" si="6"/>
        <v>0</v>
      </c>
      <c r="AC22" s="68">
        <f t="shared" si="7"/>
        <v>2</v>
      </c>
      <c r="AD22" s="4"/>
      <c r="AE22" s="37">
        <f t="shared" si="8"/>
        <v>45013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>
        <f t="shared" si="14"/>
        <v>45013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>
        <f t="shared" si="20"/>
        <v>3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>
        <f t="shared" si="24"/>
        <v>2</v>
      </c>
      <c r="CF22" s="227">
        <f t="shared" si="25"/>
        <v>0</v>
      </c>
      <c r="CG22" s="237">
        <f t="shared" si="26"/>
        <v>0</v>
      </c>
      <c r="CH22" s="238">
        <f t="shared" si="27"/>
        <v>2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>
        <v>45014</v>
      </c>
      <c r="C23" s="16"/>
      <c r="D23" s="17"/>
      <c r="E23" s="37">
        <f t="shared" si="0"/>
        <v>45014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>
        <v>1</v>
      </c>
      <c r="W23" s="40">
        <v>1</v>
      </c>
      <c r="X23" s="68">
        <f t="shared" si="4"/>
        <v>2</v>
      </c>
      <c r="Y23" s="10"/>
      <c r="Z23" s="73">
        <f t="shared" si="5"/>
        <v>0</v>
      </c>
      <c r="AA23" s="79">
        <f t="shared" si="5"/>
        <v>1</v>
      </c>
      <c r="AB23" s="79">
        <f t="shared" si="6"/>
        <v>1</v>
      </c>
      <c r="AC23" s="68">
        <f t="shared" si="7"/>
        <v>2</v>
      </c>
      <c r="AD23" s="4"/>
      <c r="AE23" s="37">
        <f t="shared" si="8"/>
        <v>45014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>
        <f t="shared" si="12"/>
        <v>50</v>
      </c>
      <c r="AJ23" s="100">
        <f t="shared" si="13"/>
        <v>50</v>
      </c>
      <c r="AK23" s="4"/>
      <c r="AL23" s="101">
        <f t="shared" si="14"/>
        <v>45014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2</v>
      </c>
      <c r="AQ23" s="150">
        <f t="shared" si="19"/>
        <v>2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>
        <f t="shared" si="20"/>
        <v>4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>
        <f t="shared" si="28"/>
        <v>0</v>
      </c>
      <c r="CK23" s="227">
        <f t="shared" si="29"/>
        <v>1</v>
      </c>
      <c r="CL23" s="227">
        <f t="shared" si="30"/>
        <v>1</v>
      </c>
      <c r="CM23" s="238">
        <f t="shared" si="31"/>
        <v>2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>
        <v>45015</v>
      </c>
      <c r="C24" s="16"/>
      <c r="D24" s="17"/>
      <c r="E24" s="37">
        <f t="shared" si="0"/>
        <v>45015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>
        <f t="shared" si="8"/>
        <v>45015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>
        <f t="shared" si="14"/>
        <v>45015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2</v>
      </c>
      <c r="AU24" s="335">
        <f>CG28+CG56</f>
        <v>2</v>
      </c>
      <c r="AV24" s="335">
        <f>CL28+CL56</f>
        <v>1</v>
      </c>
      <c r="AW24" s="335">
        <f>CQ28+CQ56</f>
        <v>3</v>
      </c>
      <c r="AX24" s="335">
        <f>CV28+CV56</f>
        <v>3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>
        <f t="shared" si="20"/>
        <v>5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>
        <f t="shared" si="32"/>
        <v>0</v>
      </c>
      <c r="CP24" s="227">
        <f t="shared" si="33"/>
        <v>0</v>
      </c>
      <c r="CQ24" s="227">
        <f t="shared" si="34"/>
        <v>0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3</v>
      </c>
      <c r="AU25" s="337">
        <f>CF28+CF56</f>
        <v>3</v>
      </c>
      <c r="AV25" s="337">
        <f>CK28+CK56</f>
        <v>2</v>
      </c>
      <c r="AW25" s="337">
        <f>CP28+CP56</f>
        <v>3</v>
      </c>
      <c r="AX25" s="337">
        <f>CU28+CU56</f>
        <v>4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3</v>
      </c>
      <c r="AU26" s="339">
        <f>CE28+CE56</f>
        <v>6</v>
      </c>
      <c r="AV26" s="339">
        <f>CJ28+CJ56</f>
        <v>4</v>
      </c>
      <c r="AW26" s="339">
        <f>CO28+CO56</f>
        <v>8</v>
      </c>
      <c r="AX26" s="339">
        <f>CT28+CT56</f>
        <v>2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3</v>
      </c>
      <c r="AU27" s="341">
        <f>(AU24*3)-AU25</f>
        <v>3</v>
      </c>
      <c r="AV27" s="341">
        <f>(AV24*3)-AV25</f>
        <v>1</v>
      </c>
      <c r="AW27" s="341">
        <f>(AW24*3)-AW25</f>
        <v>6</v>
      </c>
      <c r="AX27" s="341">
        <f t="shared" ref="AX27" si="42">(AX24*3)-AX25</f>
        <v>5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23</v>
      </c>
      <c r="V28" s="66">
        <f>SUM(V5:V27)</f>
        <v>15</v>
      </c>
      <c r="W28" s="66">
        <f>SUM(W5:W27)</f>
        <v>11</v>
      </c>
      <c r="X28" s="64">
        <f t="shared" si="4"/>
        <v>49</v>
      </c>
      <c r="Y28" s="10"/>
      <c r="Z28" s="46">
        <f t="shared" si="5"/>
        <v>23</v>
      </c>
      <c r="AA28" s="47">
        <f t="shared" si="5"/>
        <v>15</v>
      </c>
      <c r="AB28" s="47">
        <f t="shared" si="5"/>
        <v>11</v>
      </c>
      <c r="AC28" s="64">
        <f t="shared" si="7"/>
        <v>49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>
        <f>IF((W28+V28=0),"0",W28/(W28+V28))</f>
        <v>0.423076923076923</v>
      </c>
      <c r="AJ28" s="103">
        <f>IF(AF28+AG28+AH28+AI28=0,"0 ",(AB28)/(AB28+AA28))</f>
        <v>0.423076923076923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18</v>
      </c>
      <c r="AQ28" s="152">
        <f>SUM(AQ5:AQ27)</f>
        <v>18</v>
      </c>
      <c r="AS28" s="342" t="s">
        <v>1</v>
      </c>
      <c r="AT28" s="343">
        <f>IF((AT24+AT25=0),"0",AT24/(AT24+AT25))</f>
        <v>0.4</v>
      </c>
      <c r="AU28" s="343">
        <f>IF((AU24+AU25=0),"0",AU24/(AU24+AU25))</f>
        <v>0.4</v>
      </c>
      <c r="AV28" s="343">
        <f>IF((AV24+AV25=0),"0",AV24/(AV24+AV25))</f>
        <v>0.333333333333333</v>
      </c>
      <c r="AW28" s="343">
        <f>IF((AW24+AW25=0),"0",AW24/(AW24+AW25))</f>
        <v>0.5</v>
      </c>
      <c r="AX28" s="343">
        <f>IF((AX24+AX25=0),"0",AX24/(AX24+AX25))</f>
        <v>0.428571428571429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3</v>
      </c>
      <c r="CA28" s="229">
        <f>SUM(CA5:CA27)</f>
        <v>3</v>
      </c>
      <c r="CB28" s="229">
        <f>SUM(CB5:CB27)</f>
        <v>2</v>
      </c>
      <c r="CC28" s="239">
        <f>SUM(CC5:CC27)</f>
        <v>8</v>
      </c>
      <c r="CE28" s="228">
        <f>SUM(CE5:CE27)</f>
        <v>6</v>
      </c>
      <c r="CF28" s="229">
        <f t="shared" ref="CF28:CH28" si="43">SUM(CF5:CF27)</f>
        <v>3</v>
      </c>
      <c r="CG28" s="229">
        <f t="shared" si="43"/>
        <v>2</v>
      </c>
      <c r="CH28" s="239">
        <f t="shared" si="43"/>
        <v>11</v>
      </c>
      <c r="CJ28" s="228">
        <f>SUM(CJ5:CJ27)</f>
        <v>4</v>
      </c>
      <c r="CK28" s="229">
        <f t="shared" ref="CK28:CM28" si="44">SUM(CK5:CK27)</f>
        <v>2</v>
      </c>
      <c r="CL28" s="229">
        <f t="shared" si="44"/>
        <v>1</v>
      </c>
      <c r="CM28" s="239">
        <f t="shared" si="44"/>
        <v>7</v>
      </c>
      <c r="CN28" s="2"/>
      <c r="CO28" s="228">
        <f>SUM(CO5:CO27)</f>
        <v>8</v>
      </c>
      <c r="CP28" s="229">
        <f t="shared" ref="CP28:CR28" si="45">SUM(CP5:CP27)</f>
        <v>3</v>
      </c>
      <c r="CQ28" s="229">
        <f t="shared" si="45"/>
        <v>3</v>
      </c>
      <c r="CR28" s="239">
        <f t="shared" si="45"/>
        <v>14</v>
      </c>
      <c r="CT28" s="228">
        <f>SUM(CT5:CT27)</f>
        <v>2</v>
      </c>
      <c r="CU28" s="229">
        <f t="shared" ref="CU28:CW28" si="46">SUM(CU5:CU27)</f>
        <v>4</v>
      </c>
      <c r="CV28" s="229">
        <f t="shared" si="46"/>
        <v>3</v>
      </c>
      <c r="CW28" s="239">
        <f t="shared" si="46"/>
        <v>9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53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55" si="47">IF((B5=0)," ",B5)</f>
        <v>44986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>
        <f t="shared" ref="AE33:AE55" si="55">IF((B93=0)," ",B93)</f>
        <v>44986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>
        <f t="shared" ref="AL33:AL55" si="61">IF((B93=0)," ",B93)</f>
        <v>44986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>IF(B5,WEEKDAY(E33:E55)," ")</f>
        <v>4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>
        <f>IF((BY33=4),Z33," ")</f>
        <v>0</v>
      </c>
      <c r="CK33" s="225">
        <f>IF((BY33=4),AA33," ")</f>
        <v>0</v>
      </c>
      <c r="CL33" s="225">
        <f>IF((BY33=4),AB33," ")</f>
        <v>0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si="47"/>
        <v>44987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>
        <f t="shared" si="55"/>
        <v>44987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>
        <f t="shared" si="61"/>
        <v>44987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ref="BY34:BY55" si="69">IF(B6,WEEKDAY(E34:E56)," ")</f>
        <v>5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>
        <f t="shared" ref="CO34:CO55" si="81">IF((BY34=5),Z34," ")</f>
        <v>0</v>
      </c>
      <c r="CP34" s="227">
        <f t="shared" ref="CP34:CP55" si="82">IF((BY34=5),AA34," ")</f>
        <v>0</v>
      </c>
      <c r="CQ34" s="227">
        <f t="shared" ref="CQ34:CQ55" si="83">IF((BY34=5),AB34," ")</f>
        <v>0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>
        <f t="shared" si="47"/>
        <v>44991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>
        <f t="shared" si="55"/>
        <v>44991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>
        <f t="shared" si="61"/>
        <v>44991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69"/>
        <v>2</v>
      </c>
      <c r="BZ35" s="226">
        <f t="shared" si="70"/>
        <v>0</v>
      </c>
      <c r="CA35" s="227">
        <f t="shared" si="71"/>
        <v>0</v>
      </c>
      <c r="CB35" s="227">
        <f t="shared" si="62"/>
        <v>0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>
        <f t="shared" si="47"/>
        <v>44992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>
        <f t="shared" si="55"/>
        <v>44992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>
        <f t="shared" si="61"/>
        <v>44992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69"/>
        <v>3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238">
        <f t="shared" si="72"/>
        <v>0</v>
      </c>
      <c r="CE36" s="226">
        <f t="shared" si="73"/>
        <v>0</v>
      </c>
      <c r="CF36" s="227">
        <f t="shared" si="74"/>
        <v>0</v>
      </c>
      <c r="CG36" s="227">
        <f t="shared" si="75"/>
        <v>0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>
        <f t="shared" si="47"/>
        <v>44994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>
        <f t="shared" si="55"/>
        <v>44994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>
        <f t="shared" si="61"/>
        <v>44994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69"/>
        <v>5</v>
      </c>
      <c r="BZ37" s="226" t="str">
        <f t="shared" si="70"/>
        <v> </v>
      </c>
      <c r="CA37" s="227" t="str">
        <f t="shared" si="71"/>
        <v> </v>
      </c>
      <c r="CB37" s="227" t="str">
        <f t="shared" si="62"/>
        <v> 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>
        <f t="shared" si="81"/>
        <v>0</v>
      </c>
      <c r="CP37" s="227">
        <f t="shared" si="82"/>
        <v>0</v>
      </c>
      <c r="CQ37" s="227">
        <f t="shared" si="83"/>
        <v>0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>
        <f t="shared" si="47"/>
        <v>44995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>
        <f t="shared" si="55"/>
        <v>44995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>
        <f t="shared" si="61"/>
        <v>44995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69"/>
        <v>6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 t="str">
        <f t="shared" si="73"/>
        <v> </v>
      </c>
      <c r="CF38" s="227" t="str">
        <f t="shared" si="74"/>
        <v> </v>
      </c>
      <c r="CG38" s="227" t="str">
        <f t="shared" si="75"/>
        <v> 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>
        <f t="shared" si="63"/>
        <v>0</v>
      </c>
      <c r="CU38" s="227">
        <f t="shared" si="85"/>
        <v>0</v>
      </c>
      <c r="CV38" s="227">
        <f t="shared" si="86"/>
        <v>0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>
        <f t="shared" si="47"/>
        <v>44998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>
        <f t="shared" si="55"/>
        <v>44998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>
        <f t="shared" si="61"/>
        <v>44998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69"/>
        <v>2</v>
      </c>
      <c r="BZ39" s="226">
        <f t="shared" si="70"/>
        <v>0</v>
      </c>
      <c r="CA39" s="227">
        <f t="shared" si="71"/>
        <v>0</v>
      </c>
      <c r="CB39" s="227">
        <f t="shared" si="62"/>
        <v>0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 t="str">
        <f t="shared" si="77"/>
        <v> </v>
      </c>
      <c r="CK39" s="227" t="str">
        <f t="shared" si="78"/>
        <v> </v>
      </c>
      <c r="CL39" s="227" t="str">
        <f t="shared" si="79"/>
        <v> 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>
        <f t="shared" si="47"/>
        <v>44999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>
        <f t="shared" si="55"/>
        <v>44999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>
        <f t="shared" si="61"/>
        <v>44999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69"/>
        <v>3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238">
        <f t="shared" si="72"/>
        <v>0</v>
      </c>
      <c r="CE40" s="226">
        <f t="shared" si="73"/>
        <v>0</v>
      </c>
      <c r="CF40" s="227">
        <f t="shared" si="74"/>
        <v>0</v>
      </c>
      <c r="CG40" s="227">
        <f t="shared" si="75"/>
        <v>0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>
        <f t="shared" si="47"/>
        <v>45000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>
        <f t="shared" si="55"/>
        <v>45000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>
        <f t="shared" si="61"/>
        <v>45000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69"/>
        <v>4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 t="str">
        <f t="shared" si="73"/>
        <v> </v>
      </c>
      <c r="CF41" s="227" t="str">
        <f t="shared" si="74"/>
        <v> </v>
      </c>
      <c r="CG41" s="227" t="str">
        <f t="shared" si="75"/>
        <v> </v>
      </c>
      <c r="CH41" s="238">
        <f t="shared" si="76"/>
        <v>0</v>
      </c>
      <c r="CJ41" s="226">
        <f t="shared" si="77"/>
        <v>0</v>
      </c>
      <c r="CK41" s="227">
        <f t="shared" si="78"/>
        <v>0</v>
      </c>
      <c r="CL41" s="227">
        <f t="shared" si="79"/>
        <v>0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>
        <f t="shared" si="47"/>
        <v>45001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>
        <f t="shared" si="55"/>
        <v>45001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>
        <f t="shared" si="61"/>
        <v>45001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69"/>
        <v>5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 t="str">
        <f t="shared" si="77"/>
        <v> </v>
      </c>
      <c r="CK42" s="227" t="str">
        <f t="shared" si="78"/>
        <v> </v>
      </c>
      <c r="CL42" s="227" t="str">
        <f t="shared" si="79"/>
        <v> </v>
      </c>
      <c r="CM42" s="238">
        <f t="shared" si="80"/>
        <v>0</v>
      </c>
      <c r="CN42" s="2"/>
      <c r="CO42" s="226">
        <f t="shared" si="81"/>
        <v>0</v>
      </c>
      <c r="CP42" s="227">
        <f t="shared" si="82"/>
        <v>0</v>
      </c>
      <c r="CQ42" s="227">
        <f t="shared" si="83"/>
        <v>0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>
        <f t="shared" si="47"/>
        <v>45002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>
        <f t="shared" si="55"/>
        <v>45002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>
        <f t="shared" si="61"/>
        <v>45002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69"/>
        <v>6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 t="str">
        <f t="shared" si="81"/>
        <v> </v>
      </c>
      <c r="CP43" s="227" t="str">
        <f t="shared" si="82"/>
        <v> </v>
      </c>
      <c r="CQ43" s="227" t="str">
        <f t="shared" si="83"/>
        <v> </v>
      </c>
      <c r="CR43" s="238">
        <f t="shared" si="84"/>
        <v>0</v>
      </c>
      <c r="CT43" s="226">
        <f t="shared" si="63"/>
        <v>0</v>
      </c>
      <c r="CU43" s="227">
        <f t="shared" si="85"/>
        <v>0</v>
      </c>
      <c r="CV43" s="227">
        <f t="shared" si="86"/>
        <v>0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>
        <f t="shared" si="47"/>
        <v>45005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>
        <f t="shared" si="55"/>
        <v>45005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>
        <f t="shared" si="61"/>
        <v>45005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69"/>
        <v>2</v>
      </c>
      <c r="BZ44" s="226">
        <f t="shared" si="70"/>
        <v>0</v>
      </c>
      <c r="CA44" s="227">
        <f t="shared" si="71"/>
        <v>0</v>
      </c>
      <c r="CB44" s="227">
        <f t="shared" si="62"/>
        <v>0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 t="str">
        <f t="shared" si="63"/>
        <v> </v>
      </c>
      <c r="CU44" s="227" t="str">
        <f t="shared" si="85"/>
        <v> </v>
      </c>
      <c r="CV44" s="227" t="str">
        <f t="shared" si="86"/>
        <v> 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>
        <f t="shared" si="47"/>
        <v>45006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>
        <f t="shared" si="55"/>
        <v>45006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>
        <f t="shared" si="61"/>
        <v>45006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69"/>
        <v>3</v>
      </c>
      <c r="BZ45" s="226" t="str">
        <f t="shared" si="70"/>
        <v> </v>
      </c>
      <c r="CA45" s="227" t="str">
        <f t="shared" si="71"/>
        <v> </v>
      </c>
      <c r="CB45" s="227" t="str">
        <f t="shared" si="62"/>
        <v> </v>
      </c>
      <c r="CC45" s="238">
        <f t="shared" si="72"/>
        <v>0</v>
      </c>
      <c r="CE45" s="226">
        <f t="shared" si="73"/>
        <v>0</v>
      </c>
      <c r="CF45" s="227">
        <f t="shared" si="74"/>
        <v>0</v>
      </c>
      <c r="CG45" s="227">
        <f t="shared" si="75"/>
        <v>0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>
        <f t="shared" si="47"/>
        <v>45007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>
        <f t="shared" si="55"/>
        <v>45007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>
        <f t="shared" si="61"/>
        <v>45007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69"/>
        <v>4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238">
        <f t="shared" si="72"/>
        <v>0</v>
      </c>
      <c r="CE46" s="226" t="str">
        <f t="shared" si="73"/>
        <v> </v>
      </c>
      <c r="CF46" s="227" t="str">
        <f t="shared" si="74"/>
        <v> </v>
      </c>
      <c r="CG46" s="227" t="str">
        <f t="shared" si="75"/>
        <v> </v>
      </c>
      <c r="CH46" s="238">
        <f t="shared" si="76"/>
        <v>0</v>
      </c>
      <c r="CJ46" s="226">
        <f t="shared" si="77"/>
        <v>0</v>
      </c>
      <c r="CK46" s="227">
        <f t="shared" si="78"/>
        <v>0</v>
      </c>
      <c r="CL46" s="227">
        <f t="shared" si="79"/>
        <v>0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>
        <f t="shared" si="47"/>
        <v>45008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>
        <f t="shared" si="55"/>
        <v>45008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>
        <f t="shared" si="61"/>
        <v>45008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si="69"/>
        <v>5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 t="str">
        <f t="shared" si="77"/>
        <v> </v>
      </c>
      <c r="CK47" s="227" t="str">
        <f t="shared" si="78"/>
        <v> </v>
      </c>
      <c r="CL47" s="227" t="str">
        <f t="shared" si="79"/>
        <v> </v>
      </c>
      <c r="CM47" s="238">
        <f t="shared" si="80"/>
        <v>0</v>
      </c>
      <c r="CN47" s="2"/>
      <c r="CO47" s="226">
        <f t="shared" si="81"/>
        <v>0</v>
      </c>
      <c r="CP47" s="227">
        <f t="shared" si="82"/>
        <v>0</v>
      </c>
      <c r="CQ47" s="227">
        <f t="shared" si="83"/>
        <v>0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>
        <f t="shared" si="47"/>
        <v>45009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>
        <f t="shared" si="55"/>
        <v>45009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>
        <f t="shared" si="61"/>
        <v>45009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69"/>
        <v>6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 t="str">
        <f t="shared" si="81"/>
        <v> </v>
      </c>
      <c r="CP48" s="227" t="str">
        <f t="shared" si="82"/>
        <v> </v>
      </c>
      <c r="CQ48" s="227" t="str">
        <f t="shared" si="83"/>
        <v> </v>
      </c>
      <c r="CR48" s="238">
        <f t="shared" si="84"/>
        <v>0</v>
      </c>
      <c r="CT48" s="226">
        <f t="shared" si="63"/>
        <v>0</v>
      </c>
      <c r="CU48" s="227">
        <f t="shared" si="85"/>
        <v>0</v>
      </c>
      <c r="CV48" s="227">
        <f t="shared" si="86"/>
        <v>0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>
        <f t="shared" si="47"/>
        <v>45012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>
        <f t="shared" si="55"/>
        <v>45012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>
        <f t="shared" si="61"/>
        <v>45012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>
        <f t="shared" si="69"/>
        <v>2</v>
      </c>
      <c r="BZ49" s="226">
        <f t="shared" si="70"/>
        <v>0</v>
      </c>
      <c r="CA49" s="227">
        <f t="shared" si="71"/>
        <v>0</v>
      </c>
      <c r="CB49" s="227">
        <f t="shared" si="62"/>
        <v>0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 t="str">
        <f t="shared" si="63"/>
        <v> </v>
      </c>
      <c r="CU49" s="227" t="str">
        <f t="shared" si="85"/>
        <v> </v>
      </c>
      <c r="CV49" s="227" t="str">
        <f t="shared" si="86"/>
        <v> 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>
        <f t="shared" si="47"/>
        <v>45013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>
        <f t="shared" si="55"/>
        <v>45013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>
        <f t="shared" si="61"/>
        <v>45013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>
        <f t="shared" si="69"/>
        <v>3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>
        <f t="shared" si="73"/>
        <v>0</v>
      </c>
      <c r="CF50" s="227">
        <f t="shared" si="74"/>
        <v>0</v>
      </c>
      <c r="CG50" s="227">
        <f t="shared" si="75"/>
        <v>0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>
        <f t="shared" si="47"/>
        <v>45014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>
        <f t="shared" si="55"/>
        <v>45014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>
        <f t="shared" si="61"/>
        <v>45014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>
        <f t="shared" si="69"/>
        <v>4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>
        <f t="shared" si="77"/>
        <v>0</v>
      </c>
      <c r="CK51" s="227">
        <f t="shared" si="78"/>
        <v>0</v>
      </c>
      <c r="CL51" s="227">
        <f t="shared" si="79"/>
        <v>0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>
        <f t="shared" si="47"/>
        <v>45015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>
        <f t="shared" si="55"/>
        <v>45015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>
        <f t="shared" si="61"/>
        <v>45015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>
        <f t="shared" si="69"/>
        <v>5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>
        <f t="shared" si="81"/>
        <v>0</v>
      </c>
      <c r="CP52" s="227">
        <f t="shared" si="82"/>
        <v>0</v>
      </c>
      <c r="CQ52" s="227">
        <f t="shared" si="83"/>
        <v>0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83" si="88">IF((B5=0)," ",B5)</f>
        <v>44986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>
        <f t="shared" ref="AE61:AE83" si="97">IF((B5=0)," ",B5)</f>
        <v>44986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>
        <f t="shared" ref="AL61:AL83" si="103">IF((B5=0)," ",B5)</f>
        <v>44986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83" si="104">IF(B5,WEEKDAY(D61:D83)," ")</f>
        <v>7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>
        <f t="shared" si="88"/>
        <v>44987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>
        <f t="shared" si="97"/>
        <v>44987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>
        <f t="shared" si="103"/>
        <v>44987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si="104"/>
        <v>7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>
        <f t="shared" si="88"/>
        <v>44991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>
        <f t="shared" si="97"/>
        <v>44991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>
        <f t="shared" si="103"/>
        <v>44991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04"/>
        <v>7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>
        <f t="shared" si="88"/>
        <v>44992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>
        <f t="shared" si="97"/>
        <v>44992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>
        <f t="shared" si="103"/>
        <v>44992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04"/>
        <v>7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>
        <f t="shared" si="88"/>
        <v>44994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>
        <f t="shared" si="97"/>
        <v>44994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>
        <f t="shared" si="103"/>
        <v>44994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04"/>
        <v>7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>
        <f t="shared" si="88"/>
        <v>44995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>
        <f t="shared" si="97"/>
        <v>44995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>
        <f t="shared" si="103"/>
        <v>44995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04"/>
        <v>7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>
        <f t="shared" si="88"/>
        <v>44998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>
        <f t="shared" si="97"/>
        <v>44998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>
        <f t="shared" si="103"/>
        <v>44998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04"/>
        <v>7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>
        <f t="shared" si="88"/>
        <v>44999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>
        <f t="shared" si="97"/>
        <v>44999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>
        <f t="shared" si="103"/>
        <v>44999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04"/>
        <v>7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>
        <f t="shared" si="88"/>
        <v>45000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>
        <f t="shared" si="97"/>
        <v>45000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>
        <f t="shared" si="103"/>
        <v>45000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04"/>
        <v>7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>
        <f t="shared" si="88"/>
        <v>45001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>
        <f t="shared" si="97"/>
        <v>45001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>
        <f t="shared" si="103"/>
        <v>45001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04"/>
        <v>7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>
        <f t="shared" si="88"/>
        <v>45002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>
        <f t="shared" si="97"/>
        <v>45002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>
        <f t="shared" si="103"/>
        <v>45002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04"/>
        <v>7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>
        <f t="shared" si="88"/>
        <v>45005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>
        <f t="shared" si="97"/>
        <v>45005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>
        <f t="shared" si="103"/>
        <v>45005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04"/>
        <v>7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>
        <f t="shared" si="88"/>
        <v>45006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>
        <f t="shared" si="97"/>
        <v>45006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>
        <f t="shared" si="103"/>
        <v>45006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04"/>
        <v>7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>
        <f t="shared" si="88"/>
        <v>45007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>
        <f t="shared" si="97"/>
        <v>45007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>
        <f t="shared" si="103"/>
        <v>45007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04"/>
        <v>7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>
        <f t="shared" si="88"/>
        <v>45008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>
        <f t="shared" si="97"/>
        <v>45008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>
        <f t="shared" si="103"/>
        <v>45008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si="104"/>
        <v>7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>
        <f t="shared" si="88"/>
        <v>45009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>
        <f t="shared" si="97"/>
        <v>45009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>
        <f t="shared" si="103"/>
        <v>45009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04"/>
        <v>7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>
        <f t="shared" si="88"/>
        <v>45012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>
        <f t="shared" si="97"/>
        <v>45012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>
        <f t="shared" si="103"/>
        <v>45012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>
        <f t="shared" si="104"/>
        <v>7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>
        <f t="shared" si="88"/>
        <v>45013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>
        <f t="shared" si="97"/>
        <v>45013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>
        <f t="shared" si="103"/>
        <v>45013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>
        <f t="shared" si="104"/>
        <v>7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>
        <f t="shared" si="88"/>
        <v>45014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>
        <f t="shared" si="97"/>
        <v>45014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>
        <f t="shared" si="103"/>
        <v>45014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>
        <f t="shared" si="104"/>
        <v>7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>
        <f t="shared" si="88"/>
        <v>45015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>
        <f t="shared" si="97"/>
        <v>45015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>
        <f t="shared" si="103"/>
        <v>45015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>
        <f t="shared" si="104"/>
        <v>7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>IF((B5=0)," ",B5)</f>
        <v>44986</v>
      </c>
      <c r="C93" s="20"/>
      <c r="D93" s="247"/>
      <c r="E93" s="33"/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>
        <f t="shared" ref="AE93:AE115" si="137">IF((B5=0)," ",B5)</f>
        <v>44986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>
        <f t="shared" ref="AL93:AL115" si="143">IF((B5=0)," ",B5)</f>
        <v>44986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>IF((B6=0)," ",B6)</f>
        <v>44987</v>
      </c>
      <c r="C94" s="20"/>
      <c r="D94" s="247"/>
      <c r="E94" s="37">
        <f>IF((B94=0)," ",B94)</f>
        <v>44987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>
        <f t="shared" si="137"/>
        <v>44987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>
        <f t="shared" si="143"/>
        <v>44987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ref="B95:B115" si="149">IF((B7=0)," ",B7)</f>
        <v>44991</v>
      </c>
      <c r="C95" s="20"/>
      <c r="D95" s="247"/>
      <c r="E95" s="37">
        <f t="shared" ref="E95:E115" si="150">IF((B95=0)," ",B95)</f>
        <v>44991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>
        <f t="shared" si="137"/>
        <v>44991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>
        <f t="shared" si="143"/>
        <v>44991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49"/>
        <v>44992</v>
      </c>
      <c r="C96" s="20"/>
      <c r="D96" s="247"/>
      <c r="E96" s="37">
        <f t="shared" si="150"/>
        <v>44992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>
        <f t="shared" si="137"/>
        <v>44992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>
        <f t="shared" si="143"/>
        <v>44992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49"/>
        <v>44994</v>
      </c>
      <c r="C97" s="20"/>
      <c r="D97" s="247"/>
      <c r="E97" s="37">
        <f t="shared" si="150"/>
        <v>44994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>
        <f t="shared" si="137"/>
        <v>44994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>
        <f t="shared" si="143"/>
        <v>44994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49"/>
        <v>44995</v>
      </c>
      <c r="C98" s="20"/>
      <c r="D98" s="247"/>
      <c r="E98" s="37">
        <f t="shared" si="150"/>
        <v>44995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>
        <f t="shared" si="137"/>
        <v>44995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>
        <f t="shared" si="143"/>
        <v>44995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49"/>
        <v>44998</v>
      </c>
      <c r="C99" s="20"/>
      <c r="D99" s="247"/>
      <c r="E99" s="37">
        <f t="shared" si="150"/>
        <v>44998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>
        <f t="shared" si="137"/>
        <v>44998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>
        <f t="shared" si="143"/>
        <v>44998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>
        <f t="shared" si="149"/>
        <v>44999</v>
      </c>
      <c r="C100" s="20"/>
      <c r="D100" s="247"/>
      <c r="E100" s="37">
        <f t="shared" si="150"/>
        <v>44999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>
        <f t="shared" si="137"/>
        <v>44999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>
        <f t="shared" si="143"/>
        <v>44999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>
        <f t="shared" si="149"/>
        <v>45000</v>
      </c>
      <c r="C101" s="20"/>
      <c r="D101" s="247"/>
      <c r="E101" s="37">
        <f t="shared" si="150"/>
        <v>45000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>
        <f t="shared" si="137"/>
        <v>45000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>
        <f t="shared" si="143"/>
        <v>45000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49"/>
        <v>45001</v>
      </c>
      <c r="C102" s="20"/>
      <c r="D102" s="247"/>
      <c r="E102" s="37">
        <f t="shared" si="150"/>
        <v>45001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>
        <f t="shared" si="137"/>
        <v>45001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>
        <f t="shared" si="143"/>
        <v>45001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49"/>
        <v>45002</v>
      </c>
      <c r="C103" s="20"/>
      <c r="D103" s="247"/>
      <c r="E103" s="37">
        <f t="shared" si="150"/>
        <v>45002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>
        <f t="shared" si="137"/>
        <v>45002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>
        <f t="shared" si="143"/>
        <v>45002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49"/>
        <v>45005</v>
      </c>
      <c r="C104" s="20"/>
      <c r="D104" s="247"/>
      <c r="E104" s="37">
        <f t="shared" si="150"/>
        <v>45005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>
        <f t="shared" si="137"/>
        <v>45005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>
        <f t="shared" si="143"/>
        <v>45005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49"/>
        <v>45006</v>
      </c>
      <c r="C105" s="20"/>
      <c r="D105" s="247"/>
      <c r="E105" s="37">
        <f t="shared" si="150"/>
        <v>45006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>
        <f t="shared" si="137"/>
        <v>45006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>
        <f t="shared" si="143"/>
        <v>45006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49"/>
        <v>45007</v>
      </c>
      <c r="C106" s="20"/>
      <c r="D106" s="247"/>
      <c r="E106" s="37">
        <f t="shared" si="150"/>
        <v>45007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>
        <f t="shared" si="137"/>
        <v>45007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>
        <f t="shared" si="143"/>
        <v>45007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si="149"/>
        <v>45008</v>
      </c>
      <c r="C107" s="20"/>
      <c r="D107" s="247"/>
      <c r="E107" s="37">
        <f t="shared" si="150"/>
        <v>45008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>
        <f t="shared" si="137"/>
        <v>45008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>
        <f t="shared" si="143"/>
        <v>45008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49"/>
        <v>45009</v>
      </c>
      <c r="C108" s="20"/>
      <c r="D108" s="247"/>
      <c r="E108" s="37">
        <f t="shared" si="150"/>
        <v>45009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>
        <f t="shared" si="137"/>
        <v>45009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>
        <f t="shared" si="143"/>
        <v>45009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>
        <f t="shared" si="149"/>
        <v>45012</v>
      </c>
      <c r="C109" s="20"/>
      <c r="D109" s="247"/>
      <c r="E109" s="37">
        <f t="shared" si="150"/>
        <v>45012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>
        <f t="shared" si="137"/>
        <v>45012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>
        <f t="shared" si="143"/>
        <v>45012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>
        <f t="shared" si="149"/>
        <v>45013</v>
      </c>
      <c r="C110" s="20"/>
      <c r="D110" s="247"/>
      <c r="E110" s="37">
        <f t="shared" si="150"/>
        <v>45013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>
        <f t="shared" si="137"/>
        <v>45013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>
        <f t="shared" si="143"/>
        <v>45013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>
        <f t="shared" si="149"/>
        <v>45014</v>
      </c>
      <c r="C111" s="20"/>
      <c r="D111" s="247"/>
      <c r="E111" s="37">
        <f t="shared" si="150"/>
        <v>45014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>
        <f t="shared" si="137"/>
        <v>45014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>
        <f t="shared" si="143"/>
        <v>45014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>
        <f t="shared" si="149"/>
        <v>45015</v>
      </c>
      <c r="C112" s="20"/>
      <c r="D112" s="247"/>
      <c r="E112" s="37">
        <f t="shared" si="150"/>
        <v>45015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>
        <f t="shared" si="137"/>
        <v>45015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>
        <f t="shared" si="143"/>
        <v>45015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44986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>
        <f t="shared" ref="AE121:AE143" si="158">IF((B5=0)," ",B5)</f>
        <v>44986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>
        <f t="shared" ref="AL121:AL143" si="164">IF((B5=0)," ",B5)</f>
        <v>44986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65">IF((B94=0)," ",B94)</f>
        <v>44987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>
        <f t="shared" si="158"/>
        <v>44987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>
        <f t="shared" si="164"/>
        <v>44987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65"/>
        <v>44991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>
        <f t="shared" si="158"/>
        <v>44991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>
        <f t="shared" si="164"/>
        <v>44991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65"/>
        <v>44992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>
        <f t="shared" si="158"/>
        <v>44992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>
        <f t="shared" si="164"/>
        <v>44992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65"/>
        <v>44994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>
        <f t="shared" si="158"/>
        <v>44994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>
        <f t="shared" si="164"/>
        <v>44994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65"/>
        <v>44995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>
        <f t="shared" si="158"/>
        <v>44995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>
        <f t="shared" si="164"/>
        <v>44995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65"/>
        <v>44998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>
        <f t="shared" si="158"/>
        <v>44998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>
        <f t="shared" si="164"/>
        <v>44998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>
        <f t="shared" si="165"/>
        <v>44999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>
        <f t="shared" si="158"/>
        <v>44999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>
        <f t="shared" si="164"/>
        <v>44999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>
        <f t="shared" si="165"/>
        <v>45000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>
        <f t="shared" si="158"/>
        <v>45000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>
        <f t="shared" si="164"/>
        <v>45000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65"/>
        <v>45001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>
        <f t="shared" si="158"/>
        <v>45001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>
        <f t="shared" si="164"/>
        <v>45001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65"/>
        <v>45002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>
        <f t="shared" si="158"/>
        <v>45002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>
        <f t="shared" si="164"/>
        <v>45002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65"/>
        <v>45005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>
        <f t="shared" si="158"/>
        <v>45005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>
        <f t="shared" si="164"/>
        <v>45005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65"/>
        <v>45006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>
        <f t="shared" si="158"/>
        <v>45006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>
        <f t="shared" si="164"/>
        <v>45006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65"/>
        <v>45007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>
        <f t="shared" si="158"/>
        <v>45007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>
        <f t="shared" si="164"/>
        <v>45007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65"/>
        <v>45008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>
        <f t="shared" si="158"/>
        <v>45008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>
        <f t="shared" si="164"/>
        <v>45008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65"/>
        <v>45009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>
        <f t="shared" si="158"/>
        <v>45009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>
        <f t="shared" si="164"/>
        <v>45009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>
        <f t="shared" si="165"/>
        <v>45012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>
        <f t="shared" si="158"/>
        <v>45012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>
        <f t="shared" si="164"/>
        <v>45012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>
        <f t="shared" si="165"/>
        <v>45013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>
        <f t="shared" si="158"/>
        <v>45013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>
        <f t="shared" si="164"/>
        <v>45013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>
        <f t="shared" si="165"/>
        <v>45014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>
        <f t="shared" si="158"/>
        <v>45014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>
        <f t="shared" si="164"/>
        <v>45014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>
        <f t="shared" si="165"/>
        <v>45015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>
        <f t="shared" si="158"/>
        <v>45015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>
        <f t="shared" si="164"/>
        <v>45015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44986</v>
      </c>
      <c r="F148" s="277">
        <f t="shared" ref="F148:F170" si="171">AQ93+AQ121</f>
        <v>0</v>
      </c>
      <c r="G148" s="278">
        <f t="shared" ref="G148:G170" si="172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3">B6</f>
        <v>44987</v>
      </c>
      <c r="F149" s="277">
        <f t="shared" si="171"/>
        <v>0</v>
      </c>
      <c r="G149" s="278">
        <f t="shared" si="172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3"/>
        <v>44991</v>
      </c>
      <c r="F150" s="277">
        <f t="shared" si="171"/>
        <v>0</v>
      </c>
      <c r="G150" s="278">
        <f t="shared" si="172"/>
        <v>-1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44992</v>
      </c>
      <c r="F151" s="277">
        <f t="shared" si="171"/>
        <v>0</v>
      </c>
      <c r="G151" s="278">
        <f t="shared" si="172"/>
        <v>1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44994</v>
      </c>
      <c r="F152" s="277">
        <f t="shared" si="171"/>
        <v>0</v>
      </c>
      <c r="G152" s="278">
        <f t="shared" si="172"/>
        <v>6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44995</v>
      </c>
      <c r="F153" s="277">
        <f t="shared" si="171"/>
        <v>0</v>
      </c>
      <c r="G153" s="278">
        <f t="shared" si="172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44998</v>
      </c>
      <c r="F154" s="277">
        <f t="shared" si="171"/>
        <v>0</v>
      </c>
      <c r="G154" s="278">
        <f t="shared" si="172"/>
        <v>3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44999</v>
      </c>
      <c r="F155" s="277">
        <f t="shared" si="171"/>
        <v>0</v>
      </c>
      <c r="G155" s="278">
        <f t="shared" si="172"/>
        <v>2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45000</v>
      </c>
      <c r="F156" s="277">
        <f t="shared" si="171"/>
        <v>0</v>
      </c>
      <c r="G156" s="278">
        <f t="shared" si="172"/>
        <v>-1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45001</v>
      </c>
      <c r="F157" s="277">
        <f t="shared" si="171"/>
        <v>0</v>
      </c>
      <c r="G157" s="278">
        <f t="shared" si="172"/>
        <v>3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45002</v>
      </c>
      <c r="F158" s="277">
        <f t="shared" si="171"/>
        <v>0</v>
      </c>
      <c r="G158" s="278">
        <f t="shared" si="172"/>
        <v>5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45005</v>
      </c>
      <c r="F159" s="277">
        <f t="shared" si="171"/>
        <v>0</v>
      </c>
      <c r="G159" s="278">
        <f t="shared" si="172"/>
        <v>2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45006</v>
      </c>
      <c r="F160" s="277">
        <f t="shared" si="171"/>
        <v>0</v>
      </c>
      <c r="G160" s="278">
        <f t="shared" si="172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45007</v>
      </c>
      <c r="F161" s="277">
        <f t="shared" si="171"/>
        <v>0</v>
      </c>
      <c r="G161" s="278">
        <f t="shared" si="172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45008</v>
      </c>
      <c r="F162" s="277">
        <f t="shared" si="171"/>
        <v>0</v>
      </c>
      <c r="G162" s="278">
        <f t="shared" si="172"/>
        <v>-3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45009</v>
      </c>
      <c r="F163" s="277">
        <f t="shared" si="171"/>
        <v>0</v>
      </c>
      <c r="G163" s="278">
        <f t="shared" si="172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45012</v>
      </c>
      <c r="F164" s="277">
        <f t="shared" si="171"/>
        <v>0</v>
      </c>
      <c r="G164" s="278">
        <f t="shared" si="172"/>
        <v>-1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45013</v>
      </c>
      <c r="F165" s="277">
        <f t="shared" si="171"/>
        <v>0</v>
      </c>
      <c r="G165" s="278">
        <f t="shared" si="17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45014</v>
      </c>
      <c r="F166" s="277">
        <f t="shared" si="171"/>
        <v>0</v>
      </c>
      <c r="G166" s="278">
        <f t="shared" si="172"/>
        <v>2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45015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18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ht="15.75" customHeight="1" spans="2:65">
      <c r="B507" s="1"/>
      <c r="AZ507" s="3"/>
      <c r="BA507" s="3"/>
      <c r="BB507" s="3"/>
      <c r="BC507" s="3"/>
      <c r="BD507" s="3"/>
      <c r="BE507" s="3"/>
      <c r="BF507" s="3"/>
      <c r="BG507" s="406"/>
      <c r="BH507" s="406"/>
      <c r="BI507" s="3"/>
      <c r="BJ507" s="3"/>
      <c r="BK507" s="3"/>
      <c r="BL507" s="3"/>
      <c r="BM507" s="3"/>
    </row>
    <row r="508" ht="15.75" customHeight="1" spans="2:65">
      <c r="B508" s="1"/>
      <c r="AZ508" s="3"/>
      <c r="BA508" s="3"/>
      <c r="BB508" s="3"/>
      <c r="BC508" s="3"/>
      <c r="BD508" s="3"/>
      <c r="BE508" s="3"/>
      <c r="BF508" s="3"/>
      <c r="BG508" s="406"/>
      <c r="BH508" s="406"/>
      <c r="BI508" s="3"/>
      <c r="BJ508" s="3"/>
      <c r="BK508" s="3"/>
      <c r="BL508" s="3"/>
      <c r="BM508" s="3"/>
    </row>
    <row r="509" ht="15.75" customHeight="1" spans="2:65">
      <c r="B509" s="1"/>
      <c r="AZ509" s="3"/>
      <c r="BA509" s="3"/>
      <c r="BB509" s="3"/>
      <c r="BC509" s="3"/>
      <c r="BD509" s="3"/>
      <c r="BE509" s="3"/>
      <c r="BF509" s="3"/>
      <c r="BG509" s="406"/>
      <c r="BH509" s="406"/>
      <c r="BI509" s="3"/>
      <c r="BJ509" s="3"/>
      <c r="BK509" s="3"/>
      <c r="BL509" s="3"/>
      <c r="BM509" s="3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44986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44987</v>
      </c>
      <c r="X516" s="415">
        <f>B5</f>
        <v>44986</v>
      </c>
      <c r="Z516" s="416">
        <f t="shared" ref="Z516:Z538" si="174">AQ5+AQ33</f>
        <v>0</v>
      </c>
      <c r="AA516" s="296">
        <f t="shared" ref="AA516:AA538" si="175">AC5+AC33</f>
        <v>3</v>
      </c>
      <c r="AB516" s="29"/>
      <c r="AC516" s="29"/>
      <c r="AD516" s="293"/>
      <c r="AE516" s="293"/>
      <c r="AF516" s="296">
        <f>AF515+AA516</f>
        <v>3</v>
      </c>
      <c r="AG516" s="297">
        <f t="shared" ref="AG516:AG538" si="176">AG515+Z516</f>
        <v>0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>
        <f t="shared" ref="AQ516:AQ538" si="181">IF(B5=0," ",AO516)</f>
        <v>0</v>
      </c>
      <c r="AR516">
        <f>IF(B5=0," ",AG516)</f>
        <v>0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44988</v>
      </c>
      <c r="X517" s="415">
        <f t="shared" ref="X517:X538" si="182">B6</f>
        <v>44987</v>
      </c>
      <c r="Z517" s="416">
        <f t="shared" si="174"/>
        <v>0</v>
      </c>
      <c r="AA517" s="296">
        <f t="shared" si="175"/>
        <v>2</v>
      </c>
      <c r="AB517" s="29"/>
      <c r="AC517" s="29"/>
      <c r="AD517" s="293"/>
      <c r="AE517" s="293"/>
      <c r="AF517" s="296">
        <f t="shared" ref="AF517:AF538" si="183">AA517+AF516</f>
        <v>5</v>
      </c>
      <c r="AG517" s="297">
        <f t="shared" si="176"/>
        <v>0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4">AI517+AN516</f>
        <v>0</v>
      </c>
      <c r="AO517" s="297">
        <f t="shared" si="180"/>
        <v>0</v>
      </c>
      <c r="AQ517">
        <f t="shared" si="181"/>
        <v>0</v>
      </c>
      <c r="AR517">
        <f t="shared" ref="AR517:AR538" si="185">IF(B6=0," ",AG517)</f>
        <v>0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44989</v>
      </c>
      <c r="X518" s="415">
        <f t="shared" si="182"/>
        <v>44991</v>
      </c>
      <c r="Z518" s="416">
        <f t="shared" si="174"/>
        <v>-1</v>
      </c>
      <c r="AA518" s="296">
        <f t="shared" si="175"/>
        <v>1</v>
      </c>
      <c r="AB518" s="29"/>
      <c r="AC518" s="29"/>
      <c r="AD518" s="293"/>
      <c r="AE518" s="293"/>
      <c r="AF518" s="296">
        <f t="shared" si="183"/>
        <v>6</v>
      </c>
      <c r="AG518" s="297">
        <f t="shared" si="176"/>
        <v>-1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4"/>
        <v>0</v>
      </c>
      <c r="AO518" s="297">
        <f t="shared" si="180"/>
        <v>0</v>
      </c>
      <c r="AQ518">
        <f t="shared" si="181"/>
        <v>0</v>
      </c>
      <c r="AR518">
        <f t="shared" si="185"/>
        <v>-1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44990</v>
      </c>
      <c r="X519" s="415">
        <f t="shared" si="182"/>
        <v>44992</v>
      </c>
      <c r="Z519" s="416">
        <f t="shared" si="174"/>
        <v>1</v>
      </c>
      <c r="AA519" s="296">
        <f t="shared" si="175"/>
        <v>4</v>
      </c>
      <c r="AB519" s="29"/>
      <c r="AC519" s="29"/>
      <c r="AD519" s="293"/>
      <c r="AE519" s="293"/>
      <c r="AF519" s="296">
        <f t="shared" si="183"/>
        <v>10</v>
      </c>
      <c r="AG519" s="297">
        <f t="shared" si="176"/>
        <v>0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4"/>
        <v>0</v>
      </c>
      <c r="AO519" s="297">
        <f t="shared" si="180"/>
        <v>0</v>
      </c>
      <c r="AQ519">
        <f t="shared" si="181"/>
        <v>0</v>
      </c>
      <c r="AR519">
        <f t="shared" si="185"/>
        <v>0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44991</v>
      </c>
      <c r="X520" s="415">
        <f t="shared" si="182"/>
        <v>44994</v>
      </c>
      <c r="Z520" s="416">
        <f t="shared" si="174"/>
        <v>6</v>
      </c>
      <c r="AA520" s="296">
        <f t="shared" si="175"/>
        <v>3</v>
      </c>
      <c r="AB520" s="29"/>
      <c r="AC520" s="29"/>
      <c r="AD520" s="293"/>
      <c r="AE520" s="293"/>
      <c r="AF520" s="296">
        <f t="shared" si="183"/>
        <v>13</v>
      </c>
      <c r="AG520" s="297">
        <f t="shared" si="176"/>
        <v>6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4"/>
        <v>0</v>
      </c>
      <c r="AO520" s="297">
        <f t="shared" si="180"/>
        <v>0</v>
      </c>
      <c r="AQ520">
        <f t="shared" si="181"/>
        <v>0</v>
      </c>
      <c r="AR520">
        <f t="shared" si="185"/>
        <v>6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44992</v>
      </c>
      <c r="X521" s="415">
        <f t="shared" si="182"/>
        <v>44995</v>
      </c>
      <c r="Z521" s="416">
        <f t="shared" si="174"/>
        <v>0</v>
      </c>
      <c r="AA521" s="296">
        <f t="shared" si="175"/>
        <v>1</v>
      </c>
      <c r="AB521" s="29"/>
      <c r="AC521" s="29"/>
      <c r="AD521" s="293"/>
      <c r="AE521" s="293"/>
      <c r="AF521" s="296">
        <f t="shared" si="183"/>
        <v>14</v>
      </c>
      <c r="AG521" s="297">
        <f t="shared" si="176"/>
        <v>6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4"/>
        <v>0</v>
      </c>
      <c r="AO521" s="297">
        <f t="shared" si="180"/>
        <v>0</v>
      </c>
      <c r="AQ521">
        <f t="shared" si="181"/>
        <v>0</v>
      </c>
      <c r="AR521">
        <f t="shared" si="185"/>
        <v>6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44993</v>
      </c>
      <c r="X522" s="415">
        <f t="shared" si="182"/>
        <v>44998</v>
      </c>
      <c r="Z522" s="416">
        <f t="shared" si="174"/>
        <v>3</v>
      </c>
      <c r="AA522" s="296">
        <f t="shared" si="175"/>
        <v>1</v>
      </c>
      <c r="AB522" s="29"/>
      <c r="AC522" s="29"/>
      <c r="AD522" s="293"/>
      <c r="AE522" s="293"/>
      <c r="AF522" s="296">
        <f t="shared" si="183"/>
        <v>15</v>
      </c>
      <c r="AG522" s="297">
        <f t="shared" si="176"/>
        <v>9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4"/>
        <v>0</v>
      </c>
      <c r="AO522" s="297">
        <f t="shared" si="180"/>
        <v>0</v>
      </c>
      <c r="AQ522">
        <f t="shared" si="181"/>
        <v>0</v>
      </c>
      <c r="AR522">
        <f t="shared" si="185"/>
        <v>9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44994</v>
      </c>
      <c r="X523" s="415">
        <f t="shared" si="182"/>
        <v>44999</v>
      </c>
      <c r="Z523" s="416">
        <f t="shared" si="174"/>
        <v>2</v>
      </c>
      <c r="AA523" s="296">
        <f t="shared" si="175"/>
        <v>4</v>
      </c>
      <c r="AB523" s="29"/>
      <c r="AC523" s="29"/>
      <c r="AD523" s="293"/>
      <c r="AE523" s="293"/>
      <c r="AF523" s="296">
        <f t="shared" si="183"/>
        <v>19</v>
      </c>
      <c r="AG523" s="297">
        <f t="shared" si="176"/>
        <v>11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4"/>
        <v>0</v>
      </c>
      <c r="AO523" s="297">
        <f t="shared" si="180"/>
        <v>0</v>
      </c>
      <c r="AQ523">
        <f t="shared" si="181"/>
        <v>0</v>
      </c>
      <c r="AR523">
        <f t="shared" si="185"/>
        <v>11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44995</v>
      </c>
      <c r="X524" s="415">
        <f t="shared" si="182"/>
        <v>45000</v>
      </c>
      <c r="Z524" s="416">
        <f t="shared" si="174"/>
        <v>-1</v>
      </c>
      <c r="AA524" s="296">
        <f t="shared" si="175"/>
        <v>1</v>
      </c>
      <c r="AB524" s="29"/>
      <c r="AC524" s="29"/>
      <c r="AD524" s="293"/>
      <c r="AE524" s="293"/>
      <c r="AF524" s="296">
        <f t="shared" si="183"/>
        <v>20</v>
      </c>
      <c r="AG524" s="297">
        <f t="shared" si="176"/>
        <v>10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4"/>
        <v>0</v>
      </c>
      <c r="AO524" s="297">
        <f t="shared" si="180"/>
        <v>0</v>
      </c>
      <c r="AQ524">
        <f t="shared" si="181"/>
        <v>0</v>
      </c>
      <c r="AR524">
        <f t="shared" si="185"/>
        <v>10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44996</v>
      </c>
      <c r="X525" s="415">
        <f t="shared" si="182"/>
        <v>45001</v>
      </c>
      <c r="Z525" s="416">
        <f t="shared" si="174"/>
        <v>3</v>
      </c>
      <c r="AA525" s="296">
        <f t="shared" si="175"/>
        <v>4</v>
      </c>
      <c r="AB525" s="29"/>
      <c r="AC525" s="29"/>
      <c r="AD525" s="293"/>
      <c r="AE525" s="293"/>
      <c r="AF525" s="296">
        <f t="shared" si="183"/>
        <v>24</v>
      </c>
      <c r="AG525" s="297">
        <f t="shared" si="176"/>
        <v>13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4"/>
        <v>0</v>
      </c>
      <c r="AO525" s="297">
        <f t="shared" si="180"/>
        <v>0</v>
      </c>
      <c r="AQ525">
        <f t="shared" si="181"/>
        <v>0</v>
      </c>
      <c r="AR525">
        <f t="shared" si="185"/>
        <v>13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44997</v>
      </c>
      <c r="X526" s="415">
        <f t="shared" si="182"/>
        <v>45002</v>
      </c>
      <c r="Z526" s="416">
        <f t="shared" si="174"/>
        <v>5</v>
      </c>
      <c r="AA526" s="296">
        <f t="shared" si="175"/>
        <v>4</v>
      </c>
      <c r="AB526" s="29"/>
      <c r="AC526" s="29"/>
      <c r="AD526" s="293"/>
      <c r="AE526" s="293"/>
      <c r="AF526" s="296">
        <f t="shared" si="183"/>
        <v>28</v>
      </c>
      <c r="AG526" s="297">
        <f t="shared" si="176"/>
        <v>18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4"/>
        <v>0</v>
      </c>
      <c r="AO526" s="297">
        <f t="shared" si="180"/>
        <v>0</v>
      </c>
      <c r="AQ526">
        <f t="shared" si="181"/>
        <v>0</v>
      </c>
      <c r="AR526">
        <f t="shared" si="185"/>
        <v>18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44998</v>
      </c>
      <c r="X527" s="415">
        <f t="shared" si="182"/>
        <v>45005</v>
      </c>
      <c r="Z527" s="416">
        <f t="shared" si="174"/>
        <v>2</v>
      </c>
      <c r="AA527" s="296">
        <f t="shared" si="175"/>
        <v>3</v>
      </c>
      <c r="AB527" s="29"/>
      <c r="AC527" s="29"/>
      <c r="AD527" s="293"/>
      <c r="AE527" s="293"/>
      <c r="AF527" s="296">
        <f t="shared" si="183"/>
        <v>31</v>
      </c>
      <c r="AG527" s="297">
        <f t="shared" si="176"/>
        <v>20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4"/>
        <v>0</v>
      </c>
      <c r="AO527" s="297">
        <f t="shared" si="180"/>
        <v>0</v>
      </c>
      <c r="AQ527">
        <f t="shared" si="181"/>
        <v>0</v>
      </c>
      <c r="AR527">
        <f t="shared" si="185"/>
        <v>20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44999</v>
      </c>
      <c r="X528" s="415">
        <f t="shared" si="182"/>
        <v>45006</v>
      </c>
      <c r="Z528" s="416">
        <f t="shared" si="174"/>
        <v>0</v>
      </c>
      <c r="AA528" s="296">
        <f t="shared" si="175"/>
        <v>1</v>
      </c>
      <c r="AB528" s="29"/>
      <c r="AC528" s="29"/>
      <c r="AD528" s="293"/>
      <c r="AE528" s="293"/>
      <c r="AF528" s="296">
        <f t="shared" si="183"/>
        <v>32</v>
      </c>
      <c r="AG528" s="297">
        <f t="shared" si="176"/>
        <v>20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4"/>
        <v>0</v>
      </c>
      <c r="AO528" s="297">
        <f t="shared" si="180"/>
        <v>0</v>
      </c>
      <c r="AQ528">
        <f t="shared" si="181"/>
        <v>0</v>
      </c>
      <c r="AR528">
        <f t="shared" si="185"/>
        <v>20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45000</v>
      </c>
      <c r="X529" s="415">
        <f t="shared" si="182"/>
        <v>45007</v>
      </c>
      <c r="Z529" s="416">
        <f t="shared" si="174"/>
        <v>0</v>
      </c>
      <c r="AA529" s="296">
        <f t="shared" si="175"/>
        <v>1</v>
      </c>
      <c r="AB529" s="29"/>
      <c r="AC529" s="29"/>
      <c r="AD529" s="293"/>
      <c r="AE529" s="293"/>
      <c r="AF529" s="296">
        <f t="shared" si="183"/>
        <v>33</v>
      </c>
      <c r="AG529" s="297">
        <f t="shared" si="176"/>
        <v>20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4"/>
        <v>0</v>
      </c>
      <c r="AO529" s="297">
        <f t="shared" si="180"/>
        <v>0</v>
      </c>
      <c r="AQ529">
        <f t="shared" si="181"/>
        <v>0</v>
      </c>
      <c r="AR529">
        <f t="shared" si="185"/>
        <v>20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45001</v>
      </c>
      <c r="X530" s="415">
        <f t="shared" si="182"/>
        <v>45008</v>
      </c>
      <c r="Z530" s="416">
        <f t="shared" si="174"/>
        <v>-3</v>
      </c>
      <c r="AA530" s="296">
        <f t="shared" si="175"/>
        <v>5</v>
      </c>
      <c r="AB530" s="29"/>
      <c r="AC530" s="29"/>
      <c r="AD530" s="293"/>
      <c r="AE530" s="293"/>
      <c r="AF530" s="296">
        <f t="shared" si="183"/>
        <v>38</v>
      </c>
      <c r="AG530" s="297">
        <f t="shared" si="176"/>
        <v>17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4"/>
        <v>0</v>
      </c>
      <c r="AO530" s="297">
        <f t="shared" si="180"/>
        <v>0</v>
      </c>
      <c r="AQ530">
        <f t="shared" si="181"/>
        <v>0</v>
      </c>
      <c r="AR530">
        <f t="shared" si="185"/>
        <v>17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45002</v>
      </c>
      <c r="X531" s="415">
        <f t="shared" si="182"/>
        <v>45009</v>
      </c>
      <c r="Z531" s="416">
        <f t="shared" si="174"/>
        <v>0</v>
      </c>
      <c r="AA531" s="296">
        <f t="shared" si="175"/>
        <v>4</v>
      </c>
      <c r="AB531" s="29"/>
      <c r="AC531" s="29"/>
      <c r="AD531" s="293"/>
      <c r="AE531" s="293"/>
      <c r="AF531" s="296">
        <f t="shared" si="183"/>
        <v>42</v>
      </c>
      <c r="AG531" s="297">
        <f t="shared" si="176"/>
        <v>17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4"/>
        <v>0</v>
      </c>
      <c r="AO531" s="297">
        <f t="shared" si="180"/>
        <v>0</v>
      </c>
      <c r="AQ531">
        <f t="shared" si="181"/>
        <v>0</v>
      </c>
      <c r="AR531">
        <f t="shared" si="185"/>
        <v>17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45003</v>
      </c>
      <c r="X532" s="415">
        <f t="shared" si="182"/>
        <v>45012</v>
      </c>
      <c r="Z532" s="416">
        <f t="shared" si="174"/>
        <v>-1</v>
      </c>
      <c r="AA532" s="296">
        <f t="shared" si="175"/>
        <v>3</v>
      </c>
      <c r="AB532" s="29"/>
      <c r="AC532" s="29"/>
      <c r="AD532" s="293"/>
      <c r="AE532" s="293"/>
      <c r="AF532" s="296">
        <f t="shared" si="183"/>
        <v>45</v>
      </c>
      <c r="AG532" s="297">
        <f t="shared" si="176"/>
        <v>16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4"/>
        <v>0</v>
      </c>
      <c r="AO532" s="297">
        <f t="shared" si="180"/>
        <v>0</v>
      </c>
      <c r="AQ532">
        <f t="shared" si="181"/>
        <v>0</v>
      </c>
      <c r="AR532">
        <f t="shared" si="185"/>
        <v>16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45004</v>
      </c>
      <c r="X533" s="415">
        <f t="shared" si="182"/>
        <v>45013</v>
      </c>
      <c r="Z533" s="416">
        <f t="shared" si="174"/>
        <v>0</v>
      </c>
      <c r="AA533" s="296">
        <f t="shared" si="175"/>
        <v>2</v>
      </c>
      <c r="AB533" s="29"/>
      <c r="AC533" s="29"/>
      <c r="AD533" s="293"/>
      <c r="AE533" s="293"/>
      <c r="AF533" s="296">
        <f t="shared" si="183"/>
        <v>47</v>
      </c>
      <c r="AG533" s="297">
        <f t="shared" si="176"/>
        <v>16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4"/>
        <v>0</v>
      </c>
      <c r="AO533" s="297">
        <f t="shared" si="180"/>
        <v>0</v>
      </c>
      <c r="AQ533">
        <f t="shared" si="181"/>
        <v>0</v>
      </c>
      <c r="AR533">
        <f t="shared" si="185"/>
        <v>16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45005</v>
      </c>
      <c r="X534" s="415">
        <f t="shared" si="182"/>
        <v>45014</v>
      </c>
      <c r="Z534" s="416">
        <f t="shared" si="174"/>
        <v>2</v>
      </c>
      <c r="AA534" s="296">
        <f t="shared" si="175"/>
        <v>2</v>
      </c>
      <c r="AB534" s="29"/>
      <c r="AC534" s="29"/>
      <c r="AD534" s="293"/>
      <c r="AE534" s="293"/>
      <c r="AF534" s="296">
        <f t="shared" si="183"/>
        <v>49</v>
      </c>
      <c r="AG534" s="297">
        <f t="shared" si="176"/>
        <v>18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4"/>
        <v>0</v>
      </c>
      <c r="AO534" s="297">
        <f t="shared" si="180"/>
        <v>0</v>
      </c>
      <c r="AQ534">
        <f t="shared" si="181"/>
        <v>0</v>
      </c>
      <c r="AR534">
        <f t="shared" si="185"/>
        <v>18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45006</v>
      </c>
      <c r="X535" s="415">
        <f t="shared" si="182"/>
        <v>45015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3"/>
        <v>49</v>
      </c>
      <c r="AG535" s="297">
        <f t="shared" si="176"/>
        <v>18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4"/>
        <v>0</v>
      </c>
      <c r="AO535" s="297">
        <f t="shared" si="180"/>
        <v>0</v>
      </c>
      <c r="AQ535">
        <f t="shared" si="181"/>
        <v>0</v>
      </c>
      <c r="AR535">
        <f t="shared" si="185"/>
        <v>18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45007</v>
      </c>
      <c r="X536" s="415">
        <f t="shared" si="182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3"/>
        <v>49</v>
      </c>
      <c r="AG536" s="297">
        <f t="shared" si="176"/>
        <v>18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4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45008</v>
      </c>
      <c r="X537" s="415">
        <f t="shared" si="182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3"/>
        <v>49</v>
      </c>
      <c r="AG537" s="297">
        <f t="shared" si="176"/>
        <v>18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4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45009</v>
      </c>
      <c r="X538" s="415">
        <f t="shared" si="182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3"/>
        <v>49</v>
      </c>
      <c r="AG538" s="301">
        <f t="shared" si="176"/>
        <v>18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4"/>
        <v>0</v>
      </c>
      <c r="AO538" s="301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45010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45011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45012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45013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45014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45015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45016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42" operator="equal">
      <formula>"NO"</formula>
    </cfRule>
    <cfRule type="containsText" dxfId="9" priority="641" operator="between" text="NO">
      <formula>NOT(ISERROR(SEARCH("NO",BM3)))</formula>
    </cfRule>
  </conditionalFormatting>
  <conditionalFormatting sqref="AF28:AI28">
    <cfRule type="colorScale" priority="52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32" operator="greaterThan">
      <formula>0</formula>
    </cfRule>
    <cfRule type="cellIs" dxfId="2" priority="234" operator="greaterThan">
      <formula>1</formula>
    </cfRule>
    <cfRule type="cellIs" dxfId="1" priority="233" operator="greaterThan">
      <formula>1</formula>
    </cfRule>
  </conditionalFormatting>
  <conditionalFormatting sqref="CO28:CR28">
    <cfRule type="cellIs" dxfId="2" priority="241" operator="greaterThan">
      <formula>1</formula>
    </cfRule>
    <cfRule type="cellIs" dxfId="1" priority="240" operator="greaterThan">
      <formula>1</formula>
    </cfRule>
    <cfRule type="cellIs" dxfId="0" priority="239" operator="greaterThan">
      <formula>0</formula>
    </cfRule>
  </conditionalFormatting>
  <conditionalFormatting sqref="AF56:AI56">
    <cfRule type="colorScale" priority="47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2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1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3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1" priority="180" operator="greaterThan">
      <formula>1</formula>
    </cfRule>
    <cfRule type="cellIs" dxfId="2" priority="181" operator="greaterThan">
      <formula>1</formula>
    </cfRule>
    <cfRule type="cellIs" dxfId="0" priority="179" operator="greaterThan">
      <formula>0</formula>
    </cfRule>
  </conditionalFormatting>
  <conditionalFormatting sqref="F33:F56">
    <cfRule type="cellIs" dxfId="2" priority="163" operator="greaterThan">
      <formula>1</formula>
    </cfRule>
    <cfRule type="cellIs" dxfId="0" priority="161" operator="greaterThan">
      <formula>0</formula>
    </cfRule>
    <cfRule type="cellIs" dxfId="1" priority="162" operator="greaterThan">
      <formula>1</formula>
    </cfRule>
  </conditionalFormatting>
  <conditionalFormatting sqref="F61:F84">
    <cfRule type="cellIs" dxfId="0" priority="534" operator="greaterThan">
      <formula>0</formula>
    </cfRule>
    <cfRule type="cellIs" dxfId="1" priority="535" operator="greaterThan">
      <formula>1</formula>
    </cfRule>
    <cfRule type="cellIs" dxfId="2" priority="536" operator="greaterThan">
      <formula>1</formula>
    </cfRule>
  </conditionalFormatting>
  <conditionalFormatting sqref="F121:F144">
    <cfRule type="cellIs" dxfId="0" priority="53" operator="greaterThan">
      <formula>0</formula>
    </cfRule>
    <cfRule type="cellIs" dxfId="1" priority="54" operator="greaterThan">
      <formula>1</formula>
    </cfRule>
    <cfRule type="cellIs" dxfId="2" priority="55" operator="greaterThan">
      <formula>1</formula>
    </cfRule>
  </conditionalFormatting>
  <conditionalFormatting sqref="G5:G28">
    <cfRule type="cellIs" dxfId="4" priority="183" operator="greaterThan">
      <formula>0</formula>
    </cfRule>
    <cfRule type="cellIs" dxfId="3" priority="182" operator="greaterThan">
      <formula>0</formula>
    </cfRule>
  </conditionalFormatting>
  <conditionalFormatting sqref="G33:G56">
    <cfRule type="cellIs" dxfId="4" priority="165" operator="greaterThan">
      <formula>0</formula>
    </cfRule>
    <cfRule type="cellIs" dxfId="3" priority="164" operator="greaterThan">
      <formula>0</formula>
    </cfRule>
  </conditionalFormatting>
  <conditionalFormatting sqref="G61:G84">
    <cfRule type="cellIs" dxfId="4" priority="538" operator="greaterThan">
      <formula>0</formula>
    </cfRule>
    <cfRule type="cellIs" dxfId="3" priority="537" operator="greaterThan">
      <formula>0</formula>
    </cfRule>
  </conditionalFormatting>
  <conditionalFormatting sqref="G121:G144">
    <cfRule type="cellIs" dxfId="4" priority="57" operator="greaterThan">
      <formula>0</formula>
    </cfRule>
    <cfRule type="cellIs" dxfId="3" priority="56" operator="greaterThan">
      <formula>0</formula>
    </cfRule>
  </conditionalFormatting>
  <conditionalFormatting sqref="H5:H28">
    <cfRule type="cellIs" dxfId="5" priority="184" operator="greaterThan">
      <formula>0</formula>
    </cfRule>
  </conditionalFormatting>
  <conditionalFormatting sqref="H33:H56">
    <cfRule type="cellIs" dxfId="5" priority="166" operator="greaterThan">
      <formula>0</formula>
    </cfRule>
  </conditionalFormatting>
  <conditionalFormatting sqref="H61:H84">
    <cfRule type="cellIs" dxfId="5" priority="539" operator="greaterThan">
      <formula>0</formula>
    </cfRule>
  </conditionalFormatting>
  <conditionalFormatting sqref="H121:H144">
    <cfRule type="cellIs" dxfId="5" priority="58" operator="greaterThan">
      <formula>0</formula>
    </cfRule>
  </conditionalFormatting>
  <conditionalFormatting sqref="K5:K28">
    <cfRule type="cellIs" dxfId="0" priority="456" operator="greaterThan">
      <formula>0</formula>
    </cfRule>
    <cfRule type="cellIs" dxfId="1" priority="457" operator="greaterThan">
      <formula>1</formula>
    </cfRule>
    <cfRule type="cellIs" dxfId="2" priority="458" operator="greaterThan">
      <formula>1</formula>
    </cfRule>
  </conditionalFormatting>
  <conditionalFormatting sqref="K33:K56">
    <cfRule type="cellIs" dxfId="1" priority="379" operator="greaterThan">
      <formula>1</formula>
    </cfRule>
    <cfRule type="cellIs" dxfId="0" priority="378" operator="greaterThan">
      <formula>0</formula>
    </cfRule>
    <cfRule type="cellIs" dxfId="2" priority="380" operator="greaterThan">
      <formula>1</formula>
    </cfRule>
  </conditionalFormatting>
  <conditionalFormatting sqref="K61:K84">
    <cfRule type="cellIs" dxfId="2" priority="590" operator="greaterThan">
      <formula>1</formula>
    </cfRule>
    <cfRule type="cellIs" dxfId="1" priority="589" operator="greaterThan">
      <formula>1</formula>
    </cfRule>
    <cfRule type="cellIs" dxfId="0" priority="588" operator="greaterThan">
      <formula>0</formula>
    </cfRule>
  </conditionalFormatting>
  <conditionalFormatting sqref="K93:K116">
    <cfRule type="cellIs" dxfId="1" priority="126" operator="greaterThan">
      <formula>1</formula>
    </cfRule>
    <cfRule type="cellIs" dxfId="0" priority="125" operator="greaterThan">
      <formula>0</formula>
    </cfRule>
    <cfRule type="cellIs" dxfId="2" priority="127" operator="greaterThan">
      <formula>1</formula>
    </cfRule>
  </conditionalFormatting>
  <conditionalFormatting sqref="K121:K144">
    <cfRule type="cellIs" dxfId="1" priority="72" operator="greaterThan">
      <formula>1</formula>
    </cfRule>
    <cfRule type="cellIs" dxfId="0" priority="71" operator="greaterThan">
      <formula>0</formula>
    </cfRule>
    <cfRule type="cellIs" dxfId="2" priority="73" operator="greaterThan">
      <formula>1</formula>
    </cfRule>
  </conditionalFormatting>
  <conditionalFormatting sqref="L5:L28">
    <cfRule type="cellIs" dxfId="3" priority="459" operator="greaterThan">
      <formula>0</formula>
    </cfRule>
    <cfRule type="cellIs" dxfId="4" priority="460" operator="greaterThan">
      <formula>0</formula>
    </cfRule>
  </conditionalFormatting>
  <conditionalFormatting sqref="L33:L56">
    <cfRule type="cellIs" dxfId="4" priority="382" operator="greaterThan">
      <formula>0</formula>
    </cfRule>
    <cfRule type="cellIs" dxfId="3" priority="381" operator="greaterThan">
      <formula>0</formula>
    </cfRule>
  </conditionalFormatting>
  <conditionalFormatting sqref="L61:L84">
    <cfRule type="cellIs" dxfId="3" priority="591" operator="greaterThan">
      <formula>0</formula>
    </cfRule>
    <cfRule type="cellIs" dxfId="4" priority="592" operator="greaterThan">
      <formula>0</formula>
    </cfRule>
  </conditionalFormatting>
  <conditionalFormatting sqref="L93:L116">
    <cfRule type="cellIs" dxfId="3" priority="128" operator="greaterThan">
      <formula>0</formula>
    </cfRule>
    <cfRule type="cellIs" dxfId="4" priority="129" operator="greaterThan">
      <formula>0</formula>
    </cfRule>
  </conditionalFormatting>
  <conditionalFormatting sqref="L121:L144">
    <cfRule type="cellIs" dxfId="4" priority="75" operator="greaterThan">
      <formula>0</formula>
    </cfRule>
    <cfRule type="cellIs" dxfId="3" priority="74" operator="greaterThan">
      <formula>0</formula>
    </cfRule>
  </conditionalFormatting>
  <conditionalFormatting sqref="M5:M28">
    <cfRule type="cellIs" dxfId="5" priority="461" operator="greaterThan">
      <formula>0</formula>
    </cfRule>
  </conditionalFormatting>
  <conditionalFormatting sqref="M33:M56">
    <cfRule type="cellIs" dxfId="5" priority="383" operator="greaterThan">
      <formula>0</formula>
    </cfRule>
  </conditionalFormatting>
  <conditionalFormatting sqref="M61:M84">
    <cfRule type="cellIs" dxfId="5" priority="593" operator="greaterThan">
      <formula>0</formula>
    </cfRule>
  </conditionalFormatting>
  <conditionalFormatting sqref="M93:M116">
    <cfRule type="cellIs" dxfId="5" priority="130" operator="greaterThan">
      <formula>0</formula>
    </cfRule>
  </conditionalFormatting>
  <conditionalFormatting sqref="M121:M144">
    <cfRule type="cellIs" dxfId="5" priority="76" operator="greaterThan">
      <formula>0</formula>
    </cfRule>
  </conditionalFormatting>
  <conditionalFormatting sqref="P5:P28">
    <cfRule type="cellIs" dxfId="0" priority="25" operator="greaterThan">
      <formula>0</formula>
    </cfRule>
    <cfRule type="cellIs" dxfId="1" priority="26" operator="greaterThan">
      <formula>1</formula>
    </cfRule>
    <cfRule type="cellIs" dxfId="2" priority="27" operator="greaterThan">
      <formula>1</formula>
    </cfRule>
  </conditionalFormatting>
  <conditionalFormatting sqref="P33:P56">
    <cfRule type="cellIs" dxfId="2" priority="398" operator="greaterThan">
      <formula>1</formula>
    </cfRule>
    <cfRule type="cellIs" dxfId="1" priority="397" operator="greaterThan">
      <formula>1</formula>
    </cfRule>
    <cfRule type="cellIs" dxfId="0" priority="396" operator="greaterThan">
      <formula>0</formula>
    </cfRule>
  </conditionalFormatting>
  <conditionalFormatting sqref="P61:P84">
    <cfRule type="cellIs" dxfId="1" priority="571" operator="greaterThan">
      <formula>1</formula>
    </cfRule>
    <cfRule type="cellIs" dxfId="2" priority="572" operator="greaterThan">
      <formula>1</formula>
    </cfRule>
    <cfRule type="cellIs" dxfId="0" priority="570" operator="greaterThan">
      <formula>0</formula>
    </cfRule>
  </conditionalFormatting>
  <conditionalFormatting sqref="P93:P116">
    <cfRule type="cellIs" dxfId="0" priority="143" operator="greaterThan">
      <formula>0</formula>
    </cfRule>
    <cfRule type="cellIs" dxfId="1" priority="144" operator="greaterThan">
      <formula>1</formula>
    </cfRule>
    <cfRule type="cellIs" dxfId="2" priority="145" operator="greaterThan">
      <formula>1</formula>
    </cfRule>
  </conditionalFormatting>
  <conditionalFormatting sqref="P121:P144">
    <cfRule type="cellIs" dxfId="1" priority="607" operator="greaterThan">
      <formula>1</formula>
    </cfRule>
    <cfRule type="cellIs" dxfId="2" priority="608" operator="greaterThan">
      <formula>1</formula>
    </cfRule>
    <cfRule type="cellIs" dxfId="0" priority="606" operator="greaterThan">
      <formula>0</formula>
    </cfRule>
  </conditionalFormatting>
  <conditionalFormatting sqref="Q5:Q28">
    <cfRule type="cellIs" dxfId="4" priority="29" operator="greaterThan">
      <formula>0</formula>
    </cfRule>
    <cfRule type="cellIs" dxfId="3" priority="28" operator="greaterThan">
      <formula>0</formula>
    </cfRule>
  </conditionalFormatting>
  <conditionalFormatting sqref="Q33:Q56">
    <cfRule type="cellIs" dxfId="3" priority="399" operator="greaterThan">
      <formula>0</formula>
    </cfRule>
    <cfRule type="cellIs" dxfId="4" priority="400" operator="greaterThan">
      <formula>0</formula>
    </cfRule>
  </conditionalFormatting>
  <conditionalFormatting sqref="Q61:Q84">
    <cfRule type="cellIs" dxfId="3" priority="573" operator="greaterThan">
      <formula>0</formula>
    </cfRule>
    <cfRule type="cellIs" dxfId="4" priority="574" operator="greaterThan">
      <formula>0</formula>
    </cfRule>
  </conditionalFormatting>
  <conditionalFormatting sqref="Q93:Q116">
    <cfRule type="cellIs" dxfId="4" priority="147" operator="greaterThan">
      <formula>0</formula>
    </cfRule>
    <cfRule type="cellIs" dxfId="3" priority="146" operator="greaterThan">
      <formula>0</formula>
    </cfRule>
  </conditionalFormatting>
  <conditionalFormatting sqref="Q121:Q144">
    <cfRule type="cellIs" dxfId="4" priority="610" operator="greaterThan">
      <formula>0</formula>
    </cfRule>
    <cfRule type="cellIs" dxfId="3" priority="609" operator="greaterThan">
      <formula>0</formula>
    </cfRule>
  </conditionalFormatting>
  <conditionalFormatting sqref="R5:R28">
    <cfRule type="cellIs" dxfId="5" priority="30" operator="greaterThan">
      <formula>0</formula>
    </cfRule>
  </conditionalFormatting>
  <conditionalFormatting sqref="R33:R56">
    <cfRule type="cellIs" dxfId="5" priority="401" operator="greaterThan">
      <formula>0</formula>
    </cfRule>
  </conditionalFormatting>
  <conditionalFormatting sqref="R61:R84">
    <cfRule type="cellIs" dxfId="5" priority="575" operator="greaterThan">
      <formula>0</formula>
    </cfRule>
  </conditionalFormatting>
  <conditionalFormatting sqref="R93:R116">
    <cfRule type="cellIs" dxfId="5" priority="148" operator="greaterThan">
      <formula>0</formula>
    </cfRule>
  </conditionalFormatting>
  <conditionalFormatting sqref="R121:R144">
    <cfRule type="cellIs" dxfId="5" priority="611" operator="greaterThan">
      <formula>0</formula>
    </cfRule>
  </conditionalFormatting>
  <conditionalFormatting sqref="U5:U28">
    <cfRule type="cellIs" dxfId="0" priority="432" operator="greaterThan">
      <formula>0</formula>
    </cfRule>
    <cfRule type="cellIs" dxfId="2" priority="434" operator="greaterThan">
      <formula>1</formula>
    </cfRule>
    <cfRule type="cellIs" dxfId="1" priority="433" operator="greaterThan">
      <formula>1</formula>
    </cfRule>
  </conditionalFormatting>
  <conditionalFormatting sqref="U33:U56">
    <cfRule type="cellIs" dxfId="0" priority="414" operator="greaterThan">
      <formula>0</formula>
    </cfRule>
    <cfRule type="cellIs" dxfId="1" priority="415" operator="greaterThan">
      <formula>1</formula>
    </cfRule>
    <cfRule type="cellIs" dxfId="2" priority="416" operator="greaterThan">
      <formula>1</formula>
    </cfRule>
  </conditionalFormatting>
  <conditionalFormatting sqref="U61:U84">
    <cfRule type="cellIs" dxfId="0" priority="552" operator="greaterThan">
      <formula>0</formula>
    </cfRule>
    <cfRule type="cellIs" dxfId="1" priority="553" operator="greaterThan">
      <formula>1</formula>
    </cfRule>
    <cfRule type="cellIs" dxfId="2" priority="554" operator="greaterThan">
      <formula>1</formula>
    </cfRule>
  </conditionalFormatting>
  <conditionalFormatting sqref="U93:U116">
    <cfRule type="cellIs" dxfId="1" priority="108" operator="greaterThan">
      <formula>1</formula>
    </cfRule>
    <cfRule type="cellIs" dxfId="2" priority="109" operator="greaterThan">
      <formula>1</formula>
    </cfRule>
    <cfRule type="cellIs" dxfId="0" priority="107" operator="greaterThan">
      <formula>0</formula>
    </cfRule>
  </conditionalFormatting>
  <conditionalFormatting sqref="U121:U144">
    <cfRule type="cellIs" dxfId="2" priority="91" operator="greaterThan">
      <formula>1</formula>
    </cfRule>
    <cfRule type="cellIs" dxfId="0" priority="89" operator="greaterThan">
      <formula>0</formula>
    </cfRule>
    <cfRule type="cellIs" dxfId="1" priority="90" operator="greaterThan">
      <formula>1</formula>
    </cfRule>
  </conditionalFormatting>
  <conditionalFormatting sqref="V5:V28">
    <cfRule type="cellIs" dxfId="4" priority="436" operator="greaterThan">
      <formula>0</formula>
    </cfRule>
    <cfRule type="cellIs" dxfId="3" priority="435" operator="greaterThan">
      <formula>0</formula>
    </cfRule>
  </conditionalFormatting>
  <conditionalFormatting sqref="V33:V56">
    <cfRule type="cellIs" dxfId="3" priority="417" operator="greaterThan">
      <formula>0</formula>
    </cfRule>
    <cfRule type="cellIs" dxfId="4" priority="418" operator="greaterThan">
      <formula>0</formula>
    </cfRule>
  </conditionalFormatting>
  <conditionalFormatting sqref="V61:V84">
    <cfRule type="cellIs" dxfId="4" priority="556" operator="greaterThan">
      <formula>0</formula>
    </cfRule>
    <cfRule type="cellIs" dxfId="3" priority="555" operator="greaterThan">
      <formula>0</formula>
    </cfRule>
  </conditionalFormatting>
  <conditionalFormatting sqref="V93:V116">
    <cfRule type="cellIs" dxfId="3" priority="110" operator="greaterThan">
      <formula>0</formula>
    </cfRule>
    <cfRule type="cellIs" dxfId="4" priority="111" operator="greaterThan">
      <formula>0</formula>
    </cfRule>
  </conditionalFormatting>
  <conditionalFormatting sqref="V121:V144">
    <cfRule type="cellIs" dxfId="3" priority="92" operator="greaterThan">
      <formula>0</formula>
    </cfRule>
    <cfRule type="cellIs" dxfId="4" priority="93" operator="greaterThan">
      <formula>0</formula>
    </cfRule>
  </conditionalFormatting>
  <conditionalFormatting sqref="W5:W28">
    <cfRule type="cellIs" dxfId="5" priority="437" operator="greaterThan">
      <formula>0</formula>
    </cfRule>
  </conditionalFormatting>
  <conditionalFormatting sqref="W33:W56">
    <cfRule type="cellIs" dxfId="5" priority="419" operator="greaterThan">
      <formula>0</formula>
    </cfRule>
  </conditionalFormatting>
  <conditionalFormatting sqref="W61:W84">
    <cfRule type="cellIs" dxfId="5" priority="557" operator="greaterThan">
      <formula>0</formula>
    </cfRule>
  </conditionalFormatting>
  <conditionalFormatting sqref="W93:W116">
    <cfRule type="cellIs" dxfId="5" priority="112" operator="greaterThan">
      <formula>0</formula>
    </cfRule>
  </conditionalFormatting>
  <conditionalFormatting sqref="W121:W144">
    <cfRule type="cellIs" dxfId="5" priority="94" operator="greaterThan">
      <formula>0</formula>
    </cfRule>
  </conditionalFormatting>
  <conditionalFormatting sqref="Z5:Z28">
    <cfRule type="cellIs" dxfId="2" priority="500" operator="greaterThan">
      <formula>1</formula>
    </cfRule>
    <cfRule type="cellIs" dxfId="1" priority="499" operator="greaterThan">
      <formula>1</formula>
    </cfRule>
    <cfRule type="cellIs" dxfId="0" priority="498" operator="greaterThan">
      <formula>0</formula>
    </cfRule>
  </conditionalFormatting>
  <conditionalFormatting sqref="Z33:Z56">
    <cfRule type="cellIs" dxfId="0" priority="479" operator="greaterThan">
      <formula>0</formula>
    </cfRule>
    <cfRule type="cellIs" dxfId="2" priority="481" operator="greaterThan">
      <formula>1</formula>
    </cfRule>
    <cfRule type="cellIs" dxfId="1" priority="480" operator="greaterThan">
      <formula>1</formula>
    </cfRule>
  </conditionalFormatting>
  <conditionalFormatting sqref="Z61:Z84">
    <cfRule type="cellIs" dxfId="2" priority="645" operator="greaterThan">
      <formula>1</formula>
    </cfRule>
    <cfRule type="cellIs" dxfId="1" priority="644" operator="greaterThan">
      <formula>1</formula>
    </cfRule>
    <cfRule type="cellIs" dxfId="0" priority="643" operator="greaterThan">
      <formula>0</formula>
    </cfRule>
  </conditionalFormatting>
  <conditionalFormatting sqref="Z121:Z144">
    <cfRule type="cellIs" dxfId="1" priority="665" operator="greaterThan">
      <formula>1</formula>
    </cfRule>
    <cfRule type="cellIs" dxfId="0" priority="664" operator="greaterThan">
      <formula>0</formula>
    </cfRule>
    <cfRule type="cellIs" dxfId="2" priority="666" operator="greaterThan">
      <formula>1</formula>
    </cfRule>
  </conditionalFormatting>
  <conditionalFormatting sqref="AA5:AA28">
    <cfRule type="cellIs" dxfId="3" priority="501" operator="greaterThan">
      <formula>0</formula>
    </cfRule>
    <cfRule type="cellIs" dxfId="4" priority="502" operator="greaterThan">
      <formula>0</formula>
    </cfRule>
  </conditionalFormatting>
  <conditionalFormatting sqref="AA33:AA56">
    <cfRule type="cellIs" dxfId="4" priority="483" operator="greaterThan">
      <formula>0</formula>
    </cfRule>
    <cfRule type="cellIs" dxfId="3" priority="482" operator="greaterThan">
      <formula>0</formula>
    </cfRule>
  </conditionalFormatting>
  <conditionalFormatting sqref="AA61:AA84">
    <cfRule type="cellIs" dxfId="4" priority="647" operator="greaterThan">
      <formula>0</formula>
    </cfRule>
    <cfRule type="cellIs" dxfId="3" priority="646" operator="greaterThan">
      <formula>0</formula>
    </cfRule>
  </conditionalFormatting>
  <conditionalFormatting sqref="AA121:AA144">
    <cfRule type="cellIs" dxfId="3" priority="667" operator="greaterThan">
      <formula>0</formula>
    </cfRule>
    <cfRule type="cellIs" dxfId="4" priority="668" operator="greaterThan">
      <formula>0</formula>
    </cfRule>
  </conditionalFormatting>
  <conditionalFormatting sqref="AB5:AB28">
    <cfRule type="cellIs" dxfId="5" priority="503" operator="greaterThan">
      <formula>0</formula>
    </cfRule>
  </conditionalFormatting>
  <conditionalFormatting sqref="AB33:AB56">
    <cfRule type="cellIs" dxfId="5" priority="484" operator="greaterThan">
      <formula>0</formula>
    </cfRule>
  </conditionalFormatting>
  <conditionalFormatting sqref="AB61:AB84">
    <cfRule type="cellIs" dxfId="5" priority="648" operator="greaterThan">
      <formula>0</formula>
    </cfRule>
  </conditionalFormatting>
  <conditionalFormatting sqref="AB121:AB144">
    <cfRule type="cellIs" dxfId="5" priority="669" operator="greaterThan">
      <formula>0</formula>
    </cfRule>
  </conditionalFormatting>
  <conditionalFormatting sqref="AF5:AF27">
    <cfRule type="colorScale" priority="5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35" operator="between" text="B/E">
      <formula>NOT(ISERROR(SEARCH("B/E",BM5)))</formula>
    </cfRule>
    <cfRule type="containsText" dxfId="10" priority="636" operator="between" text="BE">
      <formula>NOT(ISERROR(SEARCH("BE",BM5)))</formula>
    </cfRule>
    <cfRule type="containsText" dxfId="13" priority="637" operator="between" text="WIN">
      <formula>NOT(ISERROR(SEARCH("WIN",BM5)))</formula>
    </cfRule>
    <cfRule type="containsText" dxfId="11" priority="638" operator="between" text="LOSE">
      <formula>NOT(ISERROR(SEARCH("LOSE",BM5)))</formula>
    </cfRule>
    <cfRule type="containsText" dxfId="12" priority="640" operator="between" text="B/E">
      <formula>NOT(ISERROR(SEARCH("B/E",BM5)))</formula>
    </cfRule>
    <cfRule type="containsText" dxfId="7" priority="639" operator="between" text="NO">
      <formula>NOT(ISERROR(SEARCH("NO",BM5)))</formula>
    </cfRule>
  </conditionalFormatting>
  <conditionalFormatting sqref="BZ33:BZ56">
    <cfRule type="cellIs" dxfId="0" priority="362" operator="greaterThan">
      <formula>0</formula>
    </cfRule>
    <cfRule type="cellIs" dxfId="1" priority="363" operator="greaterThan">
      <formula>1</formula>
    </cfRule>
    <cfRule type="cellIs" dxfId="2" priority="364" operator="greaterThan">
      <formula>1</formula>
    </cfRule>
  </conditionalFormatting>
  <conditionalFormatting sqref="BZ66:BZ76">
    <cfRule type="cellIs" dxfId="0" priority="312" operator="greaterThan">
      <formula>0</formula>
    </cfRule>
    <cfRule type="cellIs" dxfId="2" priority="314" operator="greaterThan">
      <formula>1</formula>
    </cfRule>
    <cfRule type="cellIs" dxfId="1" priority="313" operator="greaterThan">
      <formula>1</formula>
    </cfRule>
  </conditionalFormatting>
  <conditionalFormatting sqref="BZ76:BZ83">
    <cfRule type="cellIs" dxfId="2" priority="321" operator="greaterThan">
      <formula>1</formula>
    </cfRule>
    <cfRule type="cellIs" dxfId="1" priority="320" operator="greaterThan">
      <formula>1</formula>
    </cfRule>
    <cfRule type="cellIs" dxfId="0" priority="319" operator="greaterThan">
      <formula>0</formula>
    </cfRule>
  </conditionalFormatting>
  <conditionalFormatting sqref="CA5:CA27">
    <cfRule type="cellIs" dxfId="3" priority="245" operator="greaterThan">
      <formula>0</formula>
    </cfRule>
    <cfRule type="cellIs" dxfId="4" priority="246" operator="greaterThan">
      <formula>0</formula>
    </cfRule>
  </conditionalFormatting>
  <conditionalFormatting sqref="CA33:CA56">
    <cfRule type="cellIs" dxfId="3" priority="365" operator="greaterThan">
      <formula>0</formula>
    </cfRule>
    <cfRule type="cellIs" dxfId="4" priority="366" operator="greaterThan">
      <formula>0</formula>
    </cfRule>
  </conditionalFormatting>
  <conditionalFormatting sqref="CA66:CA76">
    <cfRule type="cellIs" dxfId="4" priority="316" operator="greaterThan">
      <formula>0</formula>
    </cfRule>
    <cfRule type="cellIs" dxfId="3" priority="315" operator="greaterThan">
      <formula>0</formula>
    </cfRule>
  </conditionalFormatting>
  <conditionalFormatting sqref="CA76:CA83">
    <cfRule type="cellIs" dxfId="4" priority="323" operator="greaterThan">
      <formula>0</formula>
    </cfRule>
    <cfRule type="cellIs" dxfId="3" priority="322" operator="greaterThan">
      <formula>0</formula>
    </cfRule>
  </conditionalFormatting>
  <conditionalFormatting sqref="CB5:CB27">
    <cfRule type="cellIs" dxfId="5" priority="52" operator="greaterThan">
      <formula>0</formula>
    </cfRule>
  </conditionalFormatting>
  <conditionalFormatting sqref="CB33:CB56">
    <cfRule type="cellIs" dxfId="5" priority="24" operator="greaterThan">
      <formula>0</formula>
    </cfRule>
  </conditionalFormatting>
  <conditionalFormatting sqref="CB61:CB84">
    <cfRule type="cellIs" dxfId="5" priority="310" operator="greaterThan">
      <formula>0</formula>
    </cfRule>
  </conditionalFormatting>
  <conditionalFormatting sqref="CC5:CC27">
    <cfRule type="cellIs" dxfId="6" priority="248" operator="greaterThan">
      <formula>0</formula>
    </cfRule>
  </conditionalFormatting>
  <conditionalFormatting sqref="CC33:CC56">
    <cfRule type="cellIs" dxfId="6" priority="368" operator="greaterThan">
      <formula>0</formula>
    </cfRule>
  </conditionalFormatting>
  <conditionalFormatting sqref="CC61:CC84">
    <cfRule type="cellIs" dxfId="6" priority="311" operator="greaterThan">
      <formula>0</formula>
    </cfRule>
  </conditionalFormatting>
  <conditionalFormatting sqref="CE33:CE56">
    <cfRule type="cellIs" dxfId="0" priority="353" operator="greaterThan">
      <formula>0</formula>
    </cfRule>
    <cfRule type="cellIs" dxfId="1" priority="354" operator="greaterThan">
      <formula>1</formula>
    </cfRule>
    <cfRule type="cellIs" dxfId="2" priority="355" operator="greaterThan">
      <formula>1</formula>
    </cfRule>
  </conditionalFormatting>
  <conditionalFormatting sqref="CE66:CE76">
    <cfRule type="cellIs" dxfId="1" priority="294" operator="greaterThan">
      <formula>1</formula>
    </cfRule>
    <cfRule type="cellIs" dxfId="0" priority="293" operator="greaterThan">
      <formula>0</formula>
    </cfRule>
    <cfRule type="cellIs" dxfId="2" priority="295" operator="greaterThan">
      <formula>1</formula>
    </cfRule>
  </conditionalFormatting>
  <conditionalFormatting sqref="CE76:CE83">
    <cfRule type="cellIs" dxfId="2" priority="301" operator="greaterThan">
      <formula>1</formula>
    </cfRule>
    <cfRule type="cellIs" dxfId="1" priority="300" operator="greaterThan">
      <formula>1</formula>
    </cfRule>
    <cfRule type="cellIs" dxfId="0" priority="299" operator="greaterThan">
      <formula>0</formula>
    </cfRule>
  </conditionalFormatting>
  <conditionalFormatting sqref="CF5:CF27">
    <cfRule type="cellIs" dxfId="4" priority="219" operator="greaterThan">
      <formula>0</formula>
    </cfRule>
    <cfRule type="cellIs" dxfId="3" priority="218" operator="greaterThan">
      <formula>0</formula>
    </cfRule>
  </conditionalFormatting>
  <conditionalFormatting sqref="CF33:CF56">
    <cfRule type="cellIs" dxfId="3" priority="356" operator="greaterThan">
      <formula>0</formula>
    </cfRule>
    <cfRule type="cellIs" dxfId="4" priority="357" operator="greaterThan">
      <formula>0</formula>
    </cfRule>
  </conditionalFormatting>
  <conditionalFormatting sqref="CF66:CF76">
    <cfRule type="cellIs" dxfId="3" priority="296" operator="greaterThan">
      <formula>0</formula>
    </cfRule>
    <cfRule type="cellIs" dxfId="4" priority="297" operator="greaterThan">
      <formula>0</formula>
    </cfRule>
  </conditionalFormatting>
  <conditionalFormatting sqref="CF76:CF83">
    <cfRule type="cellIs" dxfId="4" priority="303" operator="greaterThan">
      <formula>0</formula>
    </cfRule>
    <cfRule type="cellIs" dxfId="3" priority="302" operator="greaterThan">
      <formula>0</formula>
    </cfRule>
  </conditionalFormatting>
  <conditionalFormatting sqref="CG5:CG27">
    <cfRule type="cellIs" dxfId="5" priority="220" operator="greaterThan">
      <formula>0</formula>
    </cfRule>
  </conditionalFormatting>
  <conditionalFormatting sqref="CG33:CG56">
    <cfRule type="cellIs" dxfId="5" priority="358" operator="greaterThan">
      <formula>0</formula>
    </cfRule>
  </conditionalFormatting>
  <conditionalFormatting sqref="CG61:CG84">
    <cfRule type="cellIs" dxfId="5" priority="291" operator="greaterThan">
      <formula>0</formula>
    </cfRule>
  </conditionalFormatting>
  <conditionalFormatting sqref="CH5:CH27">
    <cfRule type="cellIs" dxfId="6" priority="221" operator="greaterThan">
      <formula>0</formula>
    </cfRule>
  </conditionalFormatting>
  <conditionalFormatting sqref="CH33:CH56">
    <cfRule type="cellIs" dxfId="6" priority="359" operator="greaterThan">
      <formula>0</formula>
    </cfRule>
  </conditionalFormatting>
  <conditionalFormatting sqref="CH61:CH84">
    <cfRule type="cellIs" dxfId="6" priority="292" operator="greaterThan">
      <formula>0</formula>
    </cfRule>
  </conditionalFormatting>
  <conditionalFormatting sqref="CJ5:CJ27">
    <cfRule type="cellIs" dxfId="1" priority="22" operator="greaterThan">
      <formula>1</formula>
    </cfRule>
    <cfRule type="cellIs" dxfId="0" priority="21" operator="greaterThan">
      <formula>0</formula>
    </cfRule>
    <cfRule type="cellIs" dxfId="2" priority="23" operator="greaterThan">
      <formula>1</formula>
    </cfRule>
  </conditionalFormatting>
  <conditionalFormatting sqref="CJ33:CJ56">
    <cfRule type="cellIs" dxfId="2" priority="337" operator="greaterThan">
      <formula>1</formula>
    </cfRule>
    <cfRule type="cellIs" dxfId="1" priority="336" operator="greaterThan">
      <formula>1</formula>
    </cfRule>
    <cfRule type="cellIs" dxfId="0" priority="335" operator="greaterThan">
      <formula>0</formula>
    </cfRule>
  </conditionalFormatting>
  <conditionalFormatting sqref="CJ66:CJ76">
    <cfRule type="cellIs" dxfId="2" priority="267" operator="greaterThan">
      <formula>1</formula>
    </cfRule>
    <cfRule type="cellIs" dxfId="0" priority="265" operator="greaterThan">
      <formula>0</formula>
    </cfRule>
    <cfRule type="cellIs" dxfId="1" priority="266" operator="greaterThan">
      <formula>1</formula>
    </cfRule>
  </conditionalFormatting>
  <conditionalFormatting sqref="CJ76:CJ83">
    <cfRule type="cellIs" dxfId="0" priority="271" operator="greaterThan">
      <formula>0</formula>
    </cfRule>
    <cfRule type="cellIs" dxfId="1" priority="272" operator="greaterThan">
      <formula>1</formula>
    </cfRule>
    <cfRule type="cellIs" dxfId="2" priority="273" operator="greaterThan">
      <formula>1</formula>
    </cfRule>
  </conditionalFormatting>
  <conditionalFormatting sqref="CK5:CK27">
    <cfRule type="cellIs" dxfId="3" priority="235" operator="greaterThan">
      <formula>0</formula>
    </cfRule>
    <cfRule type="cellIs" dxfId="4" priority="236" operator="greaterThan">
      <formula>0</formula>
    </cfRule>
  </conditionalFormatting>
  <conditionalFormatting sqref="CK33:CK56">
    <cfRule type="cellIs" dxfId="4" priority="339" operator="greaterThan">
      <formula>0</formula>
    </cfRule>
    <cfRule type="cellIs" dxfId="3" priority="338" operator="greaterThan">
      <formula>0</formula>
    </cfRule>
  </conditionalFormatting>
  <conditionalFormatting sqref="CK66:CK76">
    <cfRule type="cellIs" dxfId="3" priority="268" operator="greaterThan">
      <formula>0</formula>
    </cfRule>
    <cfRule type="cellIs" dxfId="4" priority="269" operator="greaterThan">
      <formula>0</formula>
    </cfRule>
  </conditionalFormatting>
  <conditionalFormatting sqref="CK76:CK83">
    <cfRule type="cellIs" dxfId="3" priority="274" operator="greaterThan">
      <formula>0</formula>
    </cfRule>
    <cfRule type="cellIs" dxfId="4" priority="275" operator="greaterThan">
      <formula>0</formula>
    </cfRule>
  </conditionalFormatting>
  <conditionalFormatting sqref="CL5:CL27">
    <cfRule type="cellIs" dxfId="5" priority="237" operator="greaterThan">
      <formula>0</formula>
    </cfRule>
  </conditionalFormatting>
  <conditionalFormatting sqref="CL33:CL56">
    <cfRule type="cellIs" dxfId="5" priority="340" operator="greaterThan">
      <formula>0</formula>
    </cfRule>
  </conditionalFormatting>
  <conditionalFormatting sqref="CL61:CL84">
    <cfRule type="cellIs" dxfId="5" priority="263" operator="greaterThan">
      <formula>0</formula>
    </cfRule>
  </conditionalFormatting>
  <conditionalFormatting sqref="CM5:CM27">
    <cfRule type="cellIs" dxfId="6" priority="238" operator="greaterThan">
      <formula>0</formula>
    </cfRule>
  </conditionalFormatting>
  <conditionalFormatting sqref="CM33:CM56">
    <cfRule type="cellIs" dxfId="6" priority="341" operator="greaterThan">
      <formula>0</formula>
    </cfRule>
  </conditionalFormatting>
  <conditionalFormatting sqref="CM61:CM84">
    <cfRule type="cellIs" dxfId="6" priority="264" operator="greaterThan">
      <formula>0</formula>
    </cfRule>
  </conditionalFormatting>
  <conditionalFormatting sqref="CO5:CO27">
    <cfRule type="cellIs" dxfId="2" priority="373" operator="greaterThan">
      <formula>1</formula>
    </cfRule>
    <cfRule type="cellIs" dxfId="0" priority="371" operator="greaterThan">
      <formula>0</formula>
    </cfRule>
    <cfRule type="cellIs" dxfId="1" priority="372" operator="greaterThan">
      <formula>1</formula>
    </cfRule>
  </conditionalFormatting>
  <conditionalFormatting sqref="CO33:CO56">
    <cfRule type="cellIs" dxfId="0" priority="344" operator="greaterThan">
      <formula>0</formula>
    </cfRule>
    <cfRule type="cellIs" dxfId="2" priority="346" operator="greaterThan">
      <formula>1</formula>
    </cfRule>
    <cfRule type="cellIs" dxfId="1" priority="345" operator="greaterThan">
      <formula>1</formula>
    </cfRule>
  </conditionalFormatting>
  <conditionalFormatting sqref="CO61:CO84">
    <cfRule type="cellIs" dxfId="2" priority="279" operator="greaterThan">
      <formula>1</formula>
    </cfRule>
    <cfRule type="cellIs" dxfId="0" priority="277" operator="greaterThan">
      <formula>0</formula>
    </cfRule>
    <cfRule type="cellIs" dxfId="1" priority="278" operator="greaterThan">
      <formula>1</formula>
    </cfRule>
  </conditionalFormatting>
  <conditionalFormatting sqref="CP5:CP27">
    <cfRule type="cellIs" dxfId="3" priority="374" operator="greaterThan">
      <formula>0</formula>
    </cfRule>
    <cfRule type="cellIs" dxfId="4" priority="375" operator="greaterThan">
      <formula>0</formula>
    </cfRule>
  </conditionalFormatting>
  <conditionalFormatting sqref="CP33:CP56">
    <cfRule type="cellIs" dxfId="4" priority="348" operator="greaterThan">
      <formula>0</formula>
    </cfRule>
    <cfRule type="cellIs" dxfId="3" priority="347" operator="greaterThan">
      <formula>0</formula>
    </cfRule>
  </conditionalFormatting>
  <conditionalFormatting sqref="CP61:CP84">
    <cfRule type="cellIs" dxfId="4" priority="281" operator="greaterThan">
      <formula>0</formula>
    </cfRule>
    <cfRule type="cellIs" dxfId="3" priority="280" operator="greaterThan">
      <formula>0</formula>
    </cfRule>
  </conditionalFormatting>
  <conditionalFormatting sqref="CQ5:CQ27">
    <cfRule type="cellIs" dxfId="5" priority="376" operator="greaterThan">
      <formula>0</formula>
    </cfRule>
  </conditionalFormatting>
  <conditionalFormatting sqref="CQ33:CQ56">
    <cfRule type="cellIs" dxfId="5" priority="349" operator="greaterThan">
      <formula>0</formula>
    </cfRule>
  </conditionalFormatting>
  <conditionalFormatting sqref="CQ61:CQ84">
    <cfRule type="cellIs" dxfId="5" priority="282" operator="greaterThan">
      <formula>0</formula>
    </cfRule>
  </conditionalFormatting>
  <conditionalFormatting sqref="CR5:CR27">
    <cfRule type="cellIs" dxfId="6" priority="377" operator="greaterThan">
      <formula>0</formula>
    </cfRule>
  </conditionalFormatting>
  <conditionalFormatting sqref="CR33:CR56">
    <cfRule type="cellIs" dxfId="6" priority="350" operator="greaterThan">
      <formula>0</formula>
    </cfRule>
  </conditionalFormatting>
  <conditionalFormatting sqref="CR61:CR84">
    <cfRule type="cellIs" dxfId="6" priority="283" operator="greaterThan">
      <formula>0</formula>
    </cfRule>
  </conditionalFormatting>
  <conditionalFormatting sqref="CT33:CT56">
    <cfRule type="cellIs" dxfId="0" priority="326" operator="greaterThan">
      <formula>0</formula>
    </cfRule>
    <cfRule type="cellIs" dxfId="1" priority="327" operator="greaterThan">
      <formula>1</formula>
    </cfRule>
    <cfRule type="cellIs" dxfId="2" priority="328" operator="greaterThan">
      <formula>1</formula>
    </cfRule>
  </conditionalFormatting>
  <conditionalFormatting sqref="CT61:CT84">
    <cfRule type="cellIs" dxfId="0" priority="249" operator="greaterThan">
      <formula>0</formula>
    </cfRule>
    <cfRule type="cellIs" dxfId="1" priority="250" operator="greaterThan">
      <formula>1</formula>
    </cfRule>
    <cfRule type="cellIs" dxfId="2" priority="251" operator="greaterThan">
      <formula>1</formula>
    </cfRule>
  </conditionalFormatting>
  <conditionalFormatting sqref="CU5:CU27">
    <cfRule type="cellIs" dxfId="3" priority="228" operator="greaterThan">
      <formula>0</formula>
    </cfRule>
    <cfRule type="cellIs" dxfId="4" priority="229" operator="greaterThan">
      <formula>0</formula>
    </cfRule>
  </conditionalFormatting>
  <conditionalFormatting sqref="CU33:CU56">
    <cfRule type="cellIs" dxfId="3" priority="329" operator="greaterThan">
      <formula>0</formula>
    </cfRule>
    <cfRule type="cellIs" dxfId="4" priority="330" operator="greaterThan">
      <formula>0</formula>
    </cfRule>
  </conditionalFormatting>
  <conditionalFormatting sqref="CU61:CU84">
    <cfRule type="cellIs" dxfId="3" priority="252" operator="greaterThan">
      <formula>0</formula>
    </cfRule>
    <cfRule type="cellIs" dxfId="4" priority="253" operator="greaterThan">
      <formula>0</formula>
    </cfRule>
  </conditionalFormatting>
  <conditionalFormatting sqref="CV5:CV27">
    <cfRule type="cellIs" dxfId="5" priority="230" operator="greaterThan">
      <formula>0</formula>
    </cfRule>
  </conditionalFormatting>
  <conditionalFormatting sqref="CV33:CV56">
    <cfRule type="cellIs" dxfId="5" priority="331" operator="greaterThan">
      <formula>0</formula>
    </cfRule>
  </conditionalFormatting>
  <conditionalFormatting sqref="CV61:CV84">
    <cfRule type="cellIs" dxfId="5" priority="254" operator="greaterThan">
      <formula>0</formula>
    </cfRule>
  </conditionalFormatting>
  <conditionalFormatting sqref="CW5:CW27">
    <cfRule type="cellIs" dxfId="6" priority="231" operator="greaterThan">
      <formula>0</formula>
    </cfRule>
  </conditionalFormatting>
  <conditionalFormatting sqref="CW33:CW56">
    <cfRule type="cellIs" dxfId="6" priority="332" operator="greaterThan">
      <formula>0</formula>
    </cfRule>
  </conditionalFormatting>
  <conditionalFormatting sqref="CW61:CW84">
    <cfRule type="cellIs" dxfId="6" priority="255" operator="greaterThan">
      <formula>0</formula>
    </cfRule>
  </conditionalFormatting>
  <conditionalFormatting sqref="I5:J28 N5:O28 X5:Y28 AC5:AC28">
    <cfRule type="cellIs" dxfId="6" priority="504" operator="greaterThan">
      <formula>0</formula>
    </cfRule>
  </conditionalFormatting>
  <conditionalFormatting sqref="S5:T28">
    <cfRule type="cellIs" dxfId="6" priority="49" operator="greaterThan">
      <formula>0</formula>
    </cfRule>
  </conditionalFormatting>
  <conditionalFormatting sqref="AF5:AJ27">
    <cfRule type="colorScale" priority="5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Z5:BZ27 BZ28:CC28">
    <cfRule type="cellIs" dxfId="0" priority="242" operator="greaterThan">
      <formula>0</formula>
    </cfRule>
    <cfRule type="cellIs" dxfId="1" priority="243" operator="greaterThan">
      <formula>1</formula>
    </cfRule>
    <cfRule type="cellIs" dxfId="2" priority="244" operator="greaterThan">
      <formula>1</formula>
    </cfRule>
  </conditionalFormatting>
  <conditionalFormatting sqref="CE5:CE27 CE28:CH28">
    <cfRule type="cellIs" dxfId="1" priority="216" operator="greaterThan">
      <formula>1</formula>
    </cfRule>
    <cfRule type="cellIs" dxfId="2" priority="217" operator="greaterThan">
      <formula>1</formula>
    </cfRule>
    <cfRule type="cellIs" dxfId="0" priority="215" operator="greaterThan">
      <formula>0</formula>
    </cfRule>
  </conditionalFormatting>
  <conditionalFormatting sqref="CT5:CT27 CT28:CW28">
    <cfRule type="cellIs" dxfId="1" priority="226" operator="greaterThan">
      <formula>1</formula>
    </cfRule>
    <cfRule type="cellIs" dxfId="2" priority="227" operator="greaterThan">
      <formula>1</formula>
    </cfRule>
    <cfRule type="cellIs" dxfId="0" priority="225" operator="greaterThan">
      <formula>0</formula>
    </cfRule>
  </conditionalFormatting>
  <conditionalFormatting sqref="BM19:BM29 BI31:BI33">
    <cfRule type="containsText" dxfId="13" priority="634" operator="between" text="WIN">
      <formula>NOT(ISERROR(SEARCH("WIN",BI19)))</formula>
    </cfRule>
    <cfRule type="containsText" dxfId="14" priority="633" operator="between" text="LOSE">
      <formula>NOT(ISERROR(SEARCH("LOSE",BI19)))</formula>
    </cfRule>
  </conditionalFormatting>
  <conditionalFormatting sqref="AM25:AO27 AQ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85" operator="greaterThan">
      <formula>0</formula>
    </cfRule>
  </conditionalFormatting>
  <conditionalFormatting sqref="AF33:AJ55">
    <cfRule type="colorScale" priority="5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49" operator="greaterThan">
      <formula>0</formula>
    </cfRule>
  </conditionalFormatting>
  <conditionalFormatting sqref="AF61:AJ83"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06" operator="greaterThan">
      <formula>1</formula>
    </cfRule>
    <cfRule type="cellIs" dxfId="2" priority="307" operator="greaterThan">
      <formula>1</formula>
    </cfRule>
    <cfRule type="cellIs" dxfId="0" priority="305" operator="greaterThan">
      <formula>0</formula>
    </cfRule>
  </conditionalFormatting>
  <conditionalFormatting sqref="CA61:CA66 CA83:CA84">
    <cfRule type="cellIs" dxfId="4" priority="309" operator="greaterThan">
      <formula>0</formula>
    </cfRule>
    <cfRule type="cellIs" dxfId="3" priority="308" operator="greaterThan">
      <formula>0</formula>
    </cfRule>
  </conditionalFormatting>
  <conditionalFormatting sqref="CE61:CE66 CE83:CE84">
    <cfRule type="cellIs" dxfId="2" priority="288" operator="greaterThan">
      <formula>1</formula>
    </cfRule>
    <cfRule type="cellIs" dxfId="1" priority="287" operator="greaterThan">
      <formula>1</formula>
    </cfRule>
    <cfRule type="cellIs" dxfId="0" priority="286" operator="greaterThan">
      <formula>0</formula>
    </cfRule>
  </conditionalFormatting>
  <conditionalFormatting sqref="CF61:CF66 CF83:CF84">
    <cfRule type="cellIs" dxfId="4" priority="290" operator="greaterThan">
      <formula>0</formula>
    </cfRule>
    <cfRule type="cellIs" dxfId="3" priority="289" operator="greaterThan">
      <formula>0</formula>
    </cfRule>
  </conditionalFormatting>
  <conditionalFormatting sqref="CJ61:CJ66 CJ83:CJ84">
    <cfRule type="cellIs" dxfId="1" priority="259" operator="greaterThan">
      <formula>1</formula>
    </cfRule>
    <cfRule type="cellIs" dxfId="2" priority="260" operator="greaterThan">
      <formula>1</formula>
    </cfRule>
    <cfRule type="cellIs" dxfId="0" priority="258" operator="greaterThan">
      <formula>0</formula>
    </cfRule>
  </conditionalFormatting>
  <conditionalFormatting sqref="CK61:CK66 CK83:CK84">
    <cfRule type="cellIs" dxfId="3" priority="261" operator="greaterThan">
      <formula>0</formula>
    </cfRule>
    <cfRule type="cellIs" dxfId="4" priority="262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685" operator="greaterThan">
      <formula>0</formula>
    </cfRule>
    <cfRule type="cellIs" dxfId="2" priority="687" operator="greaterThan">
      <formula>1</formula>
    </cfRule>
    <cfRule type="cellIs" dxfId="1" priority="686" operator="greaterThan">
      <formula>1</formula>
    </cfRule>
  </conditionalFormatting>
  <conditionalFormatting sqref="G93:G116 AA93:AA116">
    <cfRule type="cellIs" dxfId="4" priority="689" operator="greaterThan">
      <formula>0</formula>
    </cfRule>
    <cfRule type="cellIs" dxfId="3" priority="688" operator="greaterThan">
      <formula>0</formula>
    </cfRule>
  </conditionalFormatting>
  <conditionalFormatting sqref="H93:H116 AB93:AB116">
    <cfRule type="cellIs" dxfId="5" priority="690" operator="greaterThan">
      <formula>0</formula>
    </cfRule>
  </conditionalFormatting>
  <conditionalFormatting sqref="I93:J116 N93:O116 S93:T116 X93:Y116 AC93:AC116">
    <cfRule type="cellIs" dxfId="6" priority="691" operator="greaterThan">
      <formula>0</formula>
    </cfRule>
  </conditionalFormatting>
  <conditionalFormatting sqref="AF93:AJ115">
    <cfRule type="colorScale" priority="7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70" operator="greaterThan">
      <formula>0</formula>
    </cfRule>
  </conditionalFormatting>
  <conditionalFormatting sqref="AF121:AJ143">
    <cfRule type="colorScale" priority="7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7">
    <pageSetUpPr fitToPage="1"/>
  </sheetPr>
  <dimension ref="A1:CW981"/>
  <sheetViews>
    <sheetView showGridLines="0" zoomScale="130" zoomScaleNormal="130" workbookViewId="0">
      <selection activeCell="BJ118" sqref="BJ118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9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325" t="s">
        <v>9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438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45019</v>
      </c>
      <c r="C5" s="16"/>
      <c r="D5" s="17"/>
      <c r="E5" s="33">
        <f t="shared" ref="E5:E27" si="0">IF((B5=0)," ",B5)</f>
        <v>45019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>
        <v>1</v>
      </c>
      <c r="W5" s="36"/>
      <c r="X5" s="68">
        <f t="shared" ref="X5:X28" si="4">SUM(U5:W5)</f>
        <v>1</v>
      </c>
      <c r="Y5" s="10"/>
      <c r="Z5" s="73">
        <f t="shared" ref="Z5:AB28" si="5">F5+K5+P5+U5</f>
        <v>0</v>
      </c>
      <c r="AA5" s="79">
        <f>G5+L5+Q5+V5</f>
        <v>1</v>
      </c>
      <c r="AB5" s="79">
        <f t="shared" ref="AB5:AB24" si="6">H5+M5+R5+W5</f>
        <v>0</v>
      </c>
      <c r="AC5" s="68">
        <f t="shared" ref="AC5:AC28" si="7">SUM(Z5:AB5)</f>
        <v>1</v>
      </c>
      <c r="AD5" s="4"/>
      <c r="AE5" s="33">
        <f t="shared" ref="AE5:AE27" si="8">IF((B93=0)," ",B93)</f>
        <v>45019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>
        <f t="shared" ref="AL5:AL27" si="14">IF((B93=0)," ",B93)</f>
        <v>45019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-1</v>
      </c>
      <c r="AQ5" s="148">
        <f>SUM(AM5:AP5)</f>
        <v>-1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>IF(B5,WEEKDAY(E5:E27)," ")</f>
        <v>2</v>
      </c>
      <c r="BZ5" s="224">
        <f>IF((BY5=2),Z5," ")</f>
        <v>0</v>
      </c>
      <c r="CA5" s="225">
        <f>IF((BY5=2),AA5," ")</f>
        <v>1</v>
      </c>
      <c r="CB5" s="235">
        <f>IF((BY5=2),AB5," ")</f>
        <v>0</v>
      </c>
      <c r="CC5" s="236">
        <f>SUM(BZ5:CB5)</f>
        <v>1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>
        <v>45020</v>
      </c>
      <c r="C6" s="16"/>
      <c r="D6" s="17"/>
      <c r="E6" s="37">
        <f t="shared" si="0"/>
        <v>45020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>
        <v>2</v>
      </c>
      <c r="W6" s="40">
        <v>1</v>
      </c>
      <c r="X6" s="68">
        <f t="shared" si="4"/>
        <v>3</v>
      </c>
      <c r="Y6" s="10"/>
      <c r="Z6" s="73">
        <f t="shared" si="5"/>
        <v>0</v>
      </c>
      <c r="AA6" s="79">
        <f t="shared" si="5"/>
        <v>2</v>
      </c>
      <c r="AB6" s="79">
        <f t="shared" si="6"/>
        <v>1</v>
      </c>
      <c r="AC6" s="68">
        <f t="shared" si="7"/>
        <v>3</v>
      </c>
      <c r="AD6" s="4"/>
      <c r="AE6" s="37">
        <f t="shared" si="8"/>
        <v>45020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>
        <f t="shared" si="12"/>
        <v>33.3333333333333</v>
      </c>
      <c r="AJ6" s="100">
        <f t="shared" si="13"/>
        <v>33.3333333333333</v>
      </c>
      <c r="AK6" s="4"/>
      <c r="AL6" s="101">
        <f t="shared" si="14"/>
        <v>45020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1</v>
      </c>
      <c r="AQ6" s="150">
        <f t="shared" ref="AQ6:AQ27" si="19">SUM(AM6:AP6)</f>
        <v>1</v>
      </c>
      <c r="AS6" s="113" t="s">
        <v>17</v>
      </c>
      <c r="AT6" s="114">
        <f>IF(AC28=0," ",AC28)</f>
        <v>35</v>
      </c>
      <c r="AU6" s="160">
        <f>IF(AJ28=0,"  ",AJ28)</f>
        <v>0.37037037037037</v>
      </c>
      <c r="AV6" s="161">
        <f>IF(AQ28=0," ",AQ28)</f>
        <v>13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ref="BY6:BY27" si="20">IF(B6,WEEKDAY(E6:E28)," ")</f>
        <v>3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>
        <f t="shared" ref="CE6:CE27" si="24">IF((BY6=3),Z6," ")</f>
        <v>0</v>
      </c>
      <c r="CF6" s="227">
        <f t="shared" ref="CF6:CF27" si="25">IF((BY6=3),AA6," ")</f>
        <v>2</v>
      </c>
      <c r="CG6" s="237">
        <f t="shared" ref="CG6:CG27" si="26">IF((BY6=3),AB6," ")</f>
        <v>1</v>
      </c>
      <c r="CH6" s="238">
        <f t="shared" ref="CH6:CH27" si="27">SUM(CE6:CG6)</f>
        <v>3</v>
      </c>
      <c r="CJ6" s="227" t="str">
        <f t="shared" ref="CJ6:CJ27" si="28">IF((BY6=4),Z6," ")</f>
        <v> </v>
      </c>
      <c r="CK6" s="227" t="str">
        <f t="shared" ref="CK6:CK27" si="29">IF((BY6=4),AA6," ")</f>
        <v> </v>
      </c>
      <c r="CL6" s="227" t="str">
        <f t="shared" ref="CL6:CL27" si="30">IF((BY6=4),AB6," ")</f>
        <v> </v>
      </c>
      <c r="CM6" s="238">
        <f t="shared" ref="CM6:CM27" si="31">SUM(CJ6:CL6)</f>
        <v>0</v>
      </c>
      <c r="CN6" s="2"/>
      <c r="CO6" s="226" t="str">
        <f t="shared" ref="CO6:CO27" si="32">IF((BY6=5),Z6," ")</f>
        <v> </v>
      </c>
      <c r="CP6" s="227" t="str">
        <f t="shared" ref="CP6:CP27" si="33">IF((BY6=5),AA6," ")</f>
        <v> </v>
      </c>
      <c r="CQ6" s="227" t="str">
        <f t="shared" ref="CQ6:CQ27" si="34">IF((BY6=5),AB6," ")</f>
        <v> </v>
      </c>
      <c r="CR6" s="238">
        <f t="shared" ref="CR6:CR27" si="35">SUM(CO6:CQ6)</f>
        <v>0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>
        <v>45021</v>
      </c>
      <c r="C7" s="16"/>
      <c r="D7" s="17"/>
      <c r="E7" s="37">
        <f t="shared" si="0"/>
        <v>45021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>
        <v>2</v>
      </c>
      <c r="W7" s="40"/>
      <c r="X7" s="68">
        <f t="shared" si="4"/>
        <v>2</v>
      </c>
      <c r="Y7" s="10"/>
      <c r="Z7" s="73">
        <f t="shared" si="5"/>
        <v>0</v>
      </c>
      <c r="AA7" s="79">
        <f t="shared" si="5"/>
        <v>2</v>
      </c>
      <c r="AB7" s="79">
        <f t="shared" si="6"/>
        <v>0</v>
      </c>
      <c r="AC7" s="68">
        <f t="shared" si="7"/>
        <v>2</v>
      </c>
      <c r="AD7" s="4"/>
      <c r="AE7" s="37">
        <f t="shared" si="8"/>
        <v>45021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>
        <f t="shared" si="12"/>
        <v>0</v>
      </c>
      <c r="AJ7" s="100" t="str">
        <f t="shared" si="13"/>
        <v/>
      </c>
      <c r="AK7" s="4"/>
      <c r="AL7" s="101">
        <f t="shared" si="14"/>
        <v>45021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-2</v>
      </c>
      <c r="AQ7" s="150">
        <f t="shared" si="19"/>
        <v>-2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20"/>
        <v>4</v>
      </c>
      <c r="BZ7" s="226" t="str">
        <f t="shared" si="21"/>
        <v> </v>
      </c>
      <c r="CA7" s="227" t="str">
        <f t="shared" si="22"/>
        <v> </v>
      </c>
      <c r="CB7" s="237" t="str">
        <f t="shared" ref="CB7:CB27" si="40">IF((BY7=2),AB7," ")</f>
        <v> </v>
      </c>
      <c r="CC7" s="238">
        <f t="shared" si="23"/>
        <v>0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>
        <f t="shared" si="28"/>
        <v>0</v>
      </c>
      <c r="CK7" s="227">
        <f t="shared" si="29"/>
        <v>2</v>
      </c>
      <c r="CL7" s="227">
        <f t="shared" si="30"/>
        <v>0</v>
      </c>
      <c r="CM7" s="238">
        <f t="shared" si="31"/>
        <v>2</v>
      </c>
      <c r="CN7" s="2"/>
      <c r="CO7" s="226" t="str">
        <f t="shared" si="32"/>
        <v> </v>
      </c>
      <c r="CP7" s="227" t="str">
        <f t="shared" si="33"/>
        <v> </v>
      </c>
      <c r="CQ7" s="227" t="str">
        <f t="shared" si="34"/>
        <v> </v>
      </c>
      <c r="CR7" s="238">
        <f t="shared" si="35"/>
        <v>0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>
        <v>45022</v>
      </c>
      <c r="C8" s="16"/>
      <c r="D8" s="17"/>
      <c r="E8" s="37">
        <f t="shared" si="0"/>
        <v>45022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>
        <v>1</v>
      </c>
      <c r="V8" s="39"/>
      <c r="W8" s="40">
        <v>1</v>
      </c>
      <c r="X8" s="68">
        <f t="shared" si="4"/>
        <v>2</v>
      </c>
      <c r="Y8" s="10"/>
      <c r="Z8" s="73">
        <f t="shared" si="5"/>
        <v>1</v>
      </c>
      <c r="AA8" s="79">
        <f t="shared" si="5"/>
        <v>0</v>
      </c>
      <c r="AB8" s="79">
        <f t="shared" si="6"/>
        <v>1</v>
      </c>
      <c r="AC8" s="68">
        <f t="shared" si="7"/>
        <v>2</v>
      </c>
      <c r="AD8" s="4"/>
      <c r="AE8" s="37">
        <f t="shared" si="8"/>
        <v>45022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>
        <f t="shared" si="12"/>
        <v>100</v>
      </c>
      <c r="AJ8" s="100">
        <f t="shared" si="13"/>
        <v>100</v>
      </c>
      <c r="AK8" s="4"/>
      <c r="AL8" s="101">
        <f t="shared" si="14"/>
        <v>45022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3</v>
      </c>
      <c r="AQ8" s="150">
        <f t="shared" si="19"/>
        <v>3</v>
      </c>
      <c r="AS8" s="117" t="s">
        <v>13</v>
      </c>
      <c r="AT8" s="118">
        <f>SUM(AT6:AT7)</f>
        <v>35</v>
      </c>
      <c r="AU8" s="164">
        <f>IF((AB28+AB56)=0," ",(AB28+AB56)/(AB28+AB56+AA28+AA56))</f>
        <v>0.37037037037037</v>
      </c>
      <c r="AV8" s="165">
        <f>IF(SUM(AV6:AV7)=0," ",SUM(AV6:AV7))</f>
        <v>13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20"/>
        <v>5</v>
      </c>
      <c r="BZ8" s="226" t="str">
        <f t="shared" si="21"/>
        <v> </v>
      </c>
      <c r="CA8" s="227" t="str">
        <f t="shared" si="22"/>
        <v> </v>
      </c>
      <c r="CB8" s="237" t="str">
        <f t="shared" si="40"/>
        <v> </v>
      </c>
      <c r="CC8" s="238">
        <f t="shared" si="23"/>
        <v>0</v>
      </c>
      <c r="CE8" s="226" t="str">
        <f t="shared" si="24"/>
        <v> </v>
      </c>
      <c r="CF8" s="227" t="str">
        <f t="shared" si="25"/>
        <v> </v>
      </c>
      <c r="CG8" s="237" t="str">
        <f t="shared" si="26"/>
        <v> </v>
      </c>
      <c r="CH8" s="238">
        <f t="shared" si="27"/>
        <v>0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>
        <f t="shared" si="32"/>
        <v>1</v>
      </c>
      <c r="CP8" s="227">
        <f t="shared" si="33"/>
        <v>0</v>
      </c>
      <c r="CQ8" s="227">
        <f t="shared" si="34"/>
        <v>1</v>
      </c>
      <c r="CR8" s="238">
        <f t="shared" si="35"/>
        <v>2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>
        <v>45026</v>
      </c>
      <c r="C9" s="16"/>
      <c r="D9" s="17"/>
      <c r="E9" s="37">
        <f t="shared" si="0"/>
        <v>45026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>
        <v>1</v>
      </c>
      <c r="X9" s="68">
        <f t="shared" si="4"/>
        <v>1</v>
      </c>
      <c r="Y9" s="10"/>
      <c r="Z9" s="73">
        <f t="shared" si="5"/>
        <v>0</v>
      </c>
      <c r="AA9" s="79">
        <f t="shared" si="5"/>
        <v>0</v>
      </c>
      <c r="AB9" s="79">
        <f t="shared" si="6"/>
        <v>1</v>
      </c>
      <c r="AC9" s="68">
        <f t="shared" si="7"/>
        <v>1</v>
      </c>
      <c r="AD9" s="4"/>
      <c r="AE9" s="37">
        <f t="shared" si="8"/>
        <v>45026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>
        <f t="shared" si="12"/>
        <v>100</v>
      </c>
      <c r="AJ9" s="100">
        <f t="shared" si="13"/>
        <v>100</v>
      </c>
      <c r="AK9" s="4"/>
      <c r="AL9" s="101">
        <f t="shared" si="14"/>
        <v>45026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3</v>
      </c>
      <c r="AQ9" s="150">
        <f t="shared" si="19"/>
        <v>3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20"/>
        <v>2</v>
      </c>
      <c r="BZ9" s="226">
        <f t="shared" si="21"/>
        <v>0</v>
      </c>
      <c r="CA9" s="227">
        <f t="shared" si="22"/>
        <v>0</v>
      </c>
      <c r="CB9" s="237">
        <f t="shared" si="40"/>
        <v>1</v>
      </c>
      <c r="CC9" s="238">
        <f t="shared" si="23"/>
        <v>1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 t="str">
        <f t="shared" si="28"/>
        <v> </v>
      </c>
      <c r="CK9" s="227" t="str">
        <f t="shared" si="29"/>
        <v> </v>
      </c>
      <c r="CL9" s="227" t="str">
        <f t="shared" si="30"/>
        <v> </v>
      </c>
      <c r="CM9" s="238">
        <f t="shared" si="31"/>
        <v>0</v>
      </c>
      <c r="CN9" s="2"/>
      <c r="CO9" s="226" t="str">
        <f t="shared" si="32"/>
        <v> </v>
      </c>
      <c r="CP9" s="227" t="str">
        <f t="shared" si="33"/>
        <v> </v>
      </c>
      <c r="CQ9" s="227" t="str">
        <f t="shared" si="34"/>
        <v> </v>
      </c>
      <c r="CR9" s="238">
        <f t="shared" si="35"/>
        <v>0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>
        <v>45027</v>
      </c>
      <c r="C10" s="16"/>
      <c r="D10" s="17"/>
      <c r="E10" s="37">
        <f t="shared" si="0"/>
        <v>45027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>
        <v>1</v>
      </c>
      <c r="W10" s="40"/>
      <c r="X10" s="68">
        <f t="shared" si="4"/>
        <v>1</v>
      </c>
      <c r="Y10" s="10"/>
      <c r="Z10" s="73">
        <f t="shared" si="5"/>
        <v>0</v>
      </c>
      <c r="AA10" s="79">
        <f t="shared" si="5"/>
        <v>1</v>
      </c>
      <c r="AB10" s="79">
        <f t="shared" si="6"/>
        <v>0</v>
      </c>
      <c r="AC10" s="68">
        <f t="shared" si="7"/>
        <v>1</v>
      </c>
      <c r="AD10" s="4"/>
      <c r="AE10" s="37">
        <f t="shared" si="8"/>
        <v>45027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>
        <f t="shared" si="12"/>
        <v>0</v>
      </c>
      <c r="AJ10" s="100" t="str">
        <f t="shared" si="13"/>
        <v/>
      </c>
      <c r="AK10" s="4"/>
      <c r="AL10" s="101">
        <f t="shared" si="14"/>
        <v>45027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-1</v>
      </c>
      <c r="AQ10" s="150">
        <f t="shared" si="19"/>
        <v>-1</v>
      </c>
      <c r="AS10" s="119"/>
      <c r="AT10" s="121" t="s">
        <v>98</v>
      </c>
      <c r="AU10" s="168">
        <f>COUNTA(B5:B27)</f>
        <v>17</v>
      </c>
      <c r="AV10" s="166"/>
      <c r="AW10" s="347"/>
      <c r="AX10" s="348"/>
      <c r="BA10" s="366"/>
      <c r="BB10" s="121" t="s">
        <v>98</v>
      </c>
      <c r="BC10" s="168">
        <f>AU10</f>
        <v>17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20"/>
        <v>3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>
        <f t="shared" si="24"/>
        <v>0</v>
      </c>
      <c r="CF10" s="227">
        <f t="shared" si="25"/>
        <v>1</v>
      </c>
      <c r="CG10" s="237">
        <f t="shared" si="26"/>
        <v>0</v>
      </c>
      <c r="CH10" s="238">
        <f t="shared" si="27"/>
        <v>1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 t="str">
        <f t="shared" si="32"/>
        <v> </v>
      </c>
      <c r="CP10" s="227" t="str">
        <f t="shared" si="33"/>
        <v> </v>
      </c>
      <c r="CQ10" s="227" t="str">
        <f t="shared" si="34"/>
        <v> </v>
      </c>
      <c r="CR10" s="238">
        <f t="shared" si="35"/>
        <v>0</v>
      </c>
      <c r="CT10" s="226" t="str">
        <f t="shared" si="36"/>
        <v> </v>
      </c>
      <c r="CU10" s="227" t="str">
        <f t="shared" si="37"/>
        <v> </v>
      </c>
      <c r="CV10" s="227" t="str">
        <f t="shared" si="38"/>
        <v> </v>
      </c>
      <c r="CW10" s="238">
        <f t="shared" si="39"/>
        <v>0</v>
      </c>
    </row>
    <row r="11" ht="10.35" customHeight="1" spans="1:101">
      <c r="A11" s="18"/>
      <c r="B11" s="19">
        <v>45028</v>
      </c>
      <c r="C11" s="16"/>
      <c r="D11" s="17"/>
      <c r="E11" s="37">
        <f t="shared" si="0"/>
        <v>45028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>
        <v>1</v>
      </c>
      <c r="V11" s="39">
        <v>2</v>
      </c>
      <c r="W11" s="40"/>
      <c r="X11" s="68">
        <f t="shared" si="4"/>
        <v>3</v>
      </c>
      <c r="Y11" s="10"/>
      <c r="Z11" s="73">
        <f t="shared" si="5"/>
        <v>1</v>
      </c>
      <c r="AA11" s="79">
        <f t="shared" si="5"/>
        <v>2</v>
      </c>
      <c r="AB11" s="79">
        <f t="shared" si="6"/>
        <v>0</v>
      </c>
      <c r="AC11" s="68">
        <f t="shared" si="7"/>
        <v>3</v>
      </c>
      <c r="AD11" s="4"/>
      <c r="AE11" s="37">
        <f t="shared" si="8"/>
        <v>45028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>
        <f t="shared" si="12"/>
        <v>0</v>
      </c>
      <c r="AJ11" s="100" t="str">
        <f t="shared" si="13"/>
        <v/>
      </c>
      <c r="AK11" s="4"/>
      <c r="AL11" s="101">
        <f t="shared" si="14"/>
        <v>45028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-2</v>
      </c>
      <c r="AQ11" s="150">
        <f t="shared" si="19"/>
        <v>-2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20"/>
        <v>4</v>
      </c>
      <c r="BZ11" s="226" t="str">
        <f t="shared" si="21"/>
        <v> </v>
      </c>
      <c r="CA11" s="227" t="str">
        <f t="shared" si="22"/>
        <v> </v>
      </c>
      <c r="CB11" s="237" t="str">
        <f t="shared" si="40"/>
        <v> </v>
      </c>
      <c r="CC11" s="238">
        <f t="shared" si="23"/>
        <v>0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>
        <f t="shared" si="28"/>
        <v>1</v>
      </c>
      <c r="CK11" s="227">
        <f t="shared" si="29"/>
        <v>2</v>
      </c>
      <c r="CL11" s="227">
        <f t="shared" si="30"/>
        <v>0</v>
      </c>
      <c r="CM11" s="238">
        <f t="shared" si="31"/>
        <v>3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 t="str">
        <f t="shared" si="36"/>
        <v> </v>
      </c>
      <c r="CU11" s="227" t="str">
        <f t="shared" si="37"/>
        <v> </v>
      </c>
      <c r="CV11" s="227" t="str">
        <f t="shared" si="38"/>
        <v> </v>
      </c>
      <c r="CW11" s="238">
        <f t="shared" si="39"/>
        <v>0</v>
      </c>
    </row>
    <row r="12" ht="10.35" customHeight="1" spans="1:101">
      <c r="A12" s="18"/>
      <c r="B12" s="19">
        <v>45029</v>
      </c>
      <c r="C12" s="16"/>
      <c r="D12" s="17"/>
      <c r="E12" s="37">
        <f t="shared" si="0"/>
        <v>45029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>
        <v>1</v>
      </c>
      <c r="V12" s="39">
        <v>1</v>
      </c>
      <c r="W12" s="40">
        <v>1</v>
      </c>
      <c r="X12" s="68">
        <f t="shared" si="4"/>
        <v>3</v>
      </c>
      <c r="Y12" s="10"/>
      <c r="Z12" s="73">
        <f t="shared" si="5"/>
        <v>1</v>
      </c>
      <c r="AA12" s="79">
        <f t="shared" si="5"/>
        <v>1</v>
      </c>
      <c r="AB12" s="79">
        <f t="shared" si="6"/>
        <v>1</v>
      </c>
      <c r="AC12" s="68">
        <f t="shared" si="7"/>
        <v>3</v>
      </c>
      <c r="AD12" s="4"/>
      <c r="AE12" s="37">
        <f t="shared" si="8"/>
        <v>45029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>
        <f t="shared" si="12"/>
        <v>50</v>
      </c>
      <c r="AJ12" s="100">
        <f t="shared" si="13"/>
        <v>50</v>
      </c>
      <c r="AK12" s="4"/>
      <c r="AL12" s="101">
        <f t="shared" si="14"/>
        <v>45029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2</v>
      </c>
      <c r="AQ12" s="150">
        <f t="shared" si="19"/>
        <v>2</v>
      </c>
      <c r="AS12" s="123" t="s">
        <v>35</v>
      </c>
      <c r="AT12" s="124">
        <f>IF(AB28+AB56=0," ",(AB28+AB56)/AU10)</f>
        <v>0.588235294117647</v>
      </c>
      <c r="AU12" s="170">
        <f>IF(AB28+AB56=0," ",(AB28+AB56))</f>
        <v>10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20"/>
        <v>5</v>
      </c>
      <c r="BZ12" s="226" t="str">
        <f t="shared" si="21"/>
        <v> </v>
      </c>
      <c r="CA12" s="227" t="str">
        <f t="shared" si="22"/>
        <v> </v>
      </c>
      <c r="CB12" s="237" t="str">
        <f t="shared" si="40"/>
        <v> </v>
      </c>
      <c r="CC12" s="238">
        <f t="shared" si="23"/>
        <v>0</v>
      </c>
      <c r="CE12" s="226" t="str">
        <f t="shared" si="24"/>
        <v> </v>
      </c>
      <c r="CF12" s="227" t="str">
        <f t="shared" si="25"/>
        <v> </v>
      </c>
      <c r="CG12" s="237" t="str">
        <f t="shared" si="26"/>
        <v> </v>
      </c>
      <c r="CH12" s="238">
        <f t="shared" si="27"/>
        <v>0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>
        <f t="shared" si="32"/>
        <v>1</v>
      </c>
      <c r="CP12" s="227">
        <f t="shared" si="33"/>
        <v>1</v>
      </c>
      <c r="CQ12" s="227">
        <f t="shared" si="34"/>
        <v>1</v>
      </c>
      <c r="CR12" s="238">
        <f t="shared" si="35"/>
        <v>3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>
        <v>45030</v>
      </c>
      <c r="C13" s="16"/>
      <c r="D13" s="17"/>
      <c r="E13" s="37">
        <f t="shared" si="0"/>
        <v>45030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>
        <v>1</v>
      </c>
      <c r="X13" s="68">
        <f t="shared" si="4"/>
        <v>1</v>
      </c>
      <c r="Y13" s="10"/>
      <c r="Z13" s="73">
        <f t="shared" si="5"/>
        <v>0</v>
      </c>
      <c r="AA13" s="79">
        <f t="shared" si="5"/>
        <v>0</v>
      </c>
      <c r="AB13" s="79">
        <f t="shared" si="6"/>
        <v>1</v>
      </c>
      <c r="AC13" s="68">
        <f t="shared" si="7"/>
        <v>1</v>
      </c>
      <c r="AD13" s="4"/>
      <c r="AE13" s="37">
        <f t="shared" si="8"/>
        <v>45030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>
        <f t="shared" si="12"/>
        <v>100</v>
      </c>
      <c r="AJ13" s="100">
        <f t="shared" si="13"/>
        <v>100</v>
      </c>
      <c r="AK13" s="4"/>
      <c r="AL13" s="101">
        <f t="shared" si="14"/>
        <v>45030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3</v>
      </c>
      <c r="AQ13" s="150">
        <f t="shared" si="19"/>
        <v>3</v>
      </c>
      <c r="AS13" s="125" t="s">
        <v>38</v>
      </c>
      <c r="AT13" s="126">
        <f>IF(AA28+AA56=0," ",(AA28+AA56)/AU10)</f>
        <v>1</v>
      </c>
      <c r="AU13" s="171">
        <f>IF(AA28+AA56=0," ",(AA28+AA56))</f>
        <v>17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20"/>
        <v>6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 t="str">
        <f t="shared" si="24"/>
        <v> </v>
      </c>
      <c r="CF13" s="227" t="str">
        <f t="shared" si="25"/>
        <v> </v>
      </c>
      <c r="CG13" s="237" t="str">
        <f t="shared" si="26"/>
        <v> </v>
      </c>
      <c r="CH13" s="238">
        <f t="shared" si="27"/>
        <v>0</v>
      </c>
      <c r="CJ13" s="227" t="str">
        <f t="shared" si="28"/>
        <v> </v>
      </c>
      <c r="CK13" s="227" t="str">
        <f t="shared" si="29"/>
        <v> </v>
      </c>
      <c r="CL13" s="227" t="str">
        <f t="shared" si="30"/>
        <v> </v>
      </c>
      <c r="CM13" s="238">
        <f t="shared" si="31"/>
        <v>0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>
        <f t="shared" si="36"/>
        <v>0</v>
      </c>
      <c r="CU13" s="227">
        <f t="shared" si="37"/>
        <v>0</v>
      </c>
      <c r="CV13" s="227">
        <f t="shared" si="38"/>
        <v>1</v>
      </c>
      <c r="CW13" s="238">
        <f t="shared" si="39"/>
        <v>1</v>
      </c>
    </row>
    <row r="14" ht="10.35" customHeight="1" spans="1:101">
      <c r="A14" s="18"/>
      <c r="B14" s="19">
        <v>45033</v>
      </c>
      <c r="C14" s="16"/>
      <c r="D14" s="17"/>
      <c r="E14" s="37">
        <f t="shared" si="0"/>
        <v>45033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>
        <v>2</v>
      </c>
      <c r="W14" s="40"/>
      <c r="X14" s="68">
        <f t="shared" si="4"/>
        <v>2</v>
      </c>
      <c r="Y14" s="10"/>
      <c r="Z14" s="73">
        <f t="shared" si="5"/>
        <v>0</v>
      </c>
      <c r="AA14" s="79">
        <f t="shared" si="5"/>
        <v>2</v>
      </c>
      <c r="AB14" s="79">
        <f t="shared" si="6"/>
        <v>0</v>
      </c>
      <c r="AC14" s="68">
        <f t="shared" si="7"/>
        <v>2</v>
      </c>
      <c r="AD14" s="4"/>
      <c r="AE14" s="37">
        <f t="shared" si="8"/>
        <v>45033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>
        <f t="shared" si="12"/>
        <v>0</v>
      </c>
      <c r="AJ14" s="100" t="str">
        <f t="shared" si="13"/>
        <v/>
      </c>
      <c r="AK14" s="4"/>
      <c r="AL14" s="101">
        <f t="shared" si="14"/>
        <v>45033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-2</v>
      </c>
      <c r="AQ14" s="150">
        <f t="shared" si="19"/>
        <v>-2</v>
      </c>
      <c r="AS14" s="127" t="s">
        <v>40</v>
      </c>
      <c r="AT14" s="128">
        <f>IF(Z28+Z56=0," ",(Z28+Z56)/AU10)</f>
        <v>0.470588235294118</v>
      </c>
      <c r="AU14" s="172">
        <f>IF(Z28+Z56=0," ",(Z28+Z56))</f>
        <v>8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20"/>
        <v>2</v>
      </c>
      <c r="BZ14" s="226">
        <f t="shared" si="21"/>
        <v>0</v>
      </c>
      <c r="CA14" s="227">
        <f t="shared" si="22"/>
        <v>2</v>
      </c>
      <c r="CB14" s="237">
        <f t="shared" si="40"/>
        <v>0</v>
      </c>
      <c r="CC14" s="238">
        <f t="shared" si="23"/>
        <v>2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 t="str">
        <f t="shared" si="28"/>
        <v> </v>
      </c>
      <c r="CK14" s="227" t="str">
        <f t="shared" si="29"/>
        <v> </v>
      </c>
      <c r="CL14" s="227" t="str">
        <f t="shared" si="30"/>
        <v> </v>
      </c>
      <c r="CM14" s="238">
        <f t="shared" si="31"/>
        <v>0</v>
      </c>
      <c r="CN14" s="2"/>
      <c r="CO14" s="226" t="str">
        <f t="shared" si="32"/>
        <v> </v>
      </c>
      <c r="CP14" s="227" t="str">
        <f t="shared" si="33"/>
        <v> </v>
      </c>
      <c r="CQ14" s="227" t="str">
        <f t="shared" si="34"/>
        <v> </v>
      </c>
      <c r="CR14" s="238">
        <f t="shared" si="35"/>
        <v>0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>
        <v>45035</v>
      </c>
      <c r="C15" s="16"/>
      <c r="D15" s="17"/>
      <c r="E15" s="37">
        <f t="shared" si="0"/>
        <v>45035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>
        <v>1</v>
      </c>
      <c r="V15" s="39"/>
      <c r="W15" s="40"/>
      <c r="X15" s="68">
        <f t="shared" si="4"/>
        <v>1</v>
      </c>
      <c r="Y15" s="10"/>
      <c r="Z15" s="73">
        <f t="shared" si="5"/>
        <v>1</v>
      </c>
      <c r="AA15" s="79">
        <f t="shared" si="5"/>
        <v>0</v>
      </c>
      <c r="AB15" s="79">
        <f t="shared" si="6"/>
        <v>0</v>
      </c>
      <c r="AC15" s="68">
        <f t="shared" si="7"/>
        <v>1</v>
      </c>
      <c r="AD15" s="4"/>
      <c r="AE15" s="37">
        <f t="shared" si="8"/>
        <v>45035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>
        <f t="shared" si="14"/>
        <v>45035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0</v>
      </c>
      <c r="AQ15" s="150">
        <f t="shared" si="19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20"/>
        <v>4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>
        <f t="shared" si="28"/>
        <v>1</v>
      </c>
      <c r="CK15" s="227">
        <f t="shared" si="29"/>
        <v>0</v>
      </c>
      <c r="CL15" s="227">
        <f t="shared" si="30"/>
        <v>0</v>
      </c>
      <c r="CM15" s="238">
        <f t="shared" si="31"/>
        <v>1</v>
      </c>
      <c r="CN15" s="2"/>
      <c r="CO15" s="226" t="str">
        <f t="shared" si="32"/>
        <v> </v>
      </c>
      <c r="CP15" s="227" t="str">
        <f t="shared" si="33"/>
        <v> </v>
      </c>
      <c r="CQ15" s="227" t="str">
        <f t="shared" si="34"/>
        <v> </v>
      </c>
      <c r="CR15" s="238">
        <f t="shared" si="35"/>
        <v>0</v>
      </c>
      <c r="CT15" s="226" t="str">
        <f t="shared" si="36"/>
        <v> </v>
      </c>
      <c r="CU15" s="227" t="str">
        <f t="shared" si="37"/>
        <v> </v>
      </c>
      <c r="CV15" s="227" t="str">
        <f t="shared" si="38"/>
        <v> </v>
      </c>
      <c r="CW15" s="238">
        <f t="shared" si="39"/>
        <v>0</v>
      </c>
    </row>
    <row r="16" ht="10.35" customHeight="1" spans="1:101">
      <c r="A16" s="18"/>
      <c r="B16" s="19">
        <v>45036</v>
      </c>
      <c r="C16" s="16"/>
      <c r="D16" s="17"/>
      <c r="E16" s="37">
        <f t="shared" si="0"/>
        <v>45036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>
        <v>1</v>
      </c>
      <c r="V16" s="39"/>
      <c r="W16" s="40">
        <v>2</v>
      </c>
      <c r="X16" s="68">
        <f t="shared" si="4"/>
        <v>3</v>
      </c>
      <c r="Y16" s="10"/>
      <c r="Z16" s="73">
        <f t="shared" si="5"/>
        <v>1</v>
      </c>
      <c r="AA16" s="79">
        <f t="shared" si="5"/>
        <v>0</v>
      </c>
      <c r="AB16" s="79">
        <f t="shared" si="6"/>
        <v>2</v>
      </c>
      <c r="AC16" s="68">
        <f t="shared" si="7"/>
        <v>3</v>
      </c>
      <c r="AD16" s="4"/>
      <c r="AE16" s="37">
        <f t="shared" si="8"/>
        <v>45036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>
        <f t="shared" si="12"/>
        <v>100</v>
      </c>
      <c r="AJ16" s="100">
        <f t="shared" si="13"/>
        <v>100</v>
      </c>
      <c r="AK16" s="4"/>
      <c r="AL16" s="101">
        <f t="shared" si="14"/>
        <v>45036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6</v>
      </c>
      <c r="AQ16" s="150">
        <f t="shared" si="19"/>
        <v>6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20"/>
        <v>5</v>
      </c>
      <c r="BZ16" s="226" t="str">
        <f t="shared" si="21"/>
        <v> </v>
      </c>
      <c r="CA16" s="227" t="str">
        <f t="shared" si="22"/>
        <v> </v>
      </c>
      <c r="CB16" s="237" t="str">
        <f t="shared" si="40"/>
        <v> </v>
      </c>
      <c r="CC16" s="238">
        <f t="shared" si="23"/>
        <v>0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>
        <f t="shared" si="32"/>
        <v>1</v>
      </c>
      <c r="CP16" s="227">
        <f t="shared" si="33"/>
        <v>0</v>
      </c>
      <c r="CQ16" s="227">
        <f t="shared" si="34"/>
        <v>2</v>
      </c>
      <c r="CR16" s="238">
        <f t="shared" si="35"/>
        <v>3</v>
      </c>
      <c r="CT16" s="226" t="str">
        <f t="shared" si="36"/>
        <v> </v>
      </c>
      <c r="CU16" s="227" t="str">
        <f t="shared" si="37"/>
        <v> </v>
      </c>
      <c r="CV16" s="227" t="str">
        <f t="shared" si="38"/>
        <v> </v>
      </c>
      <c r="CW16" s="238">
        <f t="shared" si="39"/>
        <v>0</v>
      </c>
    </row>
    <row r="17" ht="10.35" customHeight="1" spans="1:101">
      <c r="A17" s="18"/>
      <c r="B17" s="19">
        <v>45037</v>
      </c>
      <c r="C17" s="16"/>
      <c r="D17" s="17"/>
      <c r="E17" s="37">
        <f t="shared" si="0"/>
        <v>45037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>
        <v>1</v>
      </c>
      <c r="V17" s="39">
        <v>1</v>
      </c>
      <c r="W17" s="40">
        <v>2</v>
      </c>
      <c r="X17" s="68">
        <f t="shared" si="4"/>
        <v>4</v>
      </c>
      <c r="Y17" s="10"/>
      <c r="Z17" s="73">
        <f t="shared" si="5"/>
        <v>1</v>
      </c>
      <c r="AA17" s="79">
        <f t="shared" si="5"/>
        <v>1</v>
      </c>
      <c r="AB17" s="79">
        <f t="shared" si="6"/>
        <v>2</v>
      </c>
      <c r="AC17" s="68">
        <f t="shared" si="7"/>
        <v>4</v>
      </c>
      <c r="AD17" s="4"/>
      <c r="AE17" s="37">
        <f t="shared" si="8"/>
        <v>45037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>
        <f t="shared" si="12"/>
        <v>66.6666666666667</v>
      </c>
      <c r="AJ17" s="100">
        <f t="shared" si="13"/>
        <v>66.6666666666667</v>
      </c>
      <c r="AK17" s="4"/>
      <c r="AL17" s="101">
        <f t="shared" si="14"/>
        <v>45037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5</v>
      </c>
      <c r="AQ17" s="150">
        <f t="shared" si="19"/>
        <v>5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20"/>
        <v>6</v>
      </c>
      <c r="BZ17" s="226" t="str">
        <f t="shared" si="21"/>
        <v> </v>
      </c>
      <c r="CA17" s="227" t="str">
        <f t="shared" si="22"/>
        <v> </v>
      </c>
      <c r="CB17" s="237" t="str">
        <f t="shared" si="40"/>
        <v> </v>
      </c>
      <c r="CC17" s="238">
        <f t="shared" si="23"/>
        <v>0</v>
      </c>
      <c r="CE17" s="226" t="str">
        <f t="shared" si="24"/>
        <v> </v>
      </c>
      <c r="CF17" s="227" t="str">
        <f t="shared" si="25"/>
        <v> </v>
      </c>
      <c r="CG17" s="237" t="str">
        <f t="shared" si="26"/>
        <v> </v>
      </c>
      <c r="CH17" s="238">
        <f t="shared" si="27"/>
        <v>0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>
        <f t="shared" si="36"/>
        <v>1</v>
      </c>
      <c r="CU17" s="227">
        <f t="shared" si="37"/>
        <v>1</v>
      </c>
      <c r="CV17" s="227">
        <f t="shared" si="38"/>
        <v>2</v>
      </c>
      <c r="CW17" s="238">
        <f t="shared" si="39"/>
        <v>4</v>
      </c>
    </row>
    <row r="18" ht="10.35" customHeight="1" spans="1:101">
      <c r="A18" s="18"/>
      <c r="B18" s="19">
        <v>45040</v>
      </c>
      <c r="C18" s="16"/>
      <c r="D18" s="17"/>
      <c r="E18" s="37">
        <f t="shared" si="0"/>
        <v>45040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>
        <v>2</v>
      </c>
      <c r="V18" s="39"/>
      <c r="W18" s="40"/>
      <c r="X18" s="68">
        <f t="shared" si="4"/>
        <v>2</v>
      </c>
      <c r="Y18" s="10"/>
      <c r="Z18" s="73">
        <f t="shared" si="5"/>
        <v>2</v>
      </c>
      <c r="AA18" s="79">
        <f t="shared" si="5"/>
        <v>0</v>
      </c>
      <c r="AB18" s="79">
        <f t="shared" si="6"/>
        <v>0</v>
      </c>
      <c r="AC18" s="68">
        <f t="shared" si="7"/>
        <v>2</v>
      </c>
      <c r="AD18" s="4"/>
      <c r="AE18" s="37">
        <f t="shared" si="8"/>
        <v>45040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>
        <f t="shared" si="14"/>
        <v>45040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20"/>
        <v>2</v>
      </c>
      <c r="BZ18" s="226">
        <f t="shared" si="21"/>
        <v>2</v>
      </c>
      <c r="CA18" s="227">
        <f t="shared" si="22"/>
        <v>0</v>
      </c>
      <c r="CB18" s="237">
        <f t="shared" si="40"/>
        <v>0</v>
      </c>
      <c r="CC18" s="238">
        <f t="shared" si="23"/>
        <v>2</v>
      </c>
      <c r="CE18" s="226" t="str">
        <f t="shared" si="24"/>
        <v> </v>
      </c>
      <c r="CF18" s="227" t="str">
        <f t="shared" si="25"/>
        <v> </v>
      </c>
      <c r="CG18" s="237" t="str">
        <f t="shared" si="26"/>
        <v> </v>
      </c>
      <c r="CH18" s="238">
        <f t="shared" si="27"/>
        <v>0</v>
      </c>
      <c r="CJ18" s="227" t="str">
        <f t="shared" si="28"/>
        <v> </v>
      </c>
      <c r="CK18" s="227" t="str">
        <f t="shared" si="29"/>
        <v> </v>
      </c>
      <c r="CL18" s="227" t="str">
        <f t="shared" si="30"/>
        <v> </v>
      </c>
      <c r="CM18" s="238">
        <f t="shared" si="31"/>
        <v>0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>
        <v>45041</v>
      </c>
      <c r="C19" s="16"/>
      <c r="D19" s="17"/>
      <c r="E19" s="37">
        <f t="shared" si="0"/>
        <v>45041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>
        <v>2</v>
      </c>
      <c r="W19" s="40"/>
      <c r="X19" s="68">
        <f t="shared" si="4"/>
        <v>2</v>
      </c>
      <c r="Y19" s="10"/>
      <c r="Z19" s="73">
        <f t="shared" si="5"/>
        <v>0</v>
      </c>
      <c r="AA19" s="79">
        <f t="shared" si="5"/>
        <v>2</v>
      </c>
      <c r="AB19" s="79">
        <f t="shared" si="6"/>
        <v>0</v>
      </c>
      <c r="AC19" s="68">
        <f t="shared" si="7"/>
        <v>2</v>
      </c>
      <c r="AD19" s="4"/>
      <c r="AE19" s="37">
        <f t="shared" si="8"/>
        <v>45041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>
        <f t="shared" si="12"/>
        <v>0</v>
      </c>
      <c r="AJ19" s="100" t="str">
        <f t="shared" si="13"/>
        <v/>
      </c>
      <c r="AK19" s="4"/>
      <c r="AL19" s="101">
        <f t="shared" si="14"/>
        <v>45041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-2</v>
      </c>
      <c r="AQ19" s="150">
        <f t="shared" si="19"/>
        <v>-2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si="20"/>
        <v>3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>
        <f t="shared" si="24"/>
        <v>0</v>
      </c>
      <c r="CF19" s="227">
        <f t="shared" si="25"/>
        <v>2</v>
      </c>
      <c r="CG19" s="237">
        <f t="shared" si="26"/>
        <v>0</v>
      </c>
      <c r="CH19" s="238">
        <f t="shared" si="27"/>
        <v>2</v>
      </c>
      <c r="CJ19" s="227" t="str">
        <f t="shared" si="28"/>
        <v> </v>
      </c>
      <c r="CK19" s="227" t="str">
        <f t="shared" si="29"/>
        <v> </v>
      </c>
      <c r="CL19" s="227" t="str">
        <f t="shared" si="30"/>
        <v> </v>
      </c>
      <c r="CM19" s="238">
        <f t="shared" si="31"/>
        <v>0</v>
      </c>
      <c r="CN19" s="2"/>
      <c r="CO19" s="226" t="str">
        <f t="shared" si="32"/>
        <v> </v>
      </c>
      <c r="CP19" s="227" t="str">
        <f t="shared" si="33"/>
        <v> </v>
      </c>
      <c r="CQ19" s="227" t="str">
        <f t="shared" si="34"/>
        <v> </v>
      </c>
      <c r="CR19" s="238">
        <f t="shared" si="35"/>
        <v>0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>
        <v>45042</v>
      </c>
      <c r="C20" s="16"/>
      <c r="D20" s="17"/>
      <c r="E20" s="37">
        <f t="shared" si="0"/>
        <v>45042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>
        <v>1</v>
      </c>
      <c r="W20" s="40"/>
      <c r="X20" s="68">
        <f t="shared" si="4"/>
        <v>1</v>
      </c>
      <c r="Y20" s="10"/>
      <c r="Z20" s="73">
        <f t="shared" si="5"/>
        <v>0</v>
      </c>
      <c r="AA20" s="79">
        <f t="shared" si="5"/>
        <v>1</v>
      </c>
      <c r="AB20" s="79">
        <f t="shared" si="6"/>
        <v>0</v>
      </c>
      <c r="AC20" s="68">
        <f t="shared" si="7"/>
        <v>1</v>
      </c>
      <c r="AD20" s="4"/>
      <c r="AE20" s="37">
        <f t="shared" si="8"/>
        <v>45042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>
        <f t="shared" si="12"/>
        <v>0</v>
      </c>
      <c r="AJ20" s="100" t="str">
        <f t="shared" si="13"/>
        <v/>
      </c>
      <c r="AK20" s="4"/>
      <c r="AL20" s="101">
        <f t="shared" si="14"/>
        <v>45042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-1</v>
      </c>
      <c r="AQ20" s="150">
        <f t="shared" si="19"/>
        <v>-1</v>
      </c>
      <c r="AR20" s="326"/>
      <c r="AS20" s="135" t="s">
        <v>6</v>
      </c>
      <c r="AT20" s="133">
        <f>IF(W28+W56+V28+V56=0," ",(W28+W56)/(W28+W56+V28+V56))</f>
        <v>0.37037037037037</v>
      </c>
      <c r="AU20" s="177">
        <f>IF(AP28+AP56=0," ",AP28+AP56)</f>
        <v>13</v>
      </c>
      <c r="AV20" s="178">
        <f>IF(X28+X56=0," ",X28+X56)</f>
        <v>35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20"/>
        <v>4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>
        <f t="shared" si="28"/>
        <v>0</v>
      </c>
      <c r="CK20" s="227">
        <f t="shared" si="29"/>
        <v>1</v>
      </c>
      <c r="CL20" s="227">
        <f t="shared" si="30"/>
        <v>0</v>
      </c>
      <c r="CM20" s="238">
        <f t="shared" si="31"/>
        <v>1</v>
      </c>
      <c r="CN20" s="2"/>
      <c r="CO20" s="226" t="str">
        <f t="shared" si="32"/>
        <v> </v>
      </c>
      <c r="CP20" s="227" t="str">
        <f t="shared" si="33"/>
        <v> </v>
      </c>
      <c r="CQ20" s="227" t="str">
        <f t="shared" si="34"/>
        <v> </v>
      </c>
      <c r="CR20" s="238">
        <f t="shared" si="35"/>
        <v>0</v>
      </c>
      <c r="CT20" s="226" t="str">
        <f t="shared" si="36"/>
        <v> </v>
      </c>
      <c r="CU20" s="227" t="str">
        <f t="shared" si="37"/>
        <v> </v>
      </c>
      <c r="CV20" s="227" t="str">
        <f t="shared" si="38"/>
        <v> </v>
      </c>
      <c r="CW20" s="238">
        <f t="shared" si="39"/>
        <v>0</v>
      </c>
    </row>
    <row r="21" ht="10.35" customHeight="1" spans="1:101">
      <c r="A21" s="18"/>
      <c r="B21" s="19">
        <v>45044</v>
      </c>
      <c r="C21" s="16"/>
      <c r="D21" s="17"/>
      <c r="E21" s="37">
        <f t="shared" si="0"/>
        <v>45044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>
        <v>2</v>
      </c>
      <c r="W21" s="40">
        <v>1</v>
      </c>
      <c r="X21" s="68">
        <f t="shared" si="4"/>
        <v>3</v>
      </c>
      <c r="Y21" s="10"/>
      <c r="Z21" s="73">
        <f t="shared" si="5"/>
        <v>0</v>
      </c>
      <c r="AA21" s="79">
        <f t="shared" si="5"/>
        <v>2</v>
      </c>
      <c r="AB21" s="79">
        <f t="shared" si="6"/>
        <v>1</v>
      </c>
      <c r="AC21" s="68">
        <f t="shared" si="7"/>
        <v>3</v>
      </c>
      <c r="AD21" s="4"/>
      <c r="AE21" s="37">
        <f t="shared" si="8"/>
        <v>45044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>
        <f t="shared" si="12"/>
        <v>33.3333333333333</v>
      </c>
      <c r="AJ21" s="100">
        <f t="shared" si="13"/>
        <v>33.3333333333333</v>
      </c>
      <c r="AK21" s="4"/>
      <c r="AL21" s="101">
        <f t="shared" si="14"/>
        <v>45044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1</v>
      </c>
      <c r="AQ21" s="150">
        <f t="shared" si="19"/>
        <v>1</v>
      </c>
      <c r="AR21" s="326"/>
      <c r="AS21" s="136" t="s">
        <v>13</v>
      </c>
      <c r="AT21" s="137">
        <f>IF(AB28+AB56+AA28+AA56=0," ",(AB28+AB56)/(AB28+AB56+AA28+AA56))</f>
        <v>0.37037037037037</v>
      </c>
      <c r="AU21" s="179">
        <f>SUM(AU17:AU20)</f>
        <v>13</v>
      </c>
      <c r="AV21" s="180">
        <f>SUM(AV17:AV20)</f>
        <v>35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>
        <f t="shared" si="20"/>
        <v>6</v>
      </c>
      <c r="BZ21" s="226" t="str">
        <f t="shared" si="21"/>
        <v> </v>
      </c>
      <c r="CA21" s="227" t="str">
        <f t="shared" si="22"/>
        <v> </v>
      </c>
      <c r="CB21" s="237" t="str">
        <f t="shared" si="40"/>
        <v> </v>
      </c>
      <c r="CC21" s="238">
        <f t="shared" si="23"/>
        <v>0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>
        <f t="shared" si="36"/>
        <v>0</v>
      </c>
      <c r="CU21" s="227">
        <f t="shared" si="37"/>
        <v>2</v>
      </c>
      <c r="CV21" s="227">
        <f t="shared" si="38"/>
        <v>1</v>
      </c>
      <c r="CW21" s="238">
        <f t="shared" si="39"/>
        <v>3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20"/>
        <v> 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 t="str">
        <f t="shared" si="24"/>
        <v> </v>
      </c>
      <c r="CF22" s="227" t="str">
        <f t="shared" si="25"/>
        <v> </v>
      </c>
      <c r="CG22" s="237" t="str">
        <f t="shared" si="26"/>
        <v> </v>
      </c>
      <c r="CH22" s="238">
        <f t="shared" si="27"/>
        <v>0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20"/>
        <v> 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 t="str">
        <f t="shared" si="28"/>
        <v> </v>
      </c>
      <c r="CK23" s="227" t="str">
        <f t="shared" si="29"/>
        <v> </v>
      </c>
      <c r="CL23" s="227" t="str">
        <f t="shared" si="30"/>
        <v> </v>
      </c>
      <c r="CM23" s="238">
        <f t="shared" si="31"/>
        <v>0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1</v>
      </c>
      <c r="AU24" s="335">
        <f>CG28+CG56</f>
        <v>1</v>
      </c>
      <c r="AV24" s="335">
        <f>CL28+CL56</f>
        <v>0</v>
      </c>
      <c r="AW24" s="335">
        <f>CQ28+CQ56</f>
        <v>4</v>
      </c>
      <c r="AX24" s="335">
        <f>CV28+CV56</f>
        <v>4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 t="str">
        <f t="shared" si="32"/>
        <v> </v>
      </c>
      <c r="CP24" s="227" t="str">
        <f t="shared" si="33"/>
        <v> </v>
      </c>
      <c r="CQ24" s="227" t="str">
        <f t="shared" si="34"/>
        <v> 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3</v>
      </c>
      <c r="AU25" s="337">
        <f>CF28+CF56</f>
        <v>5</v>
      </c>
      <c r="AV25" s="337">
        <f>CK28+CK56</f>
        <v>5</v>
      </c>
      <c r="AW25" s="337">
        <f>CP28+CP56</f>
        <v>1</v>
      </c>
      <c r="AX25" s="337">
        <f>CU28+CU56</f>
        <v>3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2</v>
      </c>
      <c r="AU26" s="339">
        <f>CE28+CE56</f>
        <v>0</v>
      </c>
      <c r="AV26" s="339">
        <f>CJ28+CJ56</f>
        <v>2</v>
      </c>
      <c r="AW26" s="339">
        <f>CO28+CO56</f>
        <v>3</v>
      </c>
      <c r="AX26" s="339">
        <f>CT28+CT56</f>
        <v>1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19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-2</v>
      </c>
      <c r="AV27" s="341">
        <f>(AV24*3)-AV25</f>
        <v>-5</v>
      </c>
      <c r="AW27" s="341">
        <f>(AW24*3)-AW25</f>
        <v>11</v>
      </c>
      <c r="AX27" s="341">
        <f t="shared" ref="AX27" si="42">(AX24*3)-AX25</f>
        <v>9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8</v>
      </c>
      <c r="V28" s="66">
        <f>SUM(V5:V27)</f>
        <v>17</v>
      </c>
      <c r="W28" s="66">
        <f>SUM(W5:W27)</f>
        <v>10</v>
      </c>
      <c r="X28" s="64">
        <f t="shared" si="4"/>
        <v>35</v>
      </c>
      <c r="Y28" s="10"/>
      <c r="Z28" s="46">
        <f t="shared" si="5"/>
        <v>8</v>
      </c>
      <c r="AA28" s="47">
        <f t="shared" si="5"/>
        <v>17</v>
      </c>
      <c r="AB28" s="47">
        <f t="shared" si="5"/>
        <v>10</v>
      </c>
      <c r="AC28" s="64">
        <f t="shared" si="7"/>
        <v>35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>
        <f>IF((W28+V28=0),"0",W28/(W28+V28))</f>
        <v>0.37037037037037</v>
      </c>
      <c r="AJ28" s="103">
        <f>IF(AF28+AG28+AH28+AI28=0,"0 ",(AB28)/(AB28+AA28))</f>
        <v>0.37037037037037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13</v>
      </c>
      <c r="AQ28" s="152">
        <f>SUM(AQ5:AQ27)</f>
        <v>13</v>
      </c>
      <c r="AS28" s="342" t="s">
        <v>1</v>
      </c>
      <c r="AT28" s="343">
        <f>IF((AT24+AT25=0),"0",AT24/(AT24+AT25))</f>
        <v>0.25</v>
      </c>
      <c r="AU28" s="343">
        <f>IF((AU24+AU25=0),"0",AU24/(AU24+AU25))</f>
        <v>0.166666666666667</v>
      </c>
      <c r="AV28" s="343">
        <f>IF((AV24+AV25=0),"0",AV24/(AV24+AV25))</f>
        <v>0</v>
      </c>
      <c r="AW28" s="343">
        <f>IF((AW24+AW25=0),"0",AW24/(AW24+AW25))</f>
        <v>0.8</v>
      </c>
      <c r="AX28" s="343">
        <f>IF((AX24+AX25=0),"0",AX24/(AX24+AX25))</f>
        <v>0.571428571428571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2</v>
      </c>
      <c r="CA28" s="229">
        <f>SUM(CA5:CA27)</f>
        <v>3</v>
      </c>
      <c r="CB28" s="229">
        <f>SUM(CB5:CB27)</f>
        <v>1</v>
      </c>
      <c r="CC28" s="239">
        <f>SUM(CC5:CC27)</f>
        <v>6</v>
      </c>
      <c r="CE28" s="228">
        <f>SUM(CE5:CE27)</f>
        <v>0</v>
      </c>
      <c r="CF28" s="229">
        <f t="shared" ref="CF28:CH28" si="43">SUM(CF5:CF27)</f>
        <v>5</v>
      </c>
      <c r="CG28" s="229">
        <f t="shared" si="43"/>
        <v>1</v>
      </c>
      <c r="CH28" s="239">
        <f t="shared" si="43"/>
        <v>6</v>
      </c>
      <c r="CJ28" s="228">
        <f>SUM(CJ5:CJ27)</f>
        <v>2</v>
      </c>
      <c r="CK28" s="229">
        <f t="shared" ref="CK28:CM28" si="44">SUM(CK5:CK27)</f>
        <v>5</v>
      </c>
      <c r="CL28" s="229">
        <f t="shared" si="44"/>
        <v>0</v>
      </c>
      <c r="CM28" s="239">
        <f t="shared" si="44"/>
        <v>7</v>
      </c>
      <c r="CN28" s="2"/>
      <c r="CO28" s="228">
        <f>SUM(CO5:CO27)</f>
        <v>3</v>
      </c>
      <c r="CP28" s="229">
        <f t="shared" ref="CP28:CR28" si="45">SUM(CP5:CP27)</f>
        <v>1</v>
      </c>
      <c r="CQ28" s="229">
        <f t="shared" si="45"/>
        <v>4</v>
      </c>
      <c r="CR28" s="239">
        <f t="shared" si="45"/>
        <v>8</v>
      </c>
      <c r="CT28" s="228">
        <f>SUM(CT5:CT27)</f>
        <v>1</v>
      </c>
      <c r="CU28" s="229">
        <f t="shared" ref="CU28:CW28" si="46">SUM(CU5:CU27)</f>
        <v>3</v>
      </c>
      <c r="CV28" s="229">
        <f t="shared" si="46"/>
        <v>4</v>
      </c>
      <c r="CW28" s="239">
        <f t="shared" si="46"/>
        <v>8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53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9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325" t="s">
        <v>9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438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55" si="47">IF((B5=0)," ",B5)</f>
        <v>45019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>
        <f t="shared" ref="AE33:AE55" si="55">IF((B93=0)," ",B93)</f>
        <v>45019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>
        <f t="shared" ref="AL33:AL55" si="61">IF((B93=0)," ",B93)</f>
        <v>45019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>IF(B5,WEEKDAY(E33:E55)," ")</f>
        <v>2</v>
      </c>
      <c r="BZ33" s="224">
        <f>IF((BY33=2),Z33," ")</f>
        <v>0</v>
      </c>
      <c r="CA33" s="225">
        <f>IF((BY33=2),AA33," ")</f>
        <v>0</v>
      </c>
      <c r="CB33" s="225">
        <f t="shared" ref="CB33:CB55" si="62">IF((BY33=2),AB33," ")</f>
        <v>0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si="47"/>
        <v>45020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>
        <f t="shared" si="55"/>
        <v>45020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>
        <f t="shared" si="61"/>
        <v>45020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ref="BY34:BY55" si="69">IF(B6,WEEKDAY(E34:E56)," ")</f>
        <v>3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>
        <f t="shared" ref="CE34:CE55" si="73">IF((BY34=3),Z34," ")</f>
        <v>0</v>
      </c>
      <c r="CF34" s="227">
        <f t="shared" ref="CF34:CF55" si="74">IF((BY34=3),AA34," ")</f>
        <v>0</v>
      </c>
      <c r="CG34" s="227">
        <f t="shared" ref="CG34:CG55" si="75">IF((BY34=3),AB34," ")</f>
        <v>0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>
        <f t="shared" si="47"/>
        <v>45021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>
        <f t="shared" si="55"/>
        <v>45021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>
        <f t="shared" si="61"/>
        <v>45021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69"/>
        <v>4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>
        <f t="shared" si="77"/>
        <v>0</v>
      </c>
      <c r="CK35" s="227">
        <f t="shared" si="78"/>
        <v>0</v>
      </c>
      <c r="CL35" s="227">
        <f t="shared" si="79"/>
        <v>0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>
        <f t="shared" si="47"/>
        <v>45022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>
        <f t="shared" si="55"/>
        <v>45022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>
        <f t="shared" si="61"/>
        <v>45022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69"/>
        <v>5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238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>
        <f t="shared" si="81"/>
        <v>0</v>
      </c>
      <c r="CP36" s="227">
        <f t="shared" si="82"/>
        <v>0</v>
      </c>
      <c r="CQ36" s="227">
        <f t="shared" si="83"/>
        <v>0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>
        <f t="shared" si="47"/>
        <v>45026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>
        <f t="shared" si="55"/>
        <v>45026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>
        <f t="shared" si="61"/>
        <v>45026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69"/>
        <v>2</v>
      </c>
      <c r="BZ37" s="226">
        <f t="shared" si="70"/>
        <v>0</v>
      </c>
      <c r="CA37" s="227">
        <f t="shared" si="71"/>
        <v>0</v>
      </c>
      <c r="CB37" s="227">
        <f t="shared" si="62"/>
        <v>0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>
        <f t="shared" si="47"/>
        <v>45027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>
        <f t="shared" si="55"/>
        <v>45027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>
        <f t="shared" si="61"/>
        <v>45027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69"/>
        <v>3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>
        <f t="shared" si="73"/>
        <v>0</v>
      </c>
      <c r="CF38" s="227">
        <f t="shared" si="74"/>
        <v>0</v>
      </c>
      <c r="CG38" s="227">
        <f t="shared" si="75"/>
        <v>0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>
        <f t="shared" si="47"/>
        <v>45028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>
        <f t="shared" si="55"/>
        <v>45028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>
        <f t="shared" si="61"/>
        <v>45028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69"/>
        <v>4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>
        <f t="shared" si="77"/>
        <v>0</v>
      </c>
      <c r="CK39" s="227">
        <f t="shared" si="78"/>
        <v>0</v>
      </c>
      <c r="CL39" s="227">
        <f t="shared" si="79"/>
        <v>0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>
        <f t="shared" si="47"/>
        <v>45029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>
        <f t="shared" si="55"/>
        <v>45029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>
        <f t="shared" si="61"/>
        <v>45029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69"/>
        <v>5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238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>
        <f t="shared" si="81"/>
        <v>0</v>
      </c>
      <c r="CP40" s="227">
        <f t="shared" si="82"/>
        <v>0</v>
      </c>
      <c r="CQ40" s="227">
        <f t="shared" si="83"/>
        <v>0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>
        <f t="shared" si="47"/>
        <v>45030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>
        <f t="shared" si="55"/>
        <v>45030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>
        <f t="shared" si="61"/>
        <v>45030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69"/>
        <v>6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 t="str">
        <f t="shared" si="73"/>
        <v> </v>
      </c>
      <c r="CF41" s="227" t="str">
        <f t="shared" si="74"/>
        <v> </v>
      </c>
      <c r="CG41" s="227" t="str">
        <f t="shared" si="75"/>
        <v> 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>
        <f t="shared" si="63"/>
        <v>0</v>
      </c>
      <c r="CU41" s="227">
        <f t="shared" si="85"/>
        <v>0</v>
      </c>
      <c r="CV41" s="227">
        <f t="shared" si="86"/>
        <v>0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>
        <f t="shared" si="47"/>
        <v>45033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>
        <f t="shared" si="55"/>
        <v>45033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>
        <f t="shared" si="61"/>
        <v>45033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69"/>
        <v>2</v>
      </c>
      <c r="BZ42" s="226">
        <f t="shared" si="70"/>
        <v>0</v>
      </c>
      <c r="CA42" s="227">
        <f t="shared" si="71"/>
        <v>0</v>
      </c>
      <c r="CB42" s="227">
        <f t="shared" si="62"/>
        <v>0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 t="str">
        <f t="shared" si="77"/>
        <v> </v>
      </c>
      <c r="CK42" s="227" t="str">
        <f t="shared" si="78"/>
        <v> </v>
      </c>
      <c r="CL42" s="227" t="str">
        <f t="shared" si="79"/>
        <v> 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>
        <f t="shared" si="47"/>
        <v>45035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>
        <f t="shared" si="55"/>
        <v>45035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>
        <f t="shared" si="61"/>
        <v>45035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69"/>
        <v>4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>
        <f t="shared" si="77"/>
        <v>0</v>
      </c>
      <c r="CK43" s="227">
        <f t="shared" si="78"/>
        <v>0</v>
      </c>
      <c r="CL43" s="227">
        <f t="shared" si="79"/>
        <v>0</v>
      </c>
      <c r="CM43" s="238">
        <f t="shared" si="80"/>
        <v>0</v>
      </c>
      <c r="CN43" s="2"/>
      <c r="CO43" s="226" t="str">
        <f t="shared" si="81"/>
        <v> </v>
      </c>
      <c r="CP43" s="227" t="str">
        <f t="shared" si="82"/>
        <v> </v>
      </c>
      <c r="CQ43" s="227" t="str">
        <f t="shared" si="83"/>
        <v> 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>
        <f t="shared" si="47"/>
        <v>45036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>
        <f t="shared" si="55"/>
        <v>45036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>
        <f t="shared" si="61"/>
        <v>45036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69"/>
        <v>5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>
        <f t="shared" si="81"/>
        <v>0</v>
      </c>
      <c r="CP44" s="227">
        <f t="shared" si="82"/>
        <v>0</v>
      </c>
      <c r="CQ44" s="227">
        <f t="shared" si="83"/>
        <v>0</v>
      </c>
      <c r="CR44" s="238">
        <f t="shared" si="84"/>
        <v>0</v>
      </c>
      <c r="CT44" s="226" t="str">
        <f t="shared" si="63"/>
        <v> </v>
      </c>
      <c r="CU44" s="227" t="str">
        <f t="shared" si="85"/>
        <v> </v>
      </c>
      <c r="CV44" s="227" t="str">
        <f t="shared" si="86"/>
        <v> 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>
        <f t="shared" si="47"/>
        <v>45037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>
        <f t="shared" si="55"/>
        <v>45037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>
        <f t="shared" si="61"/>
        <v>45037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69"/>
        <v>6</v>
      </c>
      <c r="BZ45" s="226" t="str">
        <f t="shared" si="70"/>
        <v> </v>
      </c>
      <c r="CA45" s="227" t="str">
        <f t="shared" si="71"/>
        <v> </v>
      </c>
      <c r="CB45" s="227" t="str">
        <f t="shared" si="62"/>
        <v> </v>
      </c>
      <c r="CC45" s="238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>
        <f t="shared" si="63"/>
        <v>0</v>
      </c>
      <c r="CU45" s="227">
        <f t="shared" si="85"/>
        <v>0</v>
      </c>
      <c r="CV45" s="227">
        <f t="shared" si="86"/>
        <v>0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>
        <f t="shared" si="47"/>
        <v>45040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>
        <f t="shared" si="55"/>
        <v>45040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>
        <f t="shared" si="61"/>
        <v>45040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69"/>
        <v>2</v>
      </c>
      <c r="BZ46" s="226">
        <f t="shared" si="70"/>
        <v>0</v>
      </c>
      <c r="CA46" s="227">
        <f t="shared" si="71"/>
        <v>0</v>
      </c>
      <c r="CB46" s="227">
        <f t="shared" si="62"/>
        <v>0</v>
      </c>
      <c r="CC46" s="238">
        <f t="shared" si="72"/>
        <v>0</v>
      </c>
      <c r="CE46" s="226" t="str">
        <f t="shared" si="73"/>
        <v> </v>
      </c>
      <c r="CF46" s="227" t="str">
        <f t="shared" si="74"/>
        <v> </v>
      </c>
      <c r="CG46" s="227" t="str">
        <f t="shared" si="75"/>
        <v> 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>
        <f t="shared" si="47"/>
        <v>45041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>
        <f t="shared" si="55"/>
        <v>45041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>
        <f t="shared" si="61"/>
        <v>45041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si="69"/>
        <v>3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>
        <f t="shared" si="73"/>
        <v>0</v>
      </c>
      <c r="CF47" s="227">
        <f t="shared" si="74"/>
        <v>0</v>
      </c>
      <c r="CG47" s="227">
        <f t="shared" si="75"/>
        <v>0</v>
      </c>
      <c r="CH47" s="238">
        <f t="shared" si="76"/>
        <v>0</v>
      </c>
      <c r="CJ47" s="226" t="str">
        <f t="shared" si="77"/>
        <v> </v>
      </c>
      <c r="CK47" s="227" t="str">
        <f t="shared" si="78"/>
        <v> </v>
      </c>
      <c r="CL47" s="227" t="str">
        <f t="shared" si="79"/>
        <v> 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>
        <f t="shared" si="47"/>
        <v>45042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>
        <f t="shared" si="55"/>
        <v>45042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>
        <f t="shared" si="61"/>
        <v>45042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69"/>
        <v>4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>
        <f t="shared" si="77"/>
        <v>0</v>
      </c>
      <c r="CK48" s="227">
        <f t="shared" si="78"/>
        <v>0</v>
      </c>
      <c r="CL48" s="227">
        <f t="shared" si="79"/>
        <v>0</v>
      </c>
      <c r="CM48" s="238">
        <f t="shared" si="80"/>
        <v>0</v>
      </c>
      <c r="CN48" s="2"/>
      <c r="CO48" s="226" t="str">
        <f t="shared" si="81"/>
        <v> </v>
      </c>
      <c r="CP48" s="227" t="str">
        <f t="shared" si="82"/>
        <v> </v>
      </c>
      <c r="CQ48" s="227" t="str">
        <f t="shared" si="83"/>
        <v> 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>
        <f t="shared" si="47"/>
        <v>45044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>
        <f t="shared" si="55"/>
        <v>45044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>
        <f t="shared" si="61"/>
        <v>45044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>
        <f t="shared" si="69"/>
        <v>6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>
        <f t="shared" si="63"/>
        <v>0</v>
      </c>
      <c r="CU49" s="227">
        <f t="shared" si="85"/>
        <v>0</v>
      </c>
      <c r="CV49" s="227">
        <f t="shared" si="86"/>
        <v>0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 t="str">
        <f t="shared" si="73"/>
        <v> </v>
      </c>
      <c r="CF50" s="227" t="str">
        <f t="shared" si="74"/>
        <v> </v>
      </c>
      <c r="CG50" s="227" t="str">
        <f t="shared" si="75"/>
        <v> 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69"/>
        <v> 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 t="str">
        <f t="shared" si="77"/>
        <v> </v>
      </c>
      <c r="CK51" s="227" t="str">
        <f t="shared" si="78"/>
        <v> </v>
      </c>
      <c r="CL51" s="227" t="str">
        <f t="shared" si="79"/>
        <v> 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83" si="88">IF((B5=0)," ",B5)</f>
        <v>45019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>
        <f t="shared" ref="AE61:AE83" si="97">IF((B5=0)," ",B5)</f>
        <v>45019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>
        <f t="shared" ref="AL61:AL83" si="103">IF((B5=0)," ",B5)</f>
        <v>45019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83" si="104">IF(B5,WEEKDAY(D61:D83)," ")</f>
        <v>7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>
        <f t="shared" si="88"/>
        <v>45020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>
        <f t="shared" si="97"/>
        <v>45020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>
        <f t="shared" si="103"/>
        <v>45020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si="104"/>
        <v>7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>
        <f t="shared" si="88"/>
        <v>45021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>
        <f t="shared" si="97"/>
        <v>45021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>
        <f t="shared" si="103"/>
        <v>45021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04"/>
        <v>7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>
        <f t="shared" si="88"/>
        <v>45022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>
        <f t="shared" si="97"/>
        <v>45022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>
        <f t="shared" si="103"/>
        <v>45022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04"/>
        <v>7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>
        <f t="shared" si="88"/>
        <v>45026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>
        <f t="shared" si="97"/>
        <v>45026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>
        <f t="shared" si="103"/>
        <v>45026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04"/>
        <v>7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>
        <f t="shared" si="88"/>
        <v>45027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>
        <f t="shared" si="97"/>
        <v>45027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>
        <f t="shared" si="103"/>
        <v>45027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04"/>
        <v>7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>
        <f t="shared" si="88"/>
        <v>45028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>
        <f t="shared" si="97"/>
        <v>45028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>
        <f t="shared" si="103"/>
        <v>45028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04"/>
        <v>7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>
        <f t="shared" si="88"/>
        <v>45029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>
        <f t="shared" si="97"/>
        <v>45029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>
        <f t="shared" si="103"/>
        <v>45029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04"/>
        <v>7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>
        <f t="shared" si="88"/>
        <v>45030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>
        <f t="shared" si="97"/>
        <v>45030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>
        <f t="shared" si="103"/>
        <v>45030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04"/>
        <v>7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>
        <f t="shared" si="88"/>
        <v>45033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>
        <f t="shared" si="97"/>
        <v>45033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>
        <f t="shared" si="103"/>
        <v>45033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04"/>
        <v>7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>
        <f t="shared" si="88"/>
        <v>45035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>
        <f t="shared" si="97"/>
        <v>45035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>
        <f t="shared" si="103"/>
        <v>45035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04"/>
        <v>7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>
        <f t="shared" si="88"/>
        <v>45036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>
        <f t="shared" si="97"/>
        <v>45036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>
        <f t="shared" si="103"/>
        <v>45036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04"/>
        <v>7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>
        <f t="shared" si="88"/>
        <v>45037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>
        <f t="shared" si="97"/>
        <v>45037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>
        <f t="shared" si="103"/>
        <v>45037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04"/>
        <v>7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>
        <f t="shared" si="88"/>
        <v>45040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>
        <f t="shared" si="97"/>
        <v>45040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>
        <f t="shared" si="103"/>
        <v>45040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04"/>
        <v>7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>
        <f t="shared" si="88"/>
        <v>45041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>
        <f t="shared" si="97"/>
        <v>45041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>
        <f t="shared" si="103"/>
        <v>45041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si="104"/>
        <v>7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>
        <f t="shared" si="88"/>
        <v>45042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>
        <f t="shared" si="97"/>
        <v>45042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>
        <f t="shared" si="103"/>
        <v>45042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04"/>
        <v>7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>
        <f t="shared" si="88"/>
        <v>45044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>
        <f t="shared" si="97"/>
        <v>45044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>
        <f t="shared" si="103"/>
        <v>45044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>
        <f t="shared" si="104"/>
        <v>7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 t="str">
        <f t="shared" si="88"/>
        <v> 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 t="str">
        <f t="shared" si="97"/>
        <v> 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 t="str">
        <f t="shared" si="103"/>
        <v> 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4"/>
        <v> 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 t="str">
        <f t="shared" si="88"/>
        <v> 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 t="str">
        <f t="shared" si="97"/>
        <v> 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 t="str">
        <f t="shared" si="103"/>
        <v> 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4"/>
        <v> 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9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325" t="s">
        <v>9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438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>IF((B5=0)," ",B5)</f>
        <v>45019</v>
      </c>
      <c r="C93" s="20"/>
      <c r="D93" s="247"/>
      <c r="E93" s="33">
        <f>IF((B93=0)," ",B93)</f>
        <v>45019</v>
      </c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>
        <f t="shared" ref="AE93:AE115" si="137">IF((B5=0)," ",B5)</f>
        <v>45019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>
        <f t="shared" ref="AL93:AL115" si="143">IF((B5=0)," ",B5)</f>
        <v>45019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>IF((B6=0)," ",B6)</f>
        <v>45020</v>
      </c>
      <c r="C94" s="20"/>
      <c r="D94" s="247"/>
      <c r="E94" s="37">
        <f>IF((B94=0)," ",B94)</f>
        <v>45020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>
        <f t="shared" si="137"/>
        <v>45020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>
        <f t="shared" si="143"/>
        <v>45020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ref="B95:B115" si="149">IF((B7=0)," ",B7)</f>
        <v>45021</v>
      </c>
      <c r="C95" s="20"/>
      <c r="D95" s="247"/>
      <c r="E95" s="37">
        <f t="shared" ref="E95:E115" si="150">IF((B95=0)," ",B95)</f>
        <v>45021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>
        <f t="shared" si="137"/>
        <v>45021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>
        <f t="shared" si="143"/>
        <v>45021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49"/>
        <v>45022</v>
      </c>
      <c r="C96" s="20"/>
      <c r="D96" s="247"/>
      <c r="E96" s="37">
        <f t="shared" si="150"/>
        <v>45022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>
        <f t="shared" si="137"/>
        <v>45022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>
        <f t="shared" si="143"/>
        <v>45022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49"/>
        <v>45026</v>
      </c>
      <c r="C97" s="20"/>
      <c r="D97" s="247"/>
      <c r="E97" s="37">
        <f t="shared" si="150"/>
        <v>45026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>
        <f t="shared" si="137"/>
        <v>45026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>
        <f t="shared" si="143"/>
        <v>45026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49"/>
        <v>45027</v>
      </c>
      <c r="C98" s="20"/>
      <c r="D98" s="247"/>
      <c r="E98" s="37">
        <f t="shared" si="150"/>
        <v>45027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>
        <f t="shared" si="137"/>
        <v>45027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>
        <f t="shared" si="143"/>
        <v>45027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49"/>
        <v>45028</v>
      </c>
      <c r="C99" s="20"/>
      <c r="D99" s="247"/>
      <c r="E99" s="37">
        <f t="shared" si="150"/>
        <v>45028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>
        <f t="shared" si="137"/>
        <v>45028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>
        <f t="shared" si="143"/>
        <v>45028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>
        <f t="shared" si="149"/>
        <v>45029</v>
      </c>
      <c r="C100" s="20"/>
      <c r="D100" s="247"/>
      <c r="E100" s="37">
        <f t="shared" si="150"/>
        <v>45029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>
        <f t="shared" si="137"/>
        <v>45029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>
        <f t="shared" si="143"/>
        <v>45029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>
        <f t="shared" si="149"/>
        <v>45030</v>
      </c>
      <c r="C101" s="20"/>
      <c r="D101" s="247"/>
      <c r="E101" s="37">
        <f t="shared" si="150"/>
        <v>45030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>
        <f t="shared" si="137"/>
        <v>45030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>
        <f t="shared" si="143"/>
        <v>45030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49"/>
        <v>45033</v>
      </c>
      <c r="C102" s="20"/>
      <c r="D102" s="247"/>
      <c r="E102" s="37">
        <f t="shared" si="150"/>
        <v>45033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>
        <f t="shared" si="137"/>
        <v>45033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>
        <f t="shared" si="143"/>
        <v>45033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49"/>
        <v>45035</v>
      </c>
      <c r="C103" s="20"/>
      <c r="D103" s="247"/>
      <c r="E103" s="37">
        <f t="shared" si="150"/>
        <v>45035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>
        <f t="shared" si="137"/>
        <v>45035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>
        <f t="shared" si="143"/>
        <v>45035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49"/>
        <v>45036</v>
      </c>
      <c r="C104" s="20"/>
      <c r="D104" s="247"/>
      <c r="E104" s="37">
        <f t="shared" si="150"/>
        <v>45036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>
        <f t="shared" si="137"/>
        <v>45036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>
        <f t="shared" si="143"/>
        <v>45036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49"/>
        <v>45037</v>
      </c>
      <c r="C105" s="20"/>
      <c r="D105" s="247"/>
      <c r="E105" s="37">
        <f t="shared" si="150"/>
        <v>45037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>
        <f t="shared" si="137"/>
        <v>45037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>
        <f t="shared" si="143"/>
        <v>45037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49"/>
        <v>45040</v>
      </c>
      <c r="C106" s="20"/>
      <c r="D106" s="247"/>
      <c r="E106" s="37">
        <f t="shared" si="150"/>
        <v>45040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>
        <f t="shared" si="137"/>
        <v>45040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>
        <f t="shared" si="143"/>
        <v>45040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si="149"/>
        <v>45041</v>
      </c>
      <c r="C107" s="20"/>
      <c r="D107" s="247"/>
      <c r="E107" s="37">
        <f t="shared" si="150"/>
        <v>45041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>
        <f t="shared" si="137"/>
        <v>45041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>
        <f t="shared" si="143"/>
        <v>45041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49"/>
        <v>45042</v>
      </c>
      <c r="C108" s="20"/>
      <c r="D108" s="247"/>
      <c r="E108" s="37">
        <f t="shared" si="150"/>
        <v>45042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>
        <f t="shared" si="137"/>
        <v>45042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>
        <f t="shared" si="143"/>
        <v>45042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>
        <f t="shared" si="149"/>
        <v>45044</v>
      </c>
      <c r="C109" s="20"/>
      <c r="D109" s="247"/>
      <c r="E109" s="37">
        <f t="shared" si="150"/>
        <v>45044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>
        <f t="shared" si="137"/>
        <v>45044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>
        <f t="shared" si="143"/>
        <v>45044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9"/>
        <v> </v>
      </c>
      <c r="C110" s="20"/>
      <c r="D110" s="247"/>
      <c r="E110" s="37" t="str">
        <f t="shared" si="150"/>
        <v> 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 t="str">
        <f t="shared" si="137"/>
        <v> 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 t="str">
        <f t="shared" si="143"/>
        <v> 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49"/>
        <v> </v>
      </c>
      <c r="C111" s="20"/>
      <c r="D111" s="247"/>
      <c r="E111" s="37" t="str">
        <f t="shared" si="150"/>
        <v> 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 t="str">
        <f t="shared" si="137"/>
        <v> 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 t="str">
        <f t="shared" si="143"/>
        <v> 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9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325" t="s">
        <v>9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438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45019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>
        <f t="shared" ref="AE121:AE143" si="158">IF((B5=0)," ",B5)</f>
        <v>45019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>
        <f t="shared" ref="AL121:AL143" si="164">IF((B5=0)," ",B5)</f>
        <v>45019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65">IF((B94=0)," ",B94)</f>
        <v>45020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>
        <f t="shared" si="158"/>
        <v>45020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>
        <f t="shared" si="164"/>
        <v>45020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65"/>
        <v>45021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>
        <f t="shared" si="158"/>
        <v>45021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>
        <f t="shared" si="164"/>
        <v>45021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65"/>
        <v>45022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>
        <f t="shared" si="158"/>
        <v>45022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>
        <f t="shared" si="164"/>
        <v>45022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65"/>
        <v>45026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>
        <f t="shared" si="158"/>
        <v>45026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>
        <f t="shared" si="164"/>
        <v>45026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65"/>
        <v>45027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>
        <f t="shared" si="158"/>
        <v>45027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>
        <f t="shared" si="164"/>
        <v>45027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65"/>
        <v>45028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>
        <f t="shared" si="158"/>
        <v>45028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>
        <f t="shared" si="164"/>
        <v>45028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>
        <f t="shared" si="165"/>
        <v>45029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>
        <f t="shared" si="158"/>
        <v>45029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>
        <f t="shared" si="164"/>
        <v>45029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>
        <f t="shared" si="165"/>
        <v>45030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>
        <f t="shared" si="158"/>
        <v>45030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>
        <f t="shared" si="164"/>
        <v>45030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65"/>
        <v>45033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>
        <f t="shared" si="158"/>
        <v>45033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>
        <f t="shared" si="164"/>
        <v>45033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65"/>
        <v>45035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>
        <f t="shared" si="158"/>
        <v>45035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>
        <f t="shared" si="164"/>
        <v>45035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65"/>
        <v>45036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>
        <f t="shared" si="158"/>
        <v>45036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>
        <f t="shared" si="164"/>
        <v>45036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65"/>
        <v>45037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>
        <f t="shared" si="158"/>
        <v>45037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>
        <f t="shared" si="164"/>
        <v>45037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65"/>
        <v>45040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>
        <f t="shared" si="158"/>
        <v>45040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>
        <f t="shared" si="164"/>
        <v>45040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65"/>
        <v>45041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>
        <f t="shared" si="158"/>
        <v>45041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>
        <f t="shared" si="164"/>
        <v>45041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65"/>
        <v>45042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>
        <f t="shared" si="158"/>
        <v>45042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>
        <f t="shared" si="164"/>
        <v>45042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>
        <f t="shared" si="165"/>
        <v>45044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>
        <f t="shared" si="158"/>
        <v>45044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>
        <f t="shared" si="164"/>
        <v>45044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 t="str">
        <f t="shared" si="165"/>
        <v> 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 t="str">
        <f t="shared" si="158"/>
        <v> 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 t="str">
        <f t="shared" si="164"/>
        <v> 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 t="str">
        <f t="shared" si="165"/>
        <v> 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 t="str">
        <f t="shared" si="158"/>
        <v> 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 t="str">
        <f t="shared" si="164"/>
        <v> 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 t="str">
        <f t="shared" si="165"/>
        <v> 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 t="str">
        <f t="shared" si="158"/>
        <v> 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 t="str">
        <f t="shared" si="164"/>
        <v> 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45019</v>
      </c>
      <c r="F148" s="277">
        <f t="shared" ref="F148:F170" si="171">AQ93+AQ121</f>
        <v>0</v>
      </c>
      <c r="G148" s="278">
        <f t="shared" ref="G148:G170" si="172">AQ5+AQ33</f>
        <v>-1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3">B6</f>
        <v>45020</v>
      </c>
      <c r="F149" s="277">
        <f t="shared" si="171"/>
        <v>0</v>
      </c>
      <c r="G149" s="278">
        <f t="shared" si="172"/>
        <v>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3"/>
        <v>45021</v>
      </c>
      <c r="F150" s="277">
        <f t="shared" si="171"/>
        <v>0</v>
      </c>
      <c r="G150" s="278">
        <f t="shared" si="172"/>
        <v>-2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45022</v>
      </c>
      <c r="F151" s="277">
        <f t="shared" si="171"/>
        <v>0</v>
      </c>
      <c r="G151" s="278">
        <f t="shared" si="172"/>
        <v>3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45026</v>
      </c>
      <c r="F152" s="277">
        <f t="shared" si="171"/>
        <v>0</v>
      </c>
      <c r="G152" s="278">
        <f t="shared" si="172"/>
        <v>3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45027</v>
      </c>
      <c r="F153" s="277">
        <f t="shared" si="171"/>
        <v>0</v>
      </c>
      <c r="G153" s="278">
        <f t="shared" si="172"/>
        <v>-1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45028</v>
      </c>
      <c r="F154" s="277">
        <f t="shared" si="171"/>
        <v>0</v>
      </c>
      <c r="G154" s="278">
        <f t="shared" si="172"/>
        <v>-2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45029</v>
      </c>
      <c r="F155" s="277">
        <f t="shared" si="171"/>
        <v>0</v>
      </c>
      <c r="G155" s="278">
        <f t="shared" si="172"/>
        <v>2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45030</v>
      </c>
      <c r="F156" s="277">
        <f t="shared" si="171"/>
        <v>0</v>
      </c>
      <c r="G156" s="278">
        <f t="shared" si="172"/>
        <v>3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45033</v>
      </c>
      <c r="F157" s="277">
        <f t="shared" si="171"/>
        <v>0</v>
      </c>
      <c r="G157" s="278">
        <f t="shared" si="172"/>
        <v>-2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45035</v>
      </c>
      <c r="F158" s="277">
        <f t="shared" si="171"/>
        <v>0</v>
      </c>
      <c r="G158" s="278">
        <f t="shared" si="172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45036</v>
      </c>
      <c r="F159" s="277">
        <f t="shared" si="171"/>
        <v>0</v>
      </c>
      <c r="G159" s="278">
        <f t="shared" si="172"/>
        <v>6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45037</v>
      </c>
      <c r="F160" s="277">
        <f t="shared" si="171"/>
        <v>0</v>
      </c>
      <c r="G160" s="278">
        <f t="shared" si="172"/>
        <v>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45040</v>
      </c>
      <c r="F161" s="277">
        <f t="shared" si="171"/>
        <v>0</v>
      </c>
      <c r="G161" s="278">
        <f t="shared" si="172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45041</v>
      </c>
      <c r="F162" s="277">
        <f t="shared" si="171"/>
        <v>0</v>
      </c>
      <c r="G162" s="278">
        <f t="shared" si="172"/>
        <v>-2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45042</v>
      </c>
      <c r="F163" s="277">
        <f t="shared" si="171"/>
        <v>0</v>
      </c>
      <c r="G163" s="278">
        <f t="shared" si="172"/>
        <v>-1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45044</v>
      </c>
      <c r="F164" s="277">
        <f t="shared" si="171"/>
        <v>0</v>
      </c>
      <c r="G164" s="278">
        <f t="shared" si="172"/>
        <v>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0</v>
      </c>
      <c r="F165" s="277">
        <f t="shared" si="171"/>
        <v>0</v>
      </c>
      <c r="G165" s="278">
        <f t="shared" si="17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0</v>
      </c>
      <c r="F166" s="277">
        <f t="shared" si="171"/>
        <v>0</v>
      </c>
      <c r="G166" s="278">
        <f t="shared" si="172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0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13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45017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45018</v>
      </c>
      <c r="X516" s="415">
        <f>B5</f>
        <v>45019</v>
      </c>
      <c r="Z516" s="416">
        <f t="shared" ref="Z516:Z538" si="174">AQ5+AQ33</f>
        <v>-1</v>
      </c>
      <c r="AA516" s="296">
        <f t="shared" ref="AA516:AA538" si="175">AC5+AC33</f>
        <v>1</v>
      </c>
      <c r="AB516" s="29"/>
      <c r="AC516" s="29"/>
      <c r="AD516" s="293"/>
      <c r="AE516" s="293"/>
      <c r="AF516" s="296">
        <f>AF515+AA516</f>
        <v>1</v>
      </c>
      <c r="AG516" s="297">
        <f t="shared" ref="AG516:AG538" si="176">AG515+Z516</f>
        <v>-1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>
        <f t="shared" ref="AQ516:AQ538" si="181">IF(B5=0," ",AO516)</f>
        <v>0</v>
      </c>
      <c r="AR516">
        <f>IF(B5=0," ",AG516)</f>
        <v>-1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45019</v>
      </c>
      <c r="X517" s="415">
        <f t="shared" ref="X517:X538" si="182">B6</f>
        <v>45020</v>
      </c>
      <c r="Z517" s="416">
        <f t="shared" si="174"/>
        <v>1</v>
      </c>
      <c r="AA517" s="296">
        <f t="shared" si="175"/>
        <v>3</v>
      </c>
      <c r="AB517" s="29"/>
      <c r="AC517" s="29"/>
      <c r="AD517" s="293"/>
      <c r="AE517" s="293"/>
      <c r="AF517" s="296">
        <f t="shared" ref="AF517:AF538" si="183">AA517+AF516</f>
        <v>4</v>
      </c>
      <c r="AG517" s="297">
        <f t="shared" si="176"/>
        <v>0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4">AI517+AN516</f>
        <v>0</v>
      </c>
      <c r="AO517" s="297">
        <f t="shared" si="180"/>
        <v>0</v>
      </c>
      <c r="AQ517">
        <f t="shared" si="181"/>
        <v>0</v>
      </c>
      <c r="AR517">
        <f t="shared" ref="AR517:AR538" si="185">IF(B6=0," ",AG517)</f>
        <v>0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45020</v>
      </c>
      <c r="X518" s="415">
        <f t="shared" si="182"/>
        <v>45021</v>
      </c>
      <c r="Z518" s="416">
        <f t="shared" si="174"/>
        <v>-2</v>
      </c>
      <c r="AA518" s="296">
        <f t="shared" si="175"/>
        <v>2</v>
      </c>
      <c r="AB518" s="29"/>
      <c r="AC518" s="29"/>
      <c r="AD518" s="293"/>
      <c r="AE518" s="293"/>
      <c r="AF518" s="296">
        <f t="shared" si="183"/>
        <v>6</v>
      </c>
      <c r="AG518" s="297">
        <f t="shared" si="176"/>
        <v>-2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4"/>
        <v>0</v>
      </c>
      <c r="AO518" s="297">
        <f t="shared" si="180"/>
        <v>0</v>
      </c>
      <c r="AQ518">
        <f t="shared" si="181"/>
        <v>0</v>
      </c>
      <c r="AR518">
        <f t="shared" si="185"/>
        <v>-2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45021</v>
      </c>
      <c r="X519" s="415">
        <f t="shared" si="182"/>
        <v>45022</v>
      </c>
      <c r="Z519" s="416">
        <f t="shared" si="174"/>
        <v>3</v>
      </c>
      <c r="AA519" s="296">
        <f t="shared" si="175"/>
        <v>2</v>
      </c>
      <c r="AB519" s="29"/>
      <c r="AC519" s="29"/>
      <c r="AD519" s="293"/>
      <c r="AE519" s="293"/>
      <c r="AF519" s="296">
        <f t="shared" si="183"/>
        <v>8</v>
      </c>
      <c r="AG519" s="297">
        <f t="shared" si="176"/>
        <v>1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4"/>
        <v>0</v>
      </c>
      <c r="AO519" s="297">
        <f t="shared" si="180"/>
        <v>0</v>
      </c>
      <c r="AQ519">
        <f t="shared" si="181"/>
        <v>0</v>
      </c>
      <c r="AR519">
        <f t="shared" si="185"/>
        <v>1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45022</v>
      </c>
      <c r="X520" s="415">
        <f t="shared" si="182"/>
        <v>45026</v>
      </c>
      <c r="Z520" s="416">
        <f t="shared" si="174"/>
        <v>3</v>
      </c>
      <c r="AA520" s="296">
        <f t="shared" si="175"/>
        <v>1</v>
      </c>
      <c r="AB520" s="29"/>
      <c r="AC520" s="29"/>
      <c r="AD520" s="293"/>
      <c r="AE520" s="293"/>
      <c r="AF520" s="296">
        <f t="shared" si="183"/>
        <v>9</v>
      </c>
      <c r="AG520" s="297">
        <f t="shared" si="176"/>
        <v>4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4"/>
        <v>0</v>
      </c>
      <c r="AO520" s="297">
        <f t="shared" si="180"/>
        <v>0</v>
      </c>
      <c r="AQ520">
        <f t="shared" si="181"/>
        <v>0</v>
      </c>
      <c r="AR520">
        <f t="shared" si="185"/>
        <v>4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45023</v>
      </c>
      <c r="X521" s="415">
        <f t="shared" si="182"/>
        <v>45027</v>
      </c>
      <c r="Z521" s="416">
        <f t="shared" si="174"/>
        <v>-1</v>
      </c>
      <c r="AA521" s="296">
        <f t="shared" si="175"/>
        <v>1</v>
      </c>
      <c r="AB521" s="29"/>
      <c r="AC521" s="29"/>
      <c r="AD521" s="293"/>
      <c r="AE521" s="293"/>
      <c r="AF521" s="296">
        <f t="shared" si="183"/>
        <v>10</v>
      </c>
      <c r="AG521" s="297">
        <f t="shared" si="176"/>
        <v>3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4"/>
        <v>0</v>
      </c>
      <c r="AO521" s="297">
        <f t="shared" si="180"/>
        <v>0</v>
      </c>
      <c r="AQ521">
        <f t="shared" si="181"/>
        <v>0</v>
      </c>
      <c r="AR521">
        <f t="shared" si="185"/>
        <v>3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45024</v>
      </c>
      <c r="X522" s="415">
        <f t="shared" si="182"/>
        <v>45028</v>
      </c>
      <c r="Z522" s="416">
        <f t="shared" si="174"/>
        <v>-2</v>
      </c>
      <c r="AA522" s="296">
        <f t="shared" si="175"/>
        <v>3</v>
      </c>
      <c r="AB522" s="29"/>
      <c r="AC522" s="29"/>
      <c r="AD522" s="293"/>
      <c r="AE522" s="293"/>
      <c r="AF522" s="296">
        <f t="shared" si="183"/>
        <v>13</v>
      </c>
      <c r="AG522" s="297">
        <f t="shared" si="176"/>
        <v>1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4"/>
        <v>0</v>
      </c>
      <c r="AO522" s="297">
        <f t="shared" si="180"/>
        <v>0</v>
      </c>
      <c r="AQ522">
        <f t="shared" si="181"/>
        <v>0</v>
      </c>
      <c r="AR522">
        <f t="shared" si="185"/>
        <v>1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45025</v>
      </c>
      <c r="X523" s="415">
        <f t="shared" si="182"/>
        <v>45029</v>
      </c>
      <c r="Z523" s="416">
        <f t="shared" si="174"/>
        <v>2</v>
      </c>
      <c r="AA523" s="296">
        <f t="shared" si="175"/>
        <v>3</v>
      </c>
      <c r="AB523" s="29"/>
      <c r="AC523" s="29"/>
      <c r="AD523" s="293"/>
      <c r="AE523" s="293"/>
      <c r="AF523" s="296">
        <f t="shared" si="183"/>
        <v>16</v>
      </c>
      <c r="AG523" s="297">
        <f t="shared" si="176"/>
        <v>3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4"/>
        <v>0</v>
      </c>
      <c r="AO523" s="297">
        <f t="shared" si="180"/>
        <v>0</v>
      </c>
      <c r="AQ523">
        <f t="shared" si="181"/>
        <v>0</v>
      </c>
      <c r="AR523">
        <f t="shared" si="185"/>
        <v>3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45026</v>
      </c>
      <c r="X524" s="415">
        <f t="shared" si="182"/>
        <v>45030</v>
      </c>
      <c r="Z524" s="416">
        <f t="shared" si="174"/>
        <v>3</v>
      </c>
      <c r="AA524" s="296">
        <f t="shared" si="175"/>
        <v>1</v>
      </c>
      <c r="AB524" s="29"/>
      <c r="AC524" s="29"/>
      <c r="AD524" s="293"/>
      <c r="AE524" s="293"/>
      <c r="AF524" s="296">
        <f t="shared" si="183"/>
        <v>17</v>
      </c>
      <c r="AG524" s="297">
        <f t="shared" si="176"/>
        <v>6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4"/>
        <v>0</v>
      </c>
      <c r="AO524" s="297">
        <f t="shared" si="180"/>
        <v>0</v>
      </c>
      <c r="AQ524">
        <f t="shared" si="181"/>
        <v>0</v>
      </c>
      <c r="AR524">
        <f t="shared" si="185"/>
        <v>6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45027</v>
      </c>
      <c r="X525" s="415">
        <f t="shared" si="182"/>
        <v>45033</v>
      </c>
      <c r="Z525" s="416">
        <f t="shared" si="174"/>
        <v>-2</v>
      </c>
      <c r="AA525" s="296">
        <f t="shared" si="175"/>
        <v>2</v>
      </c>
      <c r="AB525" s="29"/>
      <c r="AC525" s="29"/>
      <c r="AD525" s="293"/>
      <c r="AE525" s="293"/>
      <c r="AF525" s="296">
        <f t="shared" si="183"/>
        <v>19</v>
      </c>
      <c r="AG525" s="297">
        <f t="shared" si="176"/>
        <v>4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4"/>
        <v>0</v>
      </c>
      <c r="AO525" s="297">
        <f t="shared" si="180"/>
        <v>0</v>
      </c>
      <c r="AQ525">
        <f t="shared" si="181"/>
        <v>0</v>
      </c>
      <c r="AR525">
        <f t="shared" si="185"/>
        <v>4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45028</v>
      </c>
      <c r="X526" s="415">
        <f t="shared" si="182"/>
        <v>45035</v>
      </c>
      <c r="Z526" s="416">
        <f t="shared" si="174"/>
        <v>0</v>
      </c>
      <c r="AA526" s="296">
        <f t="shared" si="175"/>
        <v>1</v>
      </c>
      <c r="AB526" s="29"/>
      <c r="AC526" s="29"/>
      <c r="AD526" s="293"/>
      <c r="AE526" s="293"/>
      <c r="AF526" s="296">
        <f t="shared" si="183"/>
        <v>20</v>
      </c>
      <c r="AG526" s="297">
        <f t="shared" si="176"/>
        <v>4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4"/>
        <v>0</v>
      </c>
      <c r="AO526" s="297">
        <f t="shared" si="180"/>
        <v>0</v>
      </c>
      <c r="AQ526">
        <f t="shared" si="181"/>
        <v>0</v>
      </c>
      <c r="AR526">
        <f t="shared" si="185"/>
        <v>4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45029</v>
      </c>
      <c r="X527" s="415">
        <f t="shared" si="182"/>
        <v>45036</v>
      </c>
      <c r="Z527" s="416">
        <f t="shared" si="174"/>
        <v>6</v>
      </c>
      <c r="AA527" s="296">
        <f t="shared" si="175"/>
        <v>3</v>
      </c>
      <c r="AB527" s="29"/>
      <c r="AC527" s="29"/>
      <c r="AD527" s="293"/>
      <c r="AE527" s="293"/>
      <c r="AF527" s="296">
        <f t="shared" si="183"/>
        <v>23</v>
      </c>
      <c r="AG527" s="297">
        <f t="shared" si="176"/>
        <v>10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4"/>
        <v>0</v>
      </c>
      <c r="AO527" s="297">
        <f t="shared" si="180"/>
        <v>0</v>
      </c>
      <c r="AQ527">
        <f t="shared" si="181"/>
        <v>0</v>
      </c>
      <c r="AR527">
        <f t="shared" si="185"/>
        <v>10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45030</v>
      </c>
      <c r="X528" s="415">
        <f t="shared" si="182"/>
        <v>45037</v>
      </c>
      <c r="Z528" s="416">
        <f t="shared" si="174"/>
        <v>5</v>
      </c>
      <c r="AA528" s="296">
        <f t="shared" si="175"/>
        <v>4</v>
      </c>
      <c r="AB528" s="29"/>
      <c r="AC528" s="29"/>
      <c r="AD528" s="293"/>
      <c r="AE528" s="293"/>
      <c r="AF528" s="296">
        <f t="shared" si="183"/>
        <v>27</v>
      </c>
      <c r="AG528" s="297">
        <f t="shared" si="176"/>
        <v>15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4"/>
        <v>0</v>
      </c>
      <c r="AO528" s="297">
        <f t="shared" si="180"/>
        <v>0</v>
      </c>
      <c r="AQ528">
        <f t="shared" si="181"/>
        <v>0</v>
      </c>
      <c r="AR528">
        <f t="shared" si="185"/>
        <v>15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45031</v>
      </c>
      <c r="X529" s="415">
        <f t="shared" si="182"/>
        <v>45040</v>
      </c>
      <c r="Z529" s="416">
        <f t="shared" si="174"/>
        <v>0</v>
      </c>
      <c r="AA529" s="296">
        <f t="shared" si="175"/>
        <v>2</v>
      </c>
      <c r="AB529" s="29"/>
      <c r="AC529" s="29"/>
      <c r="AD529" s="293"/>
      <c r="AE529" s="293"/>
      <c r="AF529" s="296">
        <f t="shared" si="183"/>
        <v>29</v>
      </c>
      <c r="AG529" s="297">
        <f t="shared" si="176"/>
        <v>15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4"/>
        <v>0</v>
      </c>
      <c r="AO529" s="297">
        <f t="shared" si="180"/>
        <v>0</v>
      </c>
      <c r="AQ529">
        <f t="shared" si="181"/>
        <v>0</v>
      </c>
      <c r="AR529">
        <f t="shared" si="185"/>
        <v>15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45032</v>
      </c>
      <c r="X530" s="415">
        <f t="shared" si="182"/>
        <v>45041</v>
      </c>
      <c r="Z530" s="416">
        <f t="shared" si="174"/>
        <v>-2</v>
      </c>
      <c r="AA530" s="296">
        <f t="shared" si="175"/>
        <v>2</v>
      </c>
      <c r="AB530" s="29"/>
      <c r="AC530" s="29"/>
      <c r="AD530" s="293"/>
      <c r="AE530" s="293"/>
      <c r="AF530" s="296">
        <f t="shared" si="183"/>
        <v>31</v>
      </c>
      <c r="AG530" s="297">
        <f t="shared" si="176"/>
        <v>13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4"/>
        <v>0</v>
      </c>
      <c r="AO530" s="297">
        <f t="shared" si="180"/>
        <v>0</v>
      </c>
      <c r="AQ530">
        <f t="shared" si="181"/>
        <v>0</v>
      </c>
      <c r="AR530">
        <f t="shared" si="185"/>
        <v>13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45033</v>
      </c>
      <c r="X531" s="415">
        <f t="shared" si="182"/>
        <v>45042</v>
      </c>
      <c r="Z531" s="416">
        <f t="shared" si="174"/>
        <v>-1</v>
      </c>
      <c r="AA531" s="296">
        <f t="shared" si="175"/>
        <v>1</v>
      </c>
      <c r="AB531" s="29"/>
      <c r="AC531" s="29"/>
      <c r="AD531" s="293"/>
      <c r="AE531" s="293"/>
      <c r="AF531" s="296">
        <f t="shared" si="183"/>
        <v>32</v>
      </c>
      <c r="AG531" s="297">
        <f t="shared" si="176"/>
        <v>12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4"/>
        <v>0</v>
      </c>
      <c r="AO531" s="297">
        <f t="shared" si="180"/>
        <v>0</v>
      </c>
      <c r="AQ531">
        <f t="shared" si="181"/>
        <v>0</v>
      </c>
      <c r="AR531">
        <f t="shared" si="185"/>
        <v>12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45034</v>
      </c>
      <c r="X532" s="415">
        <f t="shared" si="182"/>
        <v>45044</v>
      </c>
      <c r="Z532" s="416">
        <f t="shared" si="174"/>
        <v>1</v>
      </c>
      <c r="AA532" s="296">
        <f t="shared" si="175"/>
        <v>3</v>
      </c>
      <c r="AB532" s="29"/>
      <c r="AC532" s="29"/>
      <c r="AD532" s="293"/>
      <c r="AE532" s="293"/>
      <c r="AF532" s="296">
        <f t="shared" si="183"/>
        <v>35</v>
      </c>
      <c r="AG532" s="297">
        <f t="shared" si="176"/>
        <v>13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4"/>
        <v>0</v>
      </c>
      <c r="AO532" s="297">
        <f t="shared" si="180"/>
        <v>0</v>
      </c>
      <c r="AQ532">
        <f t="shared" si="181"/>
        <v>0</v>
      </c>
      <c r="AR532">
        <f t="shared" si="185"/>
        <v>13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45035</v>
      </c>
      <c r="X533" s="415">
        <f t="shared" si="182"/>
        <v>0</v>
      </c>
      <c r="Z533" s="416">
        <f t="shared" si="174"/>
        <v>0</v>
      </c>
      <c r="AA533" s="296">
        <f t="shared" si="175"/>
        <v>0</v>
      </c>
      <c r="AB533" s="29"/>
      <c r="AC533" s="29"/>
      <c r="AD533" s="293"/>
      <c r="AE533" s="293"/>
      <c r="AF533" s="296">
        <f t="shared" si="183"/>
        <v>35</v>
      </c>
      <c r="AG533" s="297">
        <f t="shared" si="176"/>
        <v>13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4"/>
        <v>0</v>
      </c>
      <c r="AO533" s="297">
        <f t="shared" si="180"/>
        <v>0</v>
      </c>
      <c r="AQ533" t="str">
        <f t="shared" si="181"/>
        <v> </v>
      </c>
      <c r="AR533" t="str">
        <f t="shared" si="185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45036</v>
      </c>
      <c r="X534" s="415">
        <f t="shared" si="182"/>
        <v>0</v>
      </c>
      <c r="Z534" s="416">
        <f t="shared" si="174"/>
        <v>0</v>
      </c>
      <c r="AA534" s="296">
        <f t="shared" si="175"/>
        <v>0</v>
      </c>
      <c r="AB534" s="29"/>
      <c r="AC534" s="29"/>
      <c r="AD534" s="293"/>
      <c r="AE534" s="293"/>
      <c r="AF534" s="296">
        <f t="shared" si="183"/>
        <v>35</v>
      </c>
      <c r="AG534" s="297">
        <f t="shared" si="176"/>
        <v>13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4"/>
        <v>0</v>
      </c>
      <c r="AO534" s="297">
        <f t="shared" si="180"/>
        <v>0</v>
      </c>
      <c r="AQ534" t="str">
        <f t="shared" si="181"/>
        <v> </v>
      </c>
      <c r="AR534" t="str">
        <f t="shared" si="185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45037</v>
      </c>
      <c r="X535" s="415">
        <f t="shared" si="182"/>
        <v>0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3"/>
        <v>35</v>
      </c>
      <c r="AG535" s="297">
        <f t="shared" si="176"/>
        <v>13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4"/>
        <v>0</v>
      </c>
      <c r="AO535" s="297">
        <f t="shared" si="180"/>
        <v>0</v>
      </c>
      <c r="AQ535" t="str">
        <f t="shared" si="181"/>
        <v> </v>
      </c>
      <c r="AR535" t="str">
        <f t="shared" si="185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45038</v>
      </c>
      <c r="X536" s="415">
        <f t="shared" si="182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3"/>
        <v>35</v>
      </c>
      <c r="AG536" s="297">
        <f t="shared" si="176"/>
        <v>13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4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45039</v>
      </c>
      <c r="X537" s="415">
        <f t="shared" si="182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3"/>
        <v>35</v>
      </c>
      <c r="AG537" s="297">
        <f t="shared" si="176"/>
        <v>13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4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45040</v>
      </c>
      <c r="X538" s="415">
        <f t="shared" si="182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3"/>
        <v>35</v>
      </c>
      <c r="AG538" s="301">
        <f t="shared" si="176"/>
        <v>13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4"/>
        <v>0</v>
      </c>
      <c r="AO538" s="301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45041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45042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45043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45044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45045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45046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414"/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62" operator="equal">
      <formula>"NO"</formula>
    </cfRule>
    <cfRule type="containsText" dxfId="9" priority="661" operator="between" text="NO">
      <formula>NOT(ISERROR(SEARCH("NO",BM3)))</formula>
    </cfRule>
  </conditionalFormatting>
  <conditionalFormatting sqref="AF28:AI28">
    <cfRule type="colorScale" priority="54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52" operator="greaterThan">
      <formula>0</formula>
    </cfRule>
    <cfRule type="cellIs" dxfId="2" priority="254" operator="greaterThan">
      <formula>1</formula>
    </cfRule>
    <cfRule type="cellIs" dxfId="1" priority="253" operator="greaterThan">
      <formula>1</formula>
    </cfRule>
  </conditionalFormatting>
  <conditionalFormatting sqref="CO28:CR28">
    <cfRule type="cellIs" dxfId="2" priority="261" operator="greaterThan">
      <formula>1</formula>
    </cfRule>
    <cfRule type="cellIs" dxfId="1" priority="260" operator="greaterThan">
      <formula>1</formula>
    </cfRule>
    <cfRule type="cellIs" dxfId="0" priority="259" operator="greaterThan">
      <formula>0</formula>
    </cfRule>
  </conditionalFormatting>
  <conditionalFormatting sqref="AF56:AI56">
    <cfRule type="colorScale" priority="49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4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5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1" priority="200" operator="greaterThan">
      <formula>1</formula>
    </cfRule>
    <cfRule type="cellIs" dxfId="2" priority="201" operator="greaterThan">
      <formula>1</formula>
    </cfRule>
    <cfRule type="cellIs" dxfId="0" priority="199" operator="greaterThan">
      <formula>0</formula>
    </cfRule>
  </conditionalFormatting>
  <conditionalFormatting sqref="F33:F56">
    <cfRule type="cellIs" dxfId="2" priority="183" operator="greaterThan">
      <formula>1</formula>
    </cfRule>
    <cfRule type="cellIs" dxfId="0" priority="181" operator="greaterThan">
      <formula>0</formula>
    </cfRule>
    <cfRule type="cellIs" dxfId="1" priority="182" operator="greaterThan">
      <formula>1</formula>
    </cfRule>
  </conditionalFormatting>
  <conditionalFormatting sqref="F61:F84">
    <cfRule type="cellIs" dxfId="0" priority="554" operator="greaterThan">
      <formula>0</formula>
    </cfRule>
    <cfRule type="cellIs" dxfId="1" priority="555" operator="greaterThan">
      <formula>1</formula>
    </cfRule>
    <cfRule type="cellIs" dxfId="2" priority="556" operator="greaterThan">
      <formula>1</formula>
    </cfRule>
  </conditionalFormatting>
  <conditionalFormatting sqref="F121:F144">
    <cfRule type="cellIs" dxfId="0" priority="73" operator="greaterThan">
      <formula>0</formula>
    </cfRule>
    <cfRule type="cellIs" dxfId="1" priority="74" operator="greaterThan">
      <formula>1</formula>
    </cfRule>
    <cfRule type="cellIs" dxfId="2" priority="75" operator="greaterThan">
      <formula>1</formula>
    </cfRule>
  </conditionalFormatting>
  <conditionalFormatting sqref="G5:G28">
    <cfRule type="cellIs" dxfId="4" priority="203" operator="greaterThan">
      <formula>0</formula>
    </cfRule>
    <cfRule type="cellIs" dxfId="3" priority="202" operator="greaterThan">
      <formula>0</formula>
    </cfRule>
  </conditionalFormatting>
  <conditionalFormatting sqref="G33:G56">
    <cfRule type="cellIs" dxfId="4" priority="185" operator="greaterThan">
      <formula>0</formula>
    </cfRule>
    <cfRule type="cellIs" dxfId="3" priority="184" operator="greaterThan">
      <formula>0</formula>
    </cfRule>
  </conditionalFormatting>
  <conditionalFormatting sqref="G61:G84">
    <cfRule type="cellIs" dxfId="4" priority="558" operator="greaterThan">
      <formula>0</formula>
    </cfRule>
    <cfRule type="cellIs" dxfId="3" priority="557" operator="greaterThan">
      <formula>0</formula>
    </cfRule>
  </conditionalFormatting>
  <conditionalFormatting sqref="G121:G144">
    <cfRule type="cellIs" dxfId="4" priority="77" operator="greaterThan">
      <formula>0</formula>
    </cfRule>
    <cfRule type="cellIs" dxfId="3" priority="76" operator="greaterThan">
      <formula>0</formula>
    </cfRule>
  </conditionalFormatting>
  <conditionalFormatting sqref="H5:H28">
    <cfRule type="cellIs" dxfId="5" priority="204" operator="greaterThan">
      <formula>0</formula>
    </cfRule>
  </conditionalFormatting>
  <conditionalFormatting sqref="H33:H56">
    <cfRule type="cellIs" dxfId="5" priority="186" operator="greaterThan">
      <formula>0</formula>
    </cfRule>
  </conditionalFormatting>
  <conditionalFormatting sqref="H61:H84">
    <cfRule type="cellIs" dxfId="5" priority="559" operator="greaterThan">
      <formula>0</formula>
    </cfRule>
  </conditionalFormatting>
  <conditionalFormatting sqref="H121:H144">
    <cfRule type="cellIs" dxfId="5" priority="78" operator="greaterThan">
      <formula>0</formula>
    </cfRule>
  </conditionalFormatting>
  <conditionalFormatting sqref="K5:K28">
    <cfRule type="cellIs" dxfId="0" priority="476" operator="greaterThan">
      <formula>0</formula>
    </cfRule>
    <cfRule type="cellIs" dxfId="1" priority="477" operator="greaterThan">
      <formula>1</formula>
    </cfRule>
    <cfRule type="cellIs" dxfId="2" priority="478" operator="greaterThan">
      <formula>1</formula>
    </cfRule>
  </conditionalFormatting>
  <conditionalFormatting sqref="K33:K56">
    <cfRule type="cellIs" dxfId="1" priority="399" operator="greaterThan">
      <formula>1</formula>
    </cfRule>
    <cfRule type="cellIs" dxfId="0" priority="398" operator="greaterThan">
      <formula>0</formula>
    </cfRule>
    <cfRule type="cellIs" dxfId="2" priority="400" operator="greaterThan">
      <formula>1</formula>
    </cfRule>
  </conditionalFormatting>
  <conditionalFormatting sqref="K61:K84">
    <cfRule type="cellIs" dxfId="2" priority="610" operator="greaterThan">
      <formula>1</formula>
    </cfRule>
    <cfRule type="cellIs" dxfId="1" priority="609" operator="greaterThan">
      <formula>1</formula>
    </cfRule>
    <cfRule type="cellIs" dxfId="0" priority="608" operator="greaterThan">
      <formula>0</formula>
    </cfRule>
  </conditionalFormatting>
  <conditionalFormatting sqref="K93:K116">
    <cfRule type="cellIs" dxfId="1" priority="146" operator="greaterThan">
      <formula>1</formula>
    </cfRule>
    <cfRule type="cellIs" dxfId="0" priority="145" operator="greaterThan">
      <formula>0</formula>
    </cfRule>
    <cfRule type="cellIs" dxfId="2" priority="147" operator="greaterThan">
      <formula>1</formula>
    </cfRule>
  </conditionalFormatting>
  <conditionalFormatting sqref="K121:K144">
    <cfRule type="cellIs" dxfId="1" priority="92" operator="greaterThan">
      <formula>1</formula>
    </cfRule>
    <cfRule type="cellIs" dxfId="0" priority="91" operator="greaterThan">
      <formula>0</formula>
    </cfRule>
    <cfRule type="cellIs" dxfId="2" priority="93" operator="greaterThan">
      <formula>1</formula>
    </cfRule>
  </conditionalFormatting>
  <conditionalFormatting sqref="L5:L28">
    <cfRule type="cellIs" dxfId="3" priority="479" operator="greaterThan">
      <formula>0</formula>
    </cfRule>
    <cfRule type="cellIs" dxfId="4" priority="480" operator="greaterThan">
      <formula>0</formula>
    </cfRule>
  </conditionalFormatting>
  <conditionalFormatting sqref="L33:L56">
    <cfRule type="cellIs" dxfId="4" priority="402" operator="greaterThan">
      <formula>0</formula>
    </cfRule>
    <cfRule type="cellIs" dxfId="3" priority="401" operator="greaterThan">
      <formula>0</formula>
    </cfRule>
  </conditionalFormatting>
  <conditionalFormatting sqref="L61:L84">
    <cfRule type="cellIs" dxfId="3" priority="611" operator="greaterThan">
      <formula>0</formula>
    </cfRule>
    <cfRule type="cellIs" dxfId="4" priority="612" operator="greaterThan">
      <formula>0</formula>
    </cfRule>
  </conditionalFormatting>
  <conditionalFormatting sqref="L93:L116">
    <cfRule type="cellIs" dxfId="3" priority="148" operator="greaterThan">
      <formula>0</formula>
    </cfRule>
    <cfRule type="cellIs" dxfId="4" priority="149" operator="greaterThan">
      <formula>0</formula>
    </cfRule>
  </conditionalFormatting>
  <conditionalFormatting sqref="L121:L144">
    <cfRule type="cellIs" dxfId="4" priority="95" operator="greaterThan">
      <formula>0</formula>
    </cfRule>
    <cfRule type="cellIs" dxfId="3" priority="94" operator="greaterThan">
      <formula>0</formula>
    </cfRule>
  </conditionalFormatting>
  <conditionalFormatting sqref="M5:M28">
    <cfRule type="cellIs" dxfId="5" priority="481" operator="greaterThan">
      <formula>0</formula>
    </cfRule>
  </conditionalFormatting>
  <conditionalFormatting sqref="M33:M56">
    <cfRule type="cellIs" dxfId="5" priority="403" operator="greaterThan">
      <formula>0</formula>
    </cfRule>
  </conditionalFormatting>
  <conditionalFormatting sqref="M61:M84">
    <cfRule type="cellIs" dxfId="5" priority="613" operator="greaterThan">
      <formula>0</formula>
    </cfRule>
  </conditionalFormatting>
  <conditionalFormatting sqref="M93:M116">
    <cfRule type="cellIs" dxfId="5" priority="150" operator="greaterThan">
      <formula>0</formula>
    </cfRule>
  </conditionalFormatting>
  <conditionalFormatting sqref="M121:M144">
    <cfRule type="cellIs" dxfId="5" priority="96" operator="greaterThan">
      <formula>0</formula>
    </cfRule>
  </conditionalFormatting>
  <conditionalFormatting sqref="P5:P28">
    <cfRule type="cellIs" dxfId="0" priority="45" operator="greaterThan">
      <formula>0</formula>
    </cfRule>
    <cfRule type="cellIs" dxfId="1" priority="46" operator="greaterThan">
      <formula>1</formula>
    </cfRule>
    <cfRule type="cellIs" dxfId="2" priority="47" operator="greaterThan">
      <formula>1</formula>
    </cfRule>
  </conditionalFormatting>
  <conditionalFormatting sqref="P33:P56">
    <cfRule type="cellIs" dxfId="2" priority="418" operator="greaterThan">
      <formula>1</formula>
    </cfRule>
    <cfRule type="cellIs" dxfId="1" priority="417" operator="greaterThan">
      <formula>1</formula>
    </cfRule>
    <cfRule type="cellIs" dxfId="0" priority="416" operator="greaterThan">
      <formula>0</formula>
    </cfRule>
  </conditionalFormatting>
  <conditionalFormatting sqref="P61:P84">
    <cfRule type="cellIs" dxfId="1" priority="591" operator="greaterThan">
      <formula>1</formula>
    </cfRule>
    <cfRule type="cellIs" dxfId="2" priority="592" operator="greaterThan">
      <formula>1</formula>
    </cfRule>
    <cfRule type="cellIs" dxfId="0" priority="590" operator="greaterThan">
      <formula>0</formula>
    </cfRule>
  </conditionalFormatting>
  <conditionalFormatting sqref="P93:P116">
    <cfRule type="cellIs" dxfId="0" priority="163" operator="greaterThan">
      <formula>0</formula>
    </cfRule>
    <cfRule type="cellIs" dxfId="1" priority="164" operator="greaterThan">
      <formula>1</formula>
    </cfRule>
    <cfRule type="cellIs" dxfId="2" priority="165" operator="greaterThan">
      <formula>1</formula>
    </cfRule>
  </conditionalFormatting>
  <conditionalFormatting sqref="P121:P144">
    <cfRule type="cellIs" dxfId="1" priority="627" operator="greaterThan">
      <formula>1</formula>
    </cfRule>
    <cfRule type="cellIs" dxfId="2" priority="628" operator="greaterThan">
      <formula>1</formula>
    </cfRule>
    <cfRule type="cellIs" dxfId="0" priority="626" operator="greaterThan">
      <formula>0</formula>
    </cfRule>
  </conditionalFormatting>
  <conditionalFormatting sqref="Q5:Q28">
    <cfRule type="cellIs" dxfId="4" priority="49" operator="greaterThan">
      <formula>0</formula>
    </cfRule>
    <cfRule type="cellIs" dxfId="3" priority="48" operator="greaterThan">
      <formula>0</formula>
    </cfRule>
  </conditionalFormatting>
  <conditionalFormatting sqref="Q33:Q56">
    <cfRule type="cellIs" dxfId="3" priority="419" operator="greaterThan">
      <formula>0</formula>
    </cfRule>
    <cfRule type="cellIs" dxfId="4" priority="420" operator="greaterThan">
      <formula>0</formula>
    </cfRule>
  </conditionalFormatting>
  <conditionalFormatting sqref="Q61:Q84">
    <cfRule type="cellIs" dxfId="3" priority="593" operator="greaterThan">
      <formula>0</formula>
    </cfRule>
    <cfRule type="cellIs" dxfId="4" priority="594" operator="greaterThan">
      <formula>0</formula>
    </cfRule>
  </conditionalFormatting>
  <conditionalFormatting sqref="Q93:Q116">
    <cfRule type="cellIs" dxfId="4" priority="167" operator="greaterThan">
      <formula>0</formula>
    </cfRule>
    <cfRule type="cellIs" dxfId="3" priority="166" operator="greaterThan">
      <formula>0</formula>
    </cfRule>
  </conditionalFormatting>
  <conditionalFormatting sqref="Q121:Q144">
    <cfRule type="cellIs" dxfId="4" priority="630" operator="greaterThan">
      <formula>0</formula>
    </cfRule>
    <cfRule type="cellIs" dxfId="3" priority="629" operator="greaterThan">
      <formula>0</formula>
    </cfRule>
  </conditionalFormatting>
  <conditionalFormatting sqref="R5:R28">
    <cfRule type="cellIs" dxfId="5" priority="50" operator="greaterThan">
      <formula>0</formula>
    </cfRule>
  </conditionalFormatting>
  <conditionalFormatting sqref="R33:R56">
    <cfRule type="cellIs" dxfId="5" priority="421" operator="greaterThan">
      <formula>0</formula>
    </cfRule>
  </conditionalFormatting>
  <conditionalFormatting sqref="R61:R84">
    <cfRule type="cellIs" dxfId="5" priority="595" operator="greaterThan">
      <formula>0</formula>
    </cfRule>
  </conditionalFormatting>
  <conditionalFormatting sqref="R93:R116">
    <cfRule type="cellIs" dxfId="5" priority="168" operator="greaterThan">
      <formula>0</formula>
    </cfRule>
  </conditionalFormatting>
  <conditionalFormatting sqref="R121:R144">
    <cfRule type="cellIs" dxfId="5" priority="631" operator="greaterThan">
      <formula>0</formula>
    </cfRule>
  </conditionalFormatting>
  <conditionalFormatting sqref="U5:U28">
    <cfRule type="cellIs" dxfId="0" priority="452" operator="greaterThan">
      <formula>0</formula>
    </cfRule>
    <cfRule type="cellIs" dxfId="2" priority="454" operator="greaterThan">
      <formula>1</formula>
    </cfRule>
    <cfRule type="cellIs" dxfId="1" priority="453" operator="greaterThan">
      <formula>1</formula>
    </cfRule>
  </conditionalFormatting>
  <conditionalFormatting sqref="U33:U56">
    <cfRule type="cellIs" dxfId="0" priority="434" operator="greaterThan">
      <formula>0</formula>
    </cfRule>
    <cfRule type="cellIs" dxfId="1" priority="435" operator="greaterThan">
      <formula>1</formula>
    </cfRule>
    <cfRule type="cellIs" dxfId="2" priority="436" operator="greaterThan">
      <formula>1</formula>
    </cfRule>
  </conditionalFormatting>
  <conditionalFormatting sqref="U61:U84">
    <cfRule type="cellIs" dxfId="0" priority="572" operator="greaterThan">
      <formula>0</formula>
    </cfRule>
    <cfRule type="cellIs" dxfId="1" priority="573" operator="greaterThan">
      <formula>1</formula>
    </cfRule>
    <cfRule type="cellIs" dxfId="2" priority="574" operator="greaterThan">
      <formula>1</formula>
    </cfRule>
  </conditionalFormatting>
  <conditionalFormatting sqref="U93:U116">
    <cfRule type="cellIs" dxfId="1" priority="128" operator="greaterThan">
      <formula>1</formula>
    </cfRule>
    <cfRule type="cellIs" dxfId="2" priority="129" operator="greaterThan">
      <formula>1</formula>
    </cfRule>
    <cfRule type="cellIs" dxfId="0" priority="127" operator="greaterThan">
      <formula>0</formula>
    </cfRule>
  </conditionalFormatting>
  <conditionalFormatting sqref="U121:U144">
    <cfRule type="cellIs" dxfId="2" priority="111" operator="greaterThan">
      <formula>1</formula>
    </cfRule>
    <cfRule type="cellIs" dxfId="0" priority="109" operator="greaterThan">
      <formula>0</formula>
    </cfRule>
    <cfRule type="cellIs" dxfId="1" priority="110" operator="greaterThan">
      <formula>1</formula>
    </cfRule>
  </conditionalFormatting>
  <conditionalFormatting sqref="V5:V28">
    <cfRule type="cellIs" dxfId="4" priority="456" operator="greaterThan">
      <formula>0</formula>
    </cfRule>
    <cfRule type="cellIs" dxfId="3" priority="455" operator="greaterThan">
      <formula>0</formula>
    </cfRule>
  </conditionalFormatting>
  <conditionalFormatting sqref="V33:V56">
    <cfRule type="cellIs" dxfId="3" priority="437" operator="greaterThan">
      <formula>0</formula>
    </cfRule>
    <cfRule type="cellIs" dxfId="4" priority="438" operator="greaterThan">
      <formula>0</formula>
    </cfRule>
  </conditionalFormatting>
  <conditionalFormatting sqref="V61:V84">
    <cfRule type="cellIs" dxfId="4" priority="576" operator="greaterThan">
      <formula>0</formula>
    </cfRule>
    <cfRule type="cellIs" dxfId="3" priority="575" operator="greaterThan">
      <formula>0</formula>
    </cfRule>
  </conditionalFormatting>
  <conditionalFormatting sqref="V93:V116">
    <cfRule type="cellIs" dxfId="3" priority="130" operator="greaterThan">
      <formula>0</formula>
    </cfRule>
    <cfRule type="cellIs" dxfId="4" priority="131" operator="greaterThan">
      <formula>0</formula>
    </cfRule>
  </conditionalFormatting>
  <conditionalFormatting sqref="V121:V144">
    <cfRule type="cellIs" dxfId="3" priority="112" operator="greaterThan">
      <formula>0</formula>
    </cfRule>
    <cfRule type="cellIs" dxfId="4" priority="113" operator="greaterThan">
      <formula>0</formula>
    </cfRule>
  </conditionalFormatting>
  <conditionalFormatting sqref="W5:W28">
    <cfRule type="cellIs" dxfId="5" priority="457" operator="greaterThan">
      <formula>0</formula>
    </cfRule>
  </conditionalFormatting>
  <conditionalFormatting sqref="W33:W56">
    <cfRule type="cellIs" dxfId="5" priority="439" operator="greaterThan">
      <formula>0</formula>
    </cfRule>
  </conditionalFormatting>
  <conditionalFormatting sqref="W61:W84">
    <cfRule type="cellIs" dxfId="5" priority="577" operator="greaterThan">
      <formula>0</formula>
    </cfRule>
  </conditionalFormatting>
  <conditionalFormatting sqref="W93:W116">
    <cfRule type="cellIs" dxfId="5" priority="132" operator="greaterThan">
      <formula>0</formula>
    </cfRule>
  </conditionalFormatting>
  <conditionalFormatting sqref="W121:W144">
    <cfRule type="cellIs" dxfId="5" priority="114" operator="greaterThan">
      <formula>0</formula>
    </cfRule>
  </conditionalFormatting>
  <conditionalFormatting sqref="Z5:Z28">
    <cfRule type="cellIs" dxfId="2" priority="520" operator="greaterThan">
      <formula>1</formula>
    </cfRule>
    <cfRule type="cellIs" dxfId="1" priority="519" operator="greaterThan">
      <formula>1</formula>
    </cfRule>
    <cfRule type="cellIs" dxfId="0" priority="518" operator="greaterThan">
      <formula>0</formula>
    </cfRule>
  </conditionalFormatting>
  <conditionalFormatting sqref="Z33:Z56">
    <cfRule type="cellIs" dxfId="0" priority="499" operator="greaterThan">
      <formula>0</formula>
    </cfRule>
    <cfRule type="cellIs" dxfId="2" priority="501" operator="greaterThan">
      <formula>1</formula>
    </cfRule>
    <cfRule type="cellIs" dxfId="1" priority="500" operator="greaterThan">
      <formula>1</formula>
    </cfRule>
  </conditionalFormatting>
  <conditionalFormatting sqref="Z61:Z84">
    <cfRule type="cellIs" dxfId="2" priority="665" operator="greaterThan">
      <formula>1</formula>
    </cfRule>
    <cfRule type="cellIs" dxfId="1" priority="664" operator="greaterThan">
      <formula>1</formula>
    </cfRule>
    <cfRule type="cellIs" dxfId="0" priority="663" operator="greaterThan">
      <formula>0</formula>
    </cfRule>
  </conditionalFormatting>
  <conditionalFormatting sqref="Z121:Z144">
    <cfRule type="cellIs" dxfId="1" priority="685" operator="greaterThan">
      <formula>1</formula>
    </cfRule>
    <cfRule type="cellIs" dxfId="0" priority="684" operator="greaterThan">
      <formula>0</formula>
    </cfRule>
    <cfRule type="cellIs" dxfId="2" priority="686" operator="greaterThan">
      <formula>1</formula>
    </cfRule>
  </conditionalFormatting>
  <conditionalFormatting sqref="AA5:AA28">
    <cfRule type="cellIs" dxfId="3" priority="521" operator="greaterThan">
      <formula>0</formula>
    </cfRule>
    <cfRule type="cellIs" dxfId="4" priority="522" operator="greaterThan">
      <formula>0</formula>
    </cfRule>
  </conditionalFormatting>
  <conditionalFormatting sqref="AA33:AA56">
    <cfRule type="cellIs" dxfId="4" priority="503" operator="greaterThan">
      <formula>0</formula>
    </cfRule>
    <cfRule type="cellIs" dxfId="3" priority="502" operator="greaterThan">
      <formula>0</formula>
    </cfRule>
  </conditionalFormatting>
  <conditionalFormatting sqref="AA61:AA84">
    <cfRule type="cellIs" dxfId="4" priority="667" operator="greaterThan">
      <formula>0</formula>
    </cfRule>
    <cfRule type="cellIs" dxfId="3" priority="666" operator="greaterThan">
      <formula>0</formula>
    </cfRule>
  </conditionalFormatting>
  <conditionalFormatting sqref="AA121:AA144">
    <cfRule type="cellIs" dxfId="3" priority="687" operator="greaterThan">
      <formula>0</formula>
    </cfRule>
    <cfRule type="cellIs" dxfId="4" priority="688" operator="greaterThan">
      <formula>0</formula>
    </cfRule>
  </conditionalFormatting>
  <conditionalFormatting sqref="AB5:AB28">
    <cfRule type="cellIs" dxfId="5" priority="523" operator="greaterThan">
      <formula>0</formula>
    </cfRule>
  </conditionalFormatting>
  <conditionalFormatting sqref="AB33:AB56">
    <cfRule type="cellIs" dxfId="5" priority="504" operator="greaterThan">
      <formula>0</formula>
    </cfRule>
  </conditionalFormatting>
  <conditionalFormatting sqref="AB61:AB84">
    <cfRule type="cellIs" dxfId="5" priority="668" operator="greaterThan">
      <formula>0</formula>
    </cfRule>
  </conditionalFormatting>
  <conditionalFormatting sqref="AB121:AB144">
    <cfRule type="cellIs" dxfId="5" priority="689" operator="greaterThan">
      <formula>0</formula>
    </cfRule>
  </conditionalFormatting>
  <conditionalFormatting sqref="AF5:AF27">
    <cfRule type="colorScale" priority="5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55" operator="between" text="B/E">
      <formula>NOT(ISERROR(SEARCH("B/E",BM5)))</formula>
    </cfRule>
    <cfRule type="containsText" dxfId="10" priority="656" operator="between" text="BE">
      <formula>NOT(ISERROR(SEARCH("BE",BM5)))</formula>
    </cfRule>
    <cfRule type="containsText" dxfId="13" priority="657" operator="between" text="WIN">
      <formula>NOT(ISERROR(SEARCH("WIN",BM5)))</formula>
    </cfRule>
    <cfRule type="containsText" dxfId="11" priority="658" operator="between" text="LOSE">
      <formula>NOT(ISERROR(SEARCH("LOSE",BM5)))</formula>
    </cfRule>
    <cfRule type="containsText" dxfId="12" priority="660" operator="between" text="B/E">
      <formula>NOT(ISERROR(SEARCH("B/E",BM5)))</formula>
    </cfRule>
    <cfRule type="containsText" dxfId="7" priority="659" operator="between" text="NO">
      <formula>NOT(ISERROR(SEARCH("NO",BM5)))</formula>
    </cfRule>
  </conditionalFormatting>
  <conditionalFormatting sqref="BZ33:BZ56">
    <cfRule type="cellIs" dxfId="0" priority="382" operator="greaterThan">
      <formula>0</formula>
    </cfRule>
    <cfRule type="cellIs" dxfId="1" priority="383" operator="greaterThan">
      <formula>1</formula>
    </cfRule>
    <cfRule type="cellIs" dxfId="2" priority="384" operator="greaterThan">
      <formula>1</formula>
    </cfRule>
  </conditionalFormatting>
  <conditionalFormatting sqref="BZ66:BZ76">
    <cfRule type="cellIs" dxfId="0" priority="332" operator="greaterThan">
      <formula>0</formula>
    </cfRule>
    <cfRule type="cellIs" dxfId="2" priority="334" operator="greaterThan">
      <formula>1</formula>
    </cfRule>
    <cfRule type="cellIs" dxfId="1" priority="333" operator="greaterThan">
      <formula>1</formula>
    </cfRule>
  </conditionalFormatting>
  <conditionalFormatting sqref="BZ76:BZ83">
    <cfRule type="cellIs" dxfId="2" priority="341" operator="greaterThan">
      <formula>1</formula>
    </cfRule>
    <cfRule type="cellIs" dxfId="1" priority="340" operator="greaterThan">
      <formula>1</formula>
    </cfRule>
    <cfRule type="cellIs" dxfId="0" priority="339" operator="greaterThan">
      <formula>0</formula>
    </cfRule>
  </conditionalFormatting>
  <conditionalFormatting sqref="CA5:CA27">
    <cfRule type="cellIs" dxfId="3" priority="265" operator="greaterThan">
      <formula>0</formula>
    </cfRule>
    <cfRule type="cellIs" dxfId="4" priority="266" operator="greaterThan">
      <formula>0</formula>
    </cfRule>
  </conditionalFormatting>
  <conditionalFormatting sqref="CA33:CA56">
    <cfRule type="cellIs" dxfId="3" priority="385" operator="greaterThan">
      <formula>0</formula>
    </cfRule>
    <cfRule type="cellIs" dxfId="4" priority="386" operator="greaterThan">
      <formula>0</formula>
    </cfRule>
  </conditionalFormatting>
  <conditionalFormatting sqref="CA66:CA76">
    <cfRule type="cellIs" dxfId="4" priority="336" operator="greaterThan">
      <formula>0</formula>
    </cfRule>
    <cfRule type="cellIs" dxfId="3" priority="335" operator="greaterThan">
      <formula>0</formula>
    </cfRule>
  </conditionalFormatting>
  <conditionalFormatting sqref="CA76:CA83">
    <cfRule type="cellIs" dxfId="4" priority="343" operator="greaterThan">
      <formula>0</formula>
    </cfRule>
    <cfRule type="cellIs" dxfId="3" priority="342" operator="greaterThan">
      <formula>0</formula>
    </cfRule>
  </conditionalFormatting>
  <conditionalFormatting sqref="CB5:CB27">
    <cfRule type="cellIs" dxfId="5" priority="72" operator="greaterThan">
      <formula>0</formula>
    </cfRule>
  </conditionalFormatting>
  <conditionalFormatting sqref="CB33:CB56">
    <cfRule type="cellIs" dxfId="5" priority="44" operator="greaterThan">
      <formula>0</formula>
    </cfRule>
  </conditionalFormatting>
  <conditionalFormatting sqref="CB61:CB84">
    <cfRule type="cellIs" dxfId="5" priority="330" operator="greaterThan">
      <formula>0</formula>
    </cfRule>
  </conditionalFormatting>
  <conditionalFormatting sqref="CC5:CC27">
    <cfRule type="cellIs" dxfId="6" priority="268" operator="greaterThan">
      <formula>0</formula>
    </cfRule>
  </conditionalFormatting>
  <conditionalFormatting sqref="CC33:CC56">
    <cfRule type="cellIs" dxfId="6" priority="388" operator="greaterThan">
      <formula>0</formula>
    </cfRule>
  </conditionalFormatting>
  <conditionalFormatting sqref="CC61:CC84">
    <cfRule type="cellIs" dxfId="6" priority="331" operator="greaterThan">
      <formula>0</formula>
    </cfRule>
  </conditionalFormatting>
  <conditionalFormatting sqref="CE33:CE56">
    <cfRule type="cellIs" dxfId="0" priority="373" operator="greaterThan">
      <formula>0</formula>
    </cfRule>
    <cfRule type="cellIs" dxfId="1" priority="374" operator="greaterThan">
      <formula>1</formula>
    </cfRule>
    <cfRule type="cellIs" dxfId="2" priority="375" operator="greaterThan">
      <formula>1</formula>
    </cfRule>
  </conditionalFormatting>
  <conditionalFormatting sqref="CE66:CE76">
    <cfRule type="cellIs" dxfId="1" priority="314" operator="greaterThan">
      <formula>1</formula>
    </cfRule>
    <cfRule type="cellIs" dxfId="0" priority="313" operator="greaterThan">
      <formula>0</formula>
    </cfRule>
    <cfRule type="cellIs" dxfId="2" priority="315" operator="greaterThan">
      <formula>1</formula>
    </cfRule>
  </conditionalFormatting>
  <conditionalFormatting sqref="CE76:CE83">
    <cfRule type="cellIs" dxfId="2" priority="321" operator="greaterThan">
      <formula>1</formula>
    </cfRule>
    <cfRule type="cellIs" dxfId="1" priority="320" operator="greaterThan">
      <formula>1</formula>
    </cfRule>
    <cfRule type="cellIs" dxfId="0" priority="319" operator="greaterThan">
      <formula>0</formula>
    </cfRule>
  </conditionalFormatting>
  <conditionalFormatting sqref="CF5:CF27">
    <cfRule type="cellIs" dxfId="4" priority="239" operator="greaterThan">
      <formula>0</formula>
    </cfRule>
    <cfRule type="cellIs" dxfId="3" priority="238" operator="greaterThan">
      <formula>0</formula>
    </cfRule>
  </conditionalFormatting>
  <conditionalFormatting sqref="CF33:CF56">
    <cfRule type="cellIs" dxfId="3" priority="376" operator="greaterThan">
      <formula>0</formula>
    </cfRule>
    <cfRule type="cellIs" dxfId="4" priority="377" operator="greaterThan">
      <formula>0</formula>
    </cfRule>
  </conditionalFormatting>
  <conditionalFormatting sqref="CF66:CF76">
    <cfRule type="cellIs" dxfId="3" priority="316" operator="greaterThan">
      <formula>0</formula>
    </cfRule>
    <cfRule type="cellIs" dxfId="4" priority="317" operator="greaterThan">
      <formula>0</formula>
    </cfRule>
  </conditionalFormatting>
  <conditionalFormatting sqref="CF76:CF83">
    <cfRule type="cellIs" dxfId="4" priority="323" operator="greaterThan">
      <formula>0</formula>
    </cfRule>
    <cfRule type="cellIs" dxfId="3" priority="322" operator="greaterThan">
      <formula>0</formula>
    </cfRule>
  </conditionalFormatting>
  <conditionalFormatting sqref="CG5:CG27">
    <cfRule type="cellIs" dxfId="5" priority="240" operator="greaterThan">
      <formula>0</formula>
    </cfRule>
  </conditionalFormatting>
  <conditionalFormatting sqref="CG33:CG56">
    <cfRule type="cellIs" dxfId="5" priority="378" operator="greaterThan">
      <formula>0</formula>
    </cfRule>
  </conditionalFormatting>
  <conditionalFormatting sqref="CG61:CG84">
    <cfRule type="cellIs" dxfId="5" priority="311" operator="greaterThan">
      <formula>0</formula>
    </cfRule>
  </conditionalFormatting>
  <conditionalFormatting sqref="CH5:CH27">
    <cfRule type="cellIs" dxfId="6" priority="241" operator="greaterThan">
      <formula>0</formula>
    </cfRule>
  </conditionalFormatting>
  <conditionalFormatting sqref="CH33:CH56">
    <cfRule type="cellIs" dxfId="6" priority="379" operator="greaterThan">
      <formula>0</formula>
    </cfRule>
  </conditionalFormatting>
  <conditionalFormatting sqref="CH61:CH84">
    <cfRule type="cellIs" dxfId="6" priority="312" operator="greaterThan">
      <formula>0</formula>
    </cfRule>
  </conditionalFormatting>
  <conditionalFormatting sqref="CJ5:CJ27">
    <cfRule type="cellIs" dxfId="1" priority="42" operator="greaterThan">
      <formula>1</formula>
    </cfRule>
    <cfRule type="cellIs" dxfId="0" priority="41" operator="greaterThan">
      <formula>0</formula>
    </cfRule>
    <cfRule type="cellIs" dxfId="2" priority="43" operator="greaterThan">
      <formula>1</formula>
    </cfRule>
  </conditionalFormatting>
  <conditionalFormatting sqref="CJ33:CJ56">
    <cfRule type="cellIs" dxfId="2" priority="357" operator="greaterThan">
      <formula>1</formula>
    </cfRule>
    <cfRule type="cellIs" dxfId="1" priority="356" operator="greaterThan">
      <formula>1</formula>
    </cfRule>
    <cfRule type="cellIs" dxfId="0" priority="355" operator="greaterThan">
      <formula>0</formula>
    </cfRule>
  </conditionalFormatting>
  <conditionalFormatting sqref="CJ66:CJ76">
    <cfRule type="cellIs" dxfId="2" priority="287" operator="greaterThan">
      <formula>1</formula>
    </cfRule>
    <cfRule type="cellIs" dxfId="0" priority="285" operator="greaterThan">
      <formula>0</formula>
    </cfRule>
    <cfRule type="cellIs" dxfId="1" priority="286" operator="greaterThan">
      <formula>1</formula>
    </cfRule>
  </conditionalFormatting>
  <conditionalFormatting sqref="CJ76:CJ83">
    <cfRule type="cellIs" dxfId="0" priority="291" operator="greaterThan">
      <formula>0</formula>
    </cfRule>
    <cfRule type="cellIs" dxfId="1" priority="292" operator="greaterThan">
      <formula>1</formula>
    </cfRule>
    <cfRule type="cellIs" dxfId="2" priority="293" operator="greaterThan">
      <formula>1</formula>
    </cfRule>
  </conditionalFormatting>
  <conditionalFormatting sqref="CK5:CK27">
    <cfRule type="cellIs" dxfId="3" priority="255" operator="greaterThan">
      <formula>0</formula>
    </cfRule>
    <cfRule type="cellIs" dxfId="4" priority="256" operator="greaterThan">
      <formula>0</formula>
    </cfRule>
  </conditionalFormatting>
  <conditionalFormatting sqref="CK33:CK56">
    <cfRule type="cellIs" dxfId="4" priority="359" operator="greaterThan">
      <formula>0</formula>
    </cfRule>
    <cfRule type="cellIs" dxfId="3" priority="358" operator="greaterThan">
      <formula>0</formula>
    </cfRule>
  </conditionalFormatting>
  <conditionalFormatting sqref="CK66:CK76">
    <cfRule type="cellIs" dxfId="3" priority="288" operator="greaterThan">
      <formula>0</formula>
    </cfRule>
    <cfRule type="cellIs" dxfId="4" priority="289" operator="greaterThan">
      <formula>0</formula>
    </cfRule>
  </conditionalFormatting>
  <conditionalFormatting sqref="CK76:CK83">
    <cfRule type="cellIs" dxfId="3" priority="294" operator="greaterThan">
      <formula>0</formula>
    </cfRule>
    <cfRule type="cellIs" dxfId="4" priority="295" operator="greaterThan">
      <formula>0</formula>
    </cfRule>
  </conditionalFormatting>
  <conditionalFormatting sqref="CL5:CL27">
    <cfRule type="cellIs" dxfId="5" priority="257" operator="greaterThan">
      <formula>0</formula>
    </cfRule>
  </conditionalFormatting>
  <conditionalFormatting sqref="CL33:CL56">
    <cfRule type="cellIs" dxfId="5" priority="360" operator="greaterThan">
      <formula>0</formula>
    </cfRule>
  </conditionalFormatting>
  <conditionalFormatting sqref="CL61:CL84">
    <cfRule type="cellIs" dxfId="5" priority="283" operator="greaterThan">
      <formula>0</formula>
    </cfRule>
  </conditionalFormatting>
  <conditionalFormatting sqref="CM5:CM27">
    <cfRule type="cellIs" dxfId="6" priority="258" operator="greaterThan">
      <formula>0</formula>
    </cfRule>
  </conditionalFormatting>
  <conditionalFormatting sqref="CM33:CM56">
    <cfRule type="cellIs" dxfId="6" priority="361" operator="greaterThan">
      <formula>0</formula>
    </cfRule>
  </conditionalFormatting>
  <conditionalFormatting sqref="CM61:CM84">
    <cfRule type="cellIs" dxfId="6" priority="284" operator="greaterThan">
      <formula>0</formula>
    </cfRule>
  </conditionalFormatting>
  <conditionalFormatting sqref="CO5:CO27">
    <cfRule type="cellIs" dxfId="2" priority="393" operator="greaterThan">
      <formula>1</formula>
    </cfRule>
    <cfRule type="cellIs" dxfId="0" priority="391" operator="greaterThan">
      <formula>0</formula>
    </cfRule>
    <cfRule type="cellIs" dxfId="1" priority="392" operator="greaterThan">
      <formula>1</formula>
    </cfRule>
  </conditionalFormatting>
  <conditionalFormatting sqref="CO33:CO56">
    <cfRule type="cellIs" dxfId="0" priority="364" operator="greaterThan">
      <formula>0</formula>
    </cfRule>
    <cfRule type="cellIs" dxfId="2" priority="366" operator="greaterThan">
      <formula>1</formula>
    </cfRule>
    <cfRule type="cellIs" dxfId="1" priority="365" operator="greaterThan">
      <formula>1</formula>
    </cfRule>
  </conditionalFormatting>
  <conditionalFormatting sqref="CO61:CO84">
    <cfRule type="cellIs" dxfId="2" priority="299" operator="greaterThan">
      <formula>1</formula>
    </cfRule>
    <cfRule type="cellIs" dxfId="0" priority="297" operator="greaterThan">
      <formula>0</formula>
    </cfRule>
    <cfRule type="cellIs" dxfId="1" priority="298" operator="greaterThan">
      <formula>1</formula>
    </cfRule>
  </conditionalFormatting>
  <conditionalFormatting sqref="CP5:CP27">
    <cfRule type="cellIs" dxfId="3" priority="394" operator="greaterThan">
      <formula>0</formula>
    </cfRule>
    <cfRule type="cellIs" dxfId="4" priority="395" operator="greaterThan">
      <formula>0</formula>
    </cfRule>
  </conditionalFormatting>
  <conditionalFormatting sqref="CP33:CP56">
    <cfRule type="cellIs" dxfId="4" priority="368" operator="greaterThan">
      <formula>0</formula>
    </cfRule>
    <cfRule type="cellIs" dxfId="3" priority="367" operator="greaterThan">
      <formula>0</formula>
    </cfRule>
  </conditionalFormatting>
  <conditionalFormatting sqref="CP61:CP84">
    <cfRule type="cellIs" dxfId="4" priority="301" operator="greaterThan">
      <formula>0</formula>
    </cfRule>
    <cfRule type="cellIs" dxfId="3" priority="300" operator="greaterThan">
      <formula>0</formula>
    </cfRule>
  </conditionalFormatting>
  <conditionalFormatting sqref="CQ5:CQ27">
    <cfRule type="cellIs" dxfId="5" priority="396" operator="greaterThan">
      <formula>0</formula>
    </cfRule>
  </conditionalFormatting>
  <conditionalFormatting sqref="CQ33:CQ56">
    <cfRule type="cellIs" dxfId="5" priority="369" operator="greaterThan">
      <formula>0</formula>
    </cfRule>
  </conditionalFormatting>
  <conditionalFormatting sqref="CQ61:CQ84">
    <cfRule type="cellIs" dxfId="5" priority="302" operator="greaterThan">
      <formula>0</formula>
    </cfRule>
  </conditionalFormatting>
  <conditionalFormatting sqref="CR5:CR27">
    <cfRule type="cellIs" dxfId="6" priority="397" operator="greaterThan">
      <formula>0</formula>
    </cfRule>
  </conditionalFormatting>
  <conditionalFormatting sqref="CR33:CR56">
    <cfRule type="cellIs" dxfId="6" priority="370" operator="greaterThan">
      <formula>0</formula>
    </cfRule>
  </conditionalFormatting>
  <conditionalFormatting sqref="CR61:CR84">
    <cfRule type="cellIs" dxfId="6" priority="303" operator="greaterThan">
      <formula>0</formula>
    </cfRule>
  </conditionalFormatting>
  <conditionalFormatting sqref="CT33:CT56">
    <cfRule type="cellIs" dxfId="0" priority="346" operator="greaterThan">
      <formula>0</formula>
    </cfRule>
    <cfRule type="cellIs" dxfId="1" priority="347" operator="greaterThan">
      <formula>1</formula>
    </cfRule>
    <cfRule type="cellIs" dxfId="2" priority="348" operator="greaterThan">
      <formula>1</formula>
    </cfRule>
  </conditionalFormatting>
  <conditionalFormatting sqref="CT61:CT84">
    <cfRule type="cellIs" dxfId="0" priority="269" operator="greaterThan">
      <formula>0</formula>
    </cfRule>
    <cfRule type="cellIs" dxfId="1" priority="270" operator="greaterThan">
      <formula>1</formula>
    </cfRule>
    <cfRule type="cellIs" dxfId="2" priority="271" operator="greaterThan">
      <formula>1</formula>
    </cfRule>
  </conditionalFormatting>
  <conditionalFormatting sqref="CU5:CU27">
    <cfRule type="cellIs" dxfId="3" priority="248" operator="greaterThan">
      <formula>0</formula>
    </cfRule>
    <cfRule type="cellIs" dxfId="4" priority="249" operator="greaterThan">
      <formula>0</formula>
    </cfRule>
  </conditionalFormatting>
  <conditionalFormatting sqref="CU33:CU56">
    <cfRule type="cellIs" dxfId="3" priority="349" operator="greaterThan">
      <formula>0</formula>
    </cfRule>
    <cfRule type="cellIs" dxfId="4" priority="350" operator="greaterThan">
      <formula>0</formula>
    </cfRule>
  </conditionalFormatting>
  <conditionalFormatting sqref="CU61:CU84">
    <cfRule type="cellIs" dxfId="3" priority="272" operator="greaterThan">
      <formula>0</formula>
    </cfRule>
    <cfRule type="cellIs" dxfId="4" priority="273" operator="greaterThan">
      <formula>0</formula>
    </cfRule>
  </conditionalFormatting>
  <conditionalFormatting sqref="CV5:CV27">
    <cfRule type="cellIs" dxfId="5" priority="250" operator="greaterThan">
      <formula>0</formula>
    </cfRule>
  </conditionalFormatting>
  <conditionalFormatting sqref="CV33:CV56">
    <cfRule type="cellIs" dxfId="5" priority="351" operator="greaterThan">
      <formula>0</formula>
    </cfRule>
  </conditionalFormatting>
  <conditionalFormatting sqref="CV61:CV84">
    <cfRule type="cellIs" dxfId="5" priority="274" operator="greaterThan">
      <formula>0</formula>
    </cfRule>
  </conditionalFormatting>
  <conditionalFormatting sqref="CW5:CW27">
    <cfRule type="cellIs" dxfId="6" priority="251" operator="greaterThan">
      <formula>0</formula>
    </cfRule>
  </conditionalFormatting>
  <conditionalFormatting sqref="CW33:CW56">
    <cfRule type="cellIs" dxfId="6" priority="352" operator="greaterThan">
      <formula>0</formula>
    </cfRule>
  </conditionalFormatting>
  <conditionalFormatting sqref="CW61:CW84">
    <cfRule type="cellIs" dxfId="6" priority="275" operator="greaterThan">
      <formula>0</formula>
    </cfRule>
  </conditionalFormatting>
  <conditionalFormatting sqref="I5:J28 N5:O28 X5:Y28 AC5:AC28">
    <cfRule type="cellIs" dxfId="6" priority="524" operator="greaterThan">
      <formula>0</formula>
    </cfRule>
  </conditionalFormatting>
  <conditionalFormatting sqref="S5:T28">
    <cfRule type="cellIs" dxfId="6" priority="69" operator="greaterThan">
      <formula>0</formula>
    </cfRule>
  </conditionalFormatting>
  <conditionalFormatting sqref="AF5:AJ27">
    <cfRule type="colorScale" priority="5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Z5:BZ27 BZ28:CC28">
    <cfRule type="cellIs" dxfId="0" priority="262" operator="greaterThan">
      <formula>0</formula>
    </cfRule>
    <cfRule type="cellIs" dxfId="1" priority="263" operator="greaterThan">
      <formula>1</formula>
    </cfRule>
    <cfRule type="cellIs" dxfId="2" priority="264" operator="greaterThan">
      <formula>1</formula>
    </cfRule>
  </conditionalFormatting>
  <conditionalFormatting sqref="CE5:CE27 CE28:CH28">
    <cfRule type="cellIs" dxfId="1" priority="236" operator="greaterThan">
      <formula>1</formula>
    </cfRule>
    <cfRule type="cellIs" dxfId="2" priority="237" operator="greaterThan">
      <formula>1</formula>
    </cfRule>
    <cfRule type="cellIs" dxfId="0" priority="235" operator="greaterThan">
      <formula>0</formula>
    </cfRule>
  </conditionalFormatting>
  <conditionalFormatting sqref="CT5:CT27 CT28:CW28">
    <cfRule type="cellIs" dxfId="1" priority="246" operator="greaterThan">
      <formula>1</formula>
    </cfRule>
    <cfRule type="cellIs" dxfId="2" priority="247" operator="greaterThan">
      <formula>1</formula>
    </cfRule>
    <cfRule type="cellIs" dxfId="0" priority="245" operator="greaterThan">
      <formula>0</formula>
    </cfRule>
  </conditionalFormatting>
  <conditionalFormatting sqref="BM19:BM29 BI31:BI33">
    <cfRule type="containsText" dxfId="13" priority="654" operator="between" text="WIN">
      <formula>NOT(ISERROR(SEARCH("WIN",BI19)))</formula>
    </cfRule>
    <cfRule type="containsText" dxfId="14" priority="653" operator="between" text="LOSE">
      <formula>NOT(ISERROR(SEARCH("LOSE",BI19)))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505" operator="greaterThan">
      <formula>0</formula>
    </cfRule>
  </conditionalFormatting>
  <conditionalFormatting sqref="AF33:AJ55">
    <cfRule type="colorScale" priority="5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69" operator="greaterThan">
      <formula>0</formula>
    </cfRule>
  </conditionalFormatting>
  <conditionalFormatting sqref="AF61:AJ83">
    <cfRule type="colorScale" priority="7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26" operator="greaterThan">
      <formula>1</formula>
    </cfRule>
    <cfRule type="cellIs" dxfId="2" priority="327" operator="greaterThan">
      <formula>1</formula>
    </cfRule>
    <cfRule type="cellIs" dxfId="0" priority="325" operator="greaterThan">
      <formula>0</formula>
    </cfRule>
  </conditionalFormatting>
  <conditionalFormatting sqref="CA61:CA66 CA83:CA84">
    <cfRule type="cellIs" dxfId="4" priority="329" operator="greaterThan">
      <formula>0</formula>
    </cfRule>
    <cfRule type="cellIs" dxfId="3" priority="328" operator="greaterThan">
      <formula>0</formula>
    </cfRule>
  </conditionalFormatting>
  <conditionalFormatting sqref="CE61:CE66 CE83:CE84">
    <cfRule type="cellIs" dxfId="2" priority="308" operator="greaterThan">
      <formula>1</formula>
    </cfRule>
    <cfRule type="cellIs" dxfId="1" priority="307" operator="greaterThan">
      <formula>1</formula>
    </cfRule>
    <cfRule type="cellIs" dxfId="0" priority="306" operator="greaterThan">
      <formula>0</formula>
    </cfRule>
  </conditionalFormatting>
  <conditionalFormatting sqref="CF61:CF66 CF83:CF84">
    <cfRule type="cellIs" dxfId="4" priority="310" operator="greaterThan">
      <formula>0</formula>
    </cfRule>
    <cfRule type="cellIs" dxfId="3" priority="309" operator="greaterThan">
      <formula>0</formula>
    </cfRule>
  </conditionalFormatting>
  <conditionalFormatting sqref="CJ61:CJ66 CJ83:CJ84">
    <cfRule type="cellIs" dxfId="1" priority="279" operator="greaterThan">
      <formula>1</formula>
    </cfRule>
    <cfRule type="cellIs" dxfId="2" priority="280" operator="greaterThan">
      <formula>1</formula>
    </cfRule>
    <cfRule type="cellIs" dxfId="0" priority="278" operator="greaterThan">
      <formula>0</formula>
    </cfRule>
  </conditionalFormatting>
  <conditionalFormatting sqref="CK61:CK66 CK83:CK84">
    <cfRule type="cellIs" dxfId="3" priority="281" operator="greaterThan">
      <formula>0</formula>
    </cfRule>
    <cfRule type="cellIs" dxfId="4" priority="282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705" operator="greaterThan">
      <formula>0</formula>
    </cfRule>
    <cfRule type="cellIs" dxfId="2" priority="707" operator="greaterThan">
      <formula>1</formula>
    </cfRule>
    <cfRule type="cellIs" dxfId="1" priority="706" operator="greaterThan">
      <formula>1</formula>
    </cfRule>
  </conditionalFormatting>
  <conditionalFormatting sqref="G93:G116 AA93:AA116">
    <cfRule type="cellIs" dxfId="4" priority="709" operator="greaterThan">
      <formula>0</formula>
    </cfRule>
    <cfRule type="cellIs" dxfId="3" priority="708" operator="greaterThan">
      <formula>0</formula>
    </cfRule>
  </conditionalFormatting>
  <conditionalFormatting sqref="H93:H116 AB93:AB116">
    <cfRule type="cellIs" dxfId="5" priority="710" operator="greaterThan">
      <formula>0</formula>
    </cfRule>
  </conditionalFormatting>
  <conditionalFormatting sqref="I93:J116 N93:O116 S93:T116 X93:Y116 AC93:AC116">
    <cfRule type="cellIs" dxfId="6" priority="711" operator="greaterThan">
      <formula>0</formula>
    </cfRule>
  </conditionalFormatting>
  <conditionalFormatting sqref="AF93:AJ115">
    <cfRule type="colorScale" priority="7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90" operator="greaterThan">
      <formula>0</formula>
    </cfRule>
  </conditionalFormatting>
  <conditionalFormatting sqref="AF121:AJ143">
    <cfRule type="colorScale" priority="7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8">
    <pageSetUpPr fitToPage="1"/>
  </sheetPr>
  <dimension ref="A1:CW981"/>
  <sheetViews>
    <sheetView showGridLines="0" zoomScale="130" zoomScaleNormal="130" workbookViewId="0">
      <selection activeCell="W24" sqref="W24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45047</v>
      </c>
      <c r="C5" s="16"/>
      <c r="D5" s="17"/>
      <c r="E5" s="33">
        <f t="shared" ref="E5:E27" si="0">IF((B5=0)," ",B5)</f>
        <v>45047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>
        <v>2</v>
      </c>
      <c r="V5" s="35"/>
      <c r="W5" s="36"/>
      <c r="X5" s="68">
        <f t="shared" ref="X5:X28" si="4">SUM(U5:W5)</f>
        <v>2</v>
      </c>
      <c r="Y5" s="10"/>
      <c r="Z5" s="73">
        <f t="shared" ref="Z5:AB28" si="5">F5+K5+P5+U5</f>
        <v>2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2</v>
      </c>
      <c r="AD5" s="4"/>
      <c r="AE5" s="33">
        <f t="shared" ref="AE5:AE27" si="8">IF((B93=0)," ",B93)</f>
        <v>45047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>
        <f t="shared" ref="AL5:AL27" si="14">IF((B93=0)," ",B93)</f>
        <v>45047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>IF(B5,WEEKDAY(E5:E27)," ")</f>
        <v>2</v>
      </c>
      <c r="BZ5" s="224">
        <f>IF((BY5=2),Z5," ")</f>
        <v>2</v>
      </c>
      <c r="CA5" s="225">
        <f>IF((BY5=2),AA5," ")</f>
        <v>0</v>
      </c>
      <c r="CB5" s="235">
        <f>IF((BY5=2),AB5," ")</f>
        <v>0</v>
      </c>
      <c r="CC5" s="236">
        <f>SUM(BZ5:CB5)</f>
        <v>2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>
        <v>45049</v>
      </c>
      <c r="C6" s="16"/>
      <c r="D6" s="17"/>
      <c r="E6" s="37">
        <f t="shared" si="0"/>
        <v>45049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>
        <v>1</v>
      </c>
      <c r="V6" s="39"/>
      <c r="W6" s="40"/>
      <c r="X6" s="68">
        <f t="shared" si="4"/>
        <v>1</v>
      </c>
      <c r="Y6" s="10"/>
      <c r="Z6" s="73">
        <f t="shared" si="5"/>
        <v>1</v>
      </c>
      <c r="AA6" s="79">
        <f t="shared" si="5"/>
        <v>0</v>
      </c>
      <c r="AB6" s="79">
        <f t="shared" si="6"/>
        <v>0</v>
      </c>
      <c r="AC6" s="68">
        <f t="shared" si="7"/>
        <v>1</v>
      </c>
      <c r="AD6" s="4"/>
      <c r="AE6" s="37">
        <f t="shared" si="8"/>
        <v>45049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>
        <f t="shared" si="14"/>
        <v>45049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>
        <f>IF(AC28=0," ",AC28)</f>
        <v>37</v>
      </c>
      <c r="AU6" s="160">
        <f>IF(AJ28=0,"  ",AJ28)</f>
        <v>0.545454545454545</v>
      </c>
      <c r="AV6" s="161">
        <f>IF(AQ28=0," ",AQ28)</f>
        <v>26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ref="BY6:BY27" si="20">IF(B6,WEEKDAY(E6:E28)," ")</f>
        <v>4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 t="str">
        <f t="shared" ref="CE6:CE27" si="24">IF((BY6=3),Z6," ")</f>
        <v> </v>
      </c>
      <c r="CF6" s="227" t="str">
        <f t="shared" ref="CF6:CF27" si="25">IF((BY6=3),AA6," ")</f>
        <v> </v>
      </c>
      <c r="CG6" s="237" t="str">
        <f t="shared" ref="CG6:CG27" si="26">IF((BY6=3),AB6," ")</f>
        <v> </v>
      </c>
      <c r="CH6" s="238">
        <f t="shared" ref="CH6:CH27" si="27">SUM(CE6:CG6)</f>
        <v>0</v>
      </c>
      <c r="CJ6" s="227">
        <f t="shared" ref="CJ6:CJ27" si="28">IF((BY6=4),Z6," ")</f>
        <v>1</v>
      </c>
      <c r="CK6" s="227">
        <f t="shared" ref="CK6:CK27" si="29">IF((BY6=4),AA6," ")</f>
        <v>0</v>
      </c>
      <c r="CL6" s="227">
        <f t="shared" ref="CL6:CL27" si="30">IF((BY6=4),AB6," ")</f>
        <v>0</v>
      </c>
      <c r="CM6" s="238">
        <f t="shared" ref="CM6:CM27" si="31">SUM(CJ6:CL6)</f>
        <v>1</v>
      </c>
      <c r="CN6" s="2"/>
      <c r="CO6" s="226" t="str">
        <f t="shared" ref="CO6:CO27" si="32">IF((BY6=5),Z6," ")</f>
        <v> </v>
      </c>
      <c r="CP6" s="227" t="str">
        <f t="shared" ref="CP6:CP27" si="33">IF((BY6=5),AA6," ")</f>
        <v> </v>
      </c>
      <c r="CQ6" s="227" t="str">
        <f t="shared" ref="CQ6:CQ27" si="34">IF((BY6=5),AB6," ")</f>
        <v> </v>
      </c>
      <c r="CR6" s="238">
        <f t="shared" ref="CR6:CR27" si="35">SUM(CO6:CQ6)</f>
        <v>0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>
        <v>45050</v>
      </c>
      <c r="C7" s="16"/>
      <c r="D7" s="17"/>
      <c r="E7" s="37">
        <f t="shared" si="0"/>
        <v>45050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>
        <v>1</v>
      </c>
      <c r="W7" s="40">
        <v>1</v>
      </c>
      <c r="X7" s="68">
        <f t="shared" si="4"/>
        <v>2</v>
      </c>
      <c r="Y7" s="10"/>
      <c r="Z7" s="73">
        <f t="shared" si="5"/>
        <v>0</v>
      </c>
      <c r="AA7" s="79">
        <f t="shared" si="5"/>
        <v>1</v>
      </c>
      <c r="AB7" s="79">
        <f t="shared" si="6"/>
        <v>1</v>
      </c>
      <c r="AC7" s="68">
        <f t="shared" si="7"/>
        <v>2</v>
      </c>
      <c r="AD7" s="4"/>
      <c r="AE7" s="37">
        <f t="shared" si="8"/>
        <v>45050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>
        <f t="shared" si="12"/>
        <v>50</v>
      </c>
      <c r="AJ7" s="100">
        <f t="shared" si="13"/>
        <v>50</v>
      </c>
      <c r="AK7" s="4"/>
      <c r="AL7" s="101">
        <f t="shared" si="14"/>
        <v>45050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2</v>
      </c>
      <c r="AQ7" s="150">
        <f t="shared" si="19"/>
        <v>2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20"/>
        <v>5</v>
      </c>
      <c r="BZ7" s="226" t="str">
        <f t="shared" si="21"/>
        <v> </v>
      </c>
      <c r="CA7" s="227" t="str">
        <f t="shared" si="22"/>
        <v> </v>
      </c>
      <c r="CB7" s="237" t="str">
        <f t="shared" ref="CB7:CB27" si="40">IF((BY7=2),AB7," ")</f>
        <v> </v>
      </c>
      <c r="CC7" s="238">
        <f t="shared" si="23"/>
        <v>0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 t="str">
        <f t="shared" si="28"/>
        <v> </v>
      </c>
      <c r="CK7" s="227" t="str">
        <f t="shared" si="29"/>
        <v> </v>
      </c>
      <c r="CL7" s="227" t="str">
        <f t="shared" si="30"/>
        <v> </v>
      </c>
      <c r="CM7" s="238">
        <f t="shared" si="31"/>
        <v>0</v>
      </c>
      <c r="CN7" s="2"/>
      <c r="CO7" s="226">
        <f t="shared" si="32"/>
        <v>0</v>
      </c>
      <c r="CP7" s="227">
        <f t="shared" si="33"/>
        <v>1</v>
      </c>
      <c r="CQ7" s="227">
        <f t="shared" si="34"/>
        <v>1</v>
      </c>
      <c r="CR7" s="238">
        <f t="shared" si="35"/>
        <v>2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>
        <v>45054</v>
      </c>
      <c r="C8" s="16"/>
      <c r="D8" s="17"/>
      <c r="E8" s="37">
        <f t="shared" si="0"/>
        <v>45054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>
        <v>1</v>
      </c>
      <c r="W8" s="40"/>
      <c r="X8" s="68">
        <f t="shared" si="4"/>
        <v>1</v>
      </c>
      <c r="Y8" s="10"/>
      <c r="Z8" s="73">
        <f t="shared" si="5"/>
        <v>0</v>
      </c>
      <c r="AA8" s="79">
        <f t="shared" si="5"/>
        <v>1</v>
      </c>
      <c r="AB8" s="79">
        <f t="shared" si="6"/>
        <v>0</v>
      </c>
      <c r="AC8" s="68">
        <f t="shared" si="7"/>
        <v>1</v>
      </c>
      <c r="AD8" s="4"/>
      <c r="AE8" s="37">
        <f t="shared" si="8"/>
        <v>45054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>
        <f t="shared" si="12"/>
        <v>0</v>
      </c>
      <c r="AJ8" s="100" t="str">
        <f t="shared" si="13"/>
        <v/>
      </c>
      <c r="AK8" s="4"/>
      <c r="AL8" s="101">
        <f t="shared" si="14"/>
        <v>45054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-1</v>
      </c>
      <c r="AQ8" s="150">
        <f t="shared" si="19"/>
        <v>-1</v>
      </c>
      <c r="AS8" s="117" t="s">
        <v>13</v>
      </c>
      <c r="AT8" s="118">
        <f>SUM(AT6:AT7)</f>
        <v>37</v>
      </c>
      <c r="AU8" s="164">
        <f>IF((AB28+AB56)=0," ",(AB28+AB56)/(AB28+AB56+AA28+AA56))</f>
        <v>0.545454545454545</v>
      </c>
      <c r="AV8" s="165">
        <f>IF(SUM(AV6:AV7)=0," ",SUM(AV6:AV7))</f>
        <v>26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20"/>
        <v>2</v>
      </c>
      <c r="BZ8" s="226">
        <f t="shared" si="21"/>
        <v>0</v>
      </c>
      <c r="CA8" s="227">
        <f t="shared" si="22"/>
        <v>1</v>
      </c>
      <c r="CB8" s="237">
        <f t="shared" si="40"/>
        <v>0</v>
      </c>
      <c r="CC8" s="238">
        <f t="shared" si="23"/>
        <v>1</v>
      </c>
      <c r="CE8" s="226" t="str">
        <f t="shared" si="24"/>
        <v> </v>
      </c>
      <c r="CF8" s="227" t="str">
        <f t="shared" si="25"/>
        <v> </v>
      </c>
      <c r="CG8" s="237" t="str">
        <f t="shared" si="26"/>
        <v> </v>
      </c>
      <c r="CH8" s="238">
        <f t="shared" si="27"/>
        <v>0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 t="str">
        <f t="shared" si="32"/>
        <v> </v>
      </c>
      <c r="CP8" s="227" t="str">
        <f t="shared" si="33"/>
        <v> </v>
      </c>
      <c r="CQ8" s="227" t="str">
        <f t="shared" si="34"/>
        <v> </v>
      </c>
      <c r="CR8" s="238">
        <f t="shared" si="35"/>
        <v>0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>
        <v>45056</v>
      </c>
      <c r="C9" s="16"/>
      <c r="D9" s="17"/>
      <c r="E9" s="37">
        <f t="shared" si="0"/>
        <v>45056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>
        <v>3</v>
      </c>
      <c r="X9" s="68">
        <f t="shared" si="4"/>
        <v>3</v>
      </c>
      <c r="Y9" s="10"/>
      <c r="Z9" s="73">
        <f t="shared" si="5"/>
        <v>0</v>
      </c>
      <c r="AA9" s="79">
        <f t="shared" si="5"/>
        <v>0</v>
      </c>
      <c r="AB9" s="79">
        <f t="shared" si="6"/>
        <v>3</v>
      </c>
      <c r="AC9" s="68">
        <f t="shared" si="7"/>
        <v>3</v>
      </c>
      <c r="AD9" s="4"/>
      <c r="AE9" s="37">
        <f t="shared" si="8"/>
        <v>45056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>
        <f t="shared" si="12"/>
        <v>100</v>
      </c>
      <c r="AJ9" s="100">
        <f t="shared" si="13"/>
        <v>100</v>
      </c>
      <c r="AK9" s="4"/>
      <c r="AL9" s="101">
        <f t="shared" si="14"/>
        <v>45056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9</v>
      </c>
      <c r="AQ9" s="150">
        <f t="shared" si="19"/>
        <v>9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20"/>
        <v>4</v>
      </c>
      <c r="BZ9" s="226" t="str">
        <f t="shared" si="21"/>
        <v> </v>
      </c>
      <c r="CA9" s="227" t="str">
        <f t="shared" si="22"/>
        <v> </v>
      </c>
      <c r="CB9" s="237" t="str">
        <f t="shared" si="40"/>
        <v> </v>
      </c>
      <c r="CC9" s="238">
        <f t="shared" si="23"/>
        <v>0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>
        <f t="shared" si="28"/>
        <v>0</v>
      </c>
      <c r="CK9" s="227">
        <f t="shared" si="29"/>
        <v>0</v>
      </c>
      <c r="CL9" s="227">
        <f t="shared" si="30"/>
        <v>3</v>
      </c>
      <c r="CM9" s="238">
        <f t="shared" si="31"/>
        <v>3</v>
      </c>
      <c r="CN9" s="2"/>
      <c r="CO9" s="226" t="str">
        <f t="shared" si="32"/>
        <v> </v>
      </c>
      <c r="CP9" s="227" t="str">
        <f t="shared" si="33"/>
        <v> </v>
      </c>
      <c r="CQ9" s="227" t="str">
        <f t="shared" si="34"/>
        <v> </v>
      </c>
      <c r="CR9" s="238">
        <f t="shared" si="35"/>
        <v>0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>
        <v>45057</v>
      </c>
      <c r="C10" s="16"/>
      <c r="D10" s="17"/>
      <c r="E10" s="37">
        <f t="shared" si="0"/>
        <v>45057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>
        <v>1</v>
      </c>
      <c r="V10" s="39">
        <v>1</v>
      </c>
      <c r="W10" s="40"/>
      <c r="X10" s="68">
        <f t="shared" si="4"/>
        <v>2</v>
      </c>
      <c r="Y10" s="10"/>
      <c r="Z10" s="73">
        <f t="shared" si="5"/>
        <v>1</v>
      </c>
      <c r="AA10" s="79">
        <f t="shared" si="5"/>
        <v>1</v>
      </c>
      <c r="AB10" s="79">
        <f t="shared" si="6"/>
        <v>0</v>
      </c>
      <c r="AC10" s="68">
        <f t="shared" si="7"/>
        <v>2</v>
      </c>
      <c r="AD10" s="4"/>
      <c r="AE10" s="37">
        <f t="shared" si="8"/>
        <v>45057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>
        <f t="shared" si="12"/>
        <v>0</v>
      </c>
      <c r="AJ10" s="100" t="str">
        <f t="shared" si="13"/>
        <v/>
      </c>
      <c r="AK10" s="4"/>
      <c r="AL10" s="101">
        <f t="shared" si="14"/>
        <v>45057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-1</v>
      </c>
      <c r="AQ10" s="150">
        <f t="shared" si="19"/>
        <v>-1</v>
      </c>
      <c r="AS10" s="119"/>
      <c r="AT10" s="121" t="s">
        <v>98</v>
      </c>
      <c r="AU10" s="168">
        <f>COUNTA(B5:B27)</f>
        <v>19</v>
      </c>
      <c r="AV10" s="166"/>
      <c r="AW10" s="347"/>
      <c r="AX10" s="348"/>
      <c r="BA10" s="366"/>
      <c r="BB10" s="121" t="s">
        <v>98</v>
      </c>
      <c r="BC10" s="168">
        <f>AU10</f>
        <v>19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20"/>
        <v>5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 t="str">
        <f t="shared" si="24"/>
        <v> </v>
      </c>
      <c r="CF10" s="227" t="str">
        <f t="shared" si="25"/>
        <v> </v>
      </c>
      <c r="CG10" s="237" t="str">
        <f t="shared" si="26"/>
        <v> </v>
      </c>
      <c r="CH10" s="238">
        <f t="shared" si="27"/>
        <v>0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>
        <f t="shared" si="32"/>
        <v>1</v>
      </c>
      <c r="CP10" s="227">
        <f t="shared" si="33"/>
        <v>1</v>
      </c>
      <c r="CQ10" s="227">
        <f t="shared" si="34"/>
        <v>0</v>
      </c>
      <c r="CR10" s="238">
        <f t="shared" si="35"/>
        <v>2</v>
      </c>
      <c r="CT10" s="226" t="str">
        <f t="shared" si="36"/>
        <v> </v>
      </c>
      <c r="CU10" s="227" t="str">
        <f t="shared" si="37"/>
        <v> </v>
      </c>
      <c r="CV10" s="227" t="str">
        <f t="shared" si="38"/>
        <v> </v>
      </c>
      <c r="CW10" s="238">
        <f t="shared" si="39"/>
        <v>0</v>
      </c>
    </row>
    <row r="11" ht="10.35" customHeight="1" spans="1:101">
      <c r="A11" s="18"/>
      <c r="B11" s="19">
        <v>45058</v>
      </c>
      <c r="C11" s="16"/>
      <c r="D11" s="17"/>
      <c r="E11" s="37">
        <f t="shared" si="0"/>
        <v>45058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>
        <v>1</v>
      </c>
      <c r="V11" s="39"/>
      <c r="W11" s="40"/>
      <c r="X11" s="68">
        <f t="shared" si="4"/>
        <v>1</v>
      </c>
      <c r="Y11" s="10"/>
      <c r="Z11" s="73">
        <f t="shared" si="5"/>
        <v>1</v>
      </c>
      <c r="AA11" s="79">
        <f t="shared" si="5"/>
        <v>0</v>
      </c>
      <c r="AB11" s="79">
        <f t="shared" si="6"/>
        <v>0</v>
      </c>
      <c r="AC11" s="68">
        <f t="shared" si="7"/>
        <v>1</v>
      </c>
      <c r="AD11" s="4"/>
      <c r="AE11" s="37">
        <f t="shared" si="8"/>
        <v>45058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>
        <f t="shared" si="14"/>
        <v>45058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0</v>
      </c>
      <c r="AQ11" s="150">
        <f t="shared" si="19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20"/>
        <v>6</v>
      </c>
      <c r="BZ11" s="226" t="str">
        <f t="shared" si="21"/>
        <v> </v>
      </c>
      <c r="CA11" s="227" t="str">
        <f t="shared" si="22"/>
        <v> </v>
      </c>
      <c r="CB11" s="237" t="str">
        <f t="shared" si="40"/>
        <v> </v>
      </c>
      <c r="CC11" s="238">
        <f t="shared" si="23"/>
        <v>0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 t="str">
        <f t="shared" si="28"/>
        <v> </v>
      </c>
      <c r="CK11" s="227" t="str">
        <f t="shared" si="29"/>
        <v> </v>
      </c>
      <c r="CL11" s="227" t="str">
        <f t="shared" si="30"/>
        <v> </v>
      </c>
      <c r="CM11" s="238">
        <f t="shared" si="31"/>
        <v>0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>
        <f t="shared" si="36"/>
        <v>1</v>
      </c>
      <c r="CU11" s="227">
        <f t="shared" si="37"/>
        <v>0</v>
      </c>
      <c r="CV11" s="227">
        <f t="shared" si="38"/>
        <v>0</v>
      </c>
      <c r="CW11" s="238">
        <f t="shared" si="39"/>
        <v>1</v>
      </c>
    </row>
    <row r="12" ht="10.35" customHeight="1" spans="1:101">
      <c r="A12" s="18"/>
      <c r="B12" s="19">
        <v>45061</v>
      </c>
      <c r="C12" s="16"/>
      <c r="D12" s="17"/>
      <c r="E12" s="37">
        <f t="shared" si="0"/>
        <v>45061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>
        <v>1</v>
      </c>
      <c r="V12" s="39"/>
      <c r="W12" s="40"/>
      <c r="X12" s="68">
        <f t="shared" si="4"/>
        <v>1</v>
      </c>
      <c r="Y12" s="10"/>
      <c r="Z12" s="73">
        <f t="shared" si="5"/>
        <v>1</v>
      </c>
      <c r="AA12" s="79">
        <f t="shared" si="5"/>
        <v>0</v>
      </c>
      <c r="AB12" s="79">
        <f t="shared" si="6"/>
        <v>0</v>
      </c>
      <c r="AC12" s="68">
        <f t="shared" si="7"/>
        <v>1</v>
      </c>
      <c r="AD12" s="4"/>
      <c r="AE12" s="37">
        <f t="shared" si="8"/>
        <v>45061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>
        <f t="shared" si="14"/>
        <v>45061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0</v>
      </c>
      <c r="AQ12" s="150">
        <f t="shared" si="19"/>
        <v>0</v>
      </c>
      <c r="AS12" s="123" t="s">
        <v>35</v>
      </c>
      <c r="AT12" s="124">
        <f>IF(AB28+AB56=0," ",(AB28+AB56)/AU10)</f>
        <v>0.631578947368421</v>
      </c>
      <c r="AU12" s="170">
        <f>IF(AB28+AB56=0," ",(AB28+AB56))</f>
        <v>12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20"/>
        <v>2</v>
      </c>
      <c r="BZ12" s="226">
        <f t="shared" si="21"/>
        <v>1</v>
      </c>
      <c r="CA12" s="227">
        <f t="shared" si="22"/>
        <v>0</v>
      </c>
      <c r="CB12" s="237">
        <f t="shared" si="40"/>
        <v>0</v>
      </c>
      <c r="CC12" s="238">
        <f t="shared" si="23"/>
        <v>1</v>
      </c>
      <c r="CE12" s="226" t="str">
        <f t="shared" si="24"/>
        <v> </v>
      </c>
      <c r="CF12" s="227" t="str">
        <f t="shared" si="25"/>
        <v> </v>
      </c>
      <c r="CG12" s="237" t="str">
        <f t="shared" si="26"/>
        <v> </v>
      </c>
      <c r="CH12" s="238">
        <f t="shared" si="27"/>
        <v>0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 t="str">
        <f t="shared" si="32"/>
        <v> </v>
      </c>
      <c r="CP12" s="227" t="str">
        <f t="shared" si="33"/>
        <v> </v>
      </c>
      <c r="CQ12" s="227" t="str">
        <f t="shared" si="34"/>
        <v> </v>
      </c>
      <c r="CR12" s="238">
        <f t="shared" si="35"/>
        <v>0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>
        <v>45062</v>
      </c>
      <c r="C13" s="16"/>
      <c r="D13" s="17"/>
      <c r="E13" s="37">
        <f t="shared" si="0"/>
        <v>45062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>
        <v>2</v>
      </c>
      <c r="V13" s="39">
        <v>2</v>
      </c>
      <c r="W13" s="40">
        <v>1</v>
      </c>
      <c r="X13" s="68">
        <f t="shared" si="4"/>
        <v>5</v>
      </c>
      <c r="Y13" s="10"/>
      <c r="Z13" s="73">
        <f t="shared" si="5"/>
        <v>2</v>
      </c>
      <c r="AA13" s="79">
        <f t="shared" si="5"/>
        <v>2</v>
      </c>
      <c r="AB13" s="79">
        <f t="shared" si="6"/>
        <v>1</v>
      </c>
      <c r="AC13" s="68">
        <f t="shared" si="7"/>
        <v>5</v>
      </c>
      <c r="AD13" s="4"/>
      <c r="AE13" s="37">
        <f t="shared" si="8"/>
        <v>45062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>
        <f t="shared" si="12"/>
        <v>33.3333333333333</v>
      </c>
      <c r="AJ13" s="100">
        <f t="shared" si="13"/>
        <v>33.3333333333333</v>
      </c>
      <c r="AK13" s="4"/>
      <c r="AL13" s="101">
        <f t="shared" si="14"/>
        <v>45062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1</v>
      </c>
      <c r="AQ13" s="150">
        <f t="shared" si="19"/>
        <v>1</v>
      </c>
      <c r="AS13" s="125" t="s">
        <v>38</v>
      </c>
      <c r="AT13" s="126">
        <f>IF(AA28+AA56=0," ",(AA28+AA56)/AU10)</f>
        <v>0.526315789473684</v>
      </c>
      <c r="AU13" s="171">
        <f>IF(AA28+AA56=0," ",(AA28+AA56))</f>
        <v>10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20"/>
        <v>3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>
        <f t="shared" si="24"/>
        <v>2</v>
      </c>
      <c r="CF13" s="227">
        <f t="shared" si="25"/>
        <v>2</v>
      </c>
      <c r="CG13" s="237">
        <f t="shared" si="26"/>
        <v>1</v>
      </c>
      <c r="CH13" s="238">
        <f t="shared" si="27"/>
        <v>5</v>
      </c>
      <c r="CJ13" s="227" t="str">
        <f t="shared" si="28"/>
        <v> </v>
      </c>
      <c r="CK13" s="227" t="str">
        <f t="shared" si="29"/>
        <v> </v>
      </c>
      <c r="CL13" s="227" t="str">
        <f t="shared" si="30"/>
        <v> </v>
      </c>
      <c r="CM13" s="238">
        <f t="shared" si="31"/>
        <v>0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 t="str">
        <f t="shared" si="36"/>
        <v> </v>
      </c>
      <c r="CU13" s="227" t="str">
        <f t="shared" si="37"/>
        <v> </v>
      </c>
      <c r="CV13" s="227" t="str">
        <f t="shared" si="38"/>
        <v> </v>
      </c>
      <c r="CW13" s="238">
        <f t="shared" si="39"/>
        <v>0</v>
      </c>
    </row>
    <row r="14" ht="10.35" customHeight="1" spans="1:101">
      <c r="A14" s="18"/>
      <c r="B14" s="19">
        <v>45063</v>
      </c>
      <c r="C14" s="16"/>
      <c r="D14" s="17"/>
      <c r="E14" s="37">
        <f t="shared" si="0"/>
        <v>45063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>
        <v>1</v>
      </c>
      <c r="V14" s="39"/>
      <c r="W14" s="40">
        <v>1</v>
      </c>
      <c r="X14" s="68">
        <f t="shared" si="4"/>
        <v>2</v>
      </c>
      <c r="Y14" s="10"/>
      <c r="Z14" s="73">
        <f t="shared" si="5"/>
        <v>1</v>
      </c>
      <c r="AA14" s="79">
        <f t="shared" si="5"/>
        <v>0</v>
      </c>
      <c r="AB14" s="79">
        <f t="shared" si="6"/>
        <v>1</v>
      </c>
      <c r="AC14" s="68">
        <f t="shared" si="7"/>
        <v>2</v>
      </c>
      <c r="AD14" s="4"/>
      <c r="AE14" s="37">
        <f t="shared" si="8"/>
        <v>45063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>
        <f t="shared" si="12"/>
        <v>100</v>
      </c>
      <c r="AJ14" s="100">
        <f t="shared" si="13"/>
        <v>100</v>
      </c>
      <c r="AK14" s="4"/>
      <c r="AL14" s="101">
        <f t="shared" si="14"/>
        <v>45063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3</v>
      </c>
      <c r="AQ14" s="150">
        <f t="shared" si="19"/>
        <v>3</v>
      </c>
      <c r="AS14" s="127" t="s">
        <v>40</v>
      </c>
      <c r="AT14" s="128">
        <f>IF(Z28+Z56=0," ",(Z28+Z56)/AU10)</f>
        <v>0.789473684210526</v>
      </c>
      <c r="AU14" s="172">
        <f>IF(Z28+Z56=0," ",(Z28+Z56))</f>
        <v>15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20"/>
        <v>4</v>
      </c>
      <c r="BZ14" s="226" t="str">
        <f t="shared" si="21"/>
        <v> </v>
      </c>
      <c r="CA14" s="227" t="str">
        <f t="shared" si="22"/>
        <v> </v>
      </c>
      <c r="CB14" s="237" t="str">
        <f t="shared" si="40"/>
        <v> </v>
      </c>
      <c r="CC14" s="238">
        <f t="shared" si="23"/>
        <v>0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>
        <f t="shared" si="28"/>
        <v>1</v>
      </c>
      <c r="CK14" s="227">
        <f t="shared" si="29"/>
        <v>0</v>
      </c>
      <c r="CL14" s="227">
        <f t="shared" si="30"/>
        <v>1</v>
      </c>
      <c r="CM14" s="238">
        <f t="shared" si="31"/>
        <v>2</v>
      </c>
      <c r="CN14" s="2"/>
      <c r="CO14" s="226" t="str">
        <f t="shared" si="32"/>
        <v> </v>
      </c>
      <c r="CP14" s="227" t="str">
        <f t="shared" si="33"/>
        <v> </v>
      </c>
      <c r="CQ14" s="227" t="str">
        <f t="shared" si="34"/>
        <v> </v>
      </c>
      <c r="CR14" s="238">
        <f t="shared" si="35"/>
        <v>0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>
        <v>45064</v>
      </c>
      <c r="C15" s="16"/>
      <c r="D15" s="17"/>
      <c r="E15" s="37">
        <f t="shared" si="0"/>
        <v>45064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>
        <v>1</v>
      </c>
      <c r="X15" s="68">
        <f t="shared" si="4"/>
        <v>1</v>
      </c>
      <c r="Y15" s="10"/>
      <c r="Z15" s="73">
        <f t="shared" si="5"/>
        <v>0</v>
      </c>
      <c r="AA15" s="79">
        <f t="shared" si="5"/>
        <v>0</v>
      </c>
      <c r="AB15" s="79">
        <f t="shared" si="6"/>
        <v>1</v>
      </c>
      <c r="AC15" s="68">
        <f t="shared" si="7"/>
        <v>1</v>
      </c>
      <c r="AD15" s="4"/>
      <c r="AE15" s="37">
        <f t="shared" si="8"/>
        <v>45064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>
        <f t="shared" si="12"/>
        <v>100</v>
      </c>
      <c r="AJ15" s="100">
        <f t="shared" si="13"/>
        <v>100</v>
      </c>
      <c r="AK15" s="4"/>
      <c r="AL15" s="101">
        <f t="shared" si="14"/>
        <v>45064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3</v>
      </c>
      <c r="AQ15" s="150">
        <f t="shared" si="19"/>
        <v>3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20"/>
        <v>5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 t="str">
        <f t="shared" si="28"/>
        <v> </v>
      </c>
      <c r="CK15" s="227" t="str">
        <f t="shared" si="29"/>
        <v> </v>
      </c>
      <c r="CL15" s="227" t="str">
        <f t="shared" si="30"/>
        <v> </v>
      </c>
      <c r="CM15" s="238">
        <f t="shared" si="31"/>
        <v>0</v>
      </c>
      <c r="CN15" s="2"/>
      <c r="CO15" s="226">
        <f t="shared" si="32"/>
        <v>0</v>
      </c>
      <c r="CP15" s="227">
        <f t="shared" si="33"/>
        <v>0</v>
      </c>
      <c r="CQ15" s="227">
        <f t="shared" si="34"/>
        <v>1</v>
      </c>
      <c r="CR15" s="238">
        <f t="shared" si="35"/>
        <v>1</v>
      </c>
      <c r="CT15" s="226" t="str">
        <f t="shared" si="36"/>
        <v> </v>
      </c>
      <c r="CU15" s="227" t="str">
        <f t="shared" si="37"/>
        <v> </v>
      </c>
      <c r="CV15" s="227" t="str">
        <f t="shared" si="38"/>
        <v> </v>
      </c>
      <c r="CW15" s="238">
        <f t="shared" si="39"/>
        <v>0</v>
      </c>
    </row>
    <row r="16" ht="10.35" customHeight="1" spans="1:101">
      <c r="A16" s="18"/>
      <c r="B16" s="19">
        <v>45065</v>
      </c>
      <c r="C16" s="16"/>
      <c r="D16" s="17"/>
      <c r="E16" s="37">
        <f t="shared" si="0"/>
        <v>45065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>
        <v>2</v>
      </c>
      <c r="W16" s="40">
        <v>1</v>
      </c>
      <c r="X16" s="68">
        <f t="shared" si="4"/>
        <v>3</v>
      </c>
      <c r="Y16" s="10"/>
      <c r="Z16" s="73">
        <f t="shared" si="5"/>
        <v>0</v>
      </c>
      <c r="AA16" s="79">
        <f t="shared" si="5"/>
        <v>2</v>
      </c>
      <c r="AB16" s="79">
        <f t="shared" si="6"/>
        <v>1</v>
      </c>
      <c r="AC16" s="68">
        <f t="shared" si="7"/>
        <v>3</v>
      </c>
      <c r="AD16" s="4"/>
      <c r="AE16" s="37">
        <f t="shared" si="8"/>
        <v>45065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>
        <f t="shared" si="12"/>
        <v>33.3333333333333</v>
      </c>
      <c r="AJ16" s="100">
        <f t="shared" si="13"/>
        <v>33.3333333333333</v>
      </c>
      <c r="AK16" s="4"/>
      <c r="AL16" s="101">
        <f t="shared" si="14"/>
        <v>45065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1</v>
      </c>
      <c r="AQ16" s="150">
        <f t="shared" si="19"/>
        <v>1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20"/>
        <v>6</v>
      </c>
      <c r="BZ16" s="226" t="str">
        <f t="shared" si="21"/>
        <v> </v>
      </c>
      <c r="CA16" s="227" t="str">
        <f t="shared" si="22"/>
        <v> </v>
      </c>
      <c r="CB16" s="237" t="str">
        <f t="shared" si="40"/>
        <v> </v>
      </c>
      <c r="CC16" s="238">
        <f t="shared" si="23"/>
        <v>0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 t="str">
        <f t="shared" si="32"/>
        <v> </v>
      </c>
      <c r="CP16" s="227" t="str">
        <f t="shared" si="33"/>
        <v> </v>
      </c>
      <c r="CQ16" s="227" t="str">
        <f t="shared" si="34"/>
        <v> </v>
      </c>
      <c r="CR16" s="238">
        <f t="shared" si="35"/>
        <v>0</v>
      </c>
      <c r="CT16" s="226">
        <f t="shared" si="36"/>
        <v>0</v>
      </c>
      <c r="CU16" s="227">
        <f t="shared" si="37"/>
        <v>2</v>
      </c>
      <c r="CV16" s="227">
        <f t="shared" si="38"/>
        <v>1</v>
      </c>
      <c r="CW16" s="238">
        <f t="shared" si="39"/>
        <v>3</v>
      </c>
    </row>
    <row r="17" ht="10.35" customHeight="1" spans="1:101">
      <c r="A17" s="18"/>
      <c r="B17" s="19">
        <v>45068</v>
      </c>
      <c r="C17" s="16"/>
      <c r="D17" s="17"/>
      <c r="E17" s="37">
        <f t="shared" si="0"/>
        <v>45068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>
        <v>1</v>
      </c>
      <c r="V17" s="39"/>
      <c r="W17" s="40">
        <v>1</v>
      </c>
      <c r="X17" s="68">
        <f t="shared" si="4"/>
        <v>2</v>
      </c>
      <c r="Y17" s="10"/>
      <c r="Z17" s="73">
        <f t="shared" si="5"/>
        <v>1</v>
      </c>
      <c r="AA17" s="79">
        <f t="shared" si="5"/>
        <v>0</v>
      </c>
      <c r="AB17" s="79">
        <f t="shared" si="6"/>
        <v>1</v>
      </c>
      <c r="AC17" s="68">
        <f t="shared" si="7"/>
        <v>2</v>
      </c>
      <c r="AD17" s="4"/>
      <c r="AE17" s="37">
        <f t="shared" si="8"/>
        <v>45068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>
        <f t="shared" si="12"/>
        <v>100</v>
      </c>
      <c r="AJ17" s="100">
        <f t="shared" si="13"/>
        <v>100</v>
      </c>
      <c r="AK17" s="4"/>
      <c r="AL17" s="101">
        <f t="shared" si="14"/>
        <v>45068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3</v>
      </c>
      <c r="AQ17" s="150">
        <f t="shared" si="19"/>
        <v>3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20"/>
        <v>2</v>
      </c>
      <c r="BZ17" s="226">
        <f t="shared" si="21"/>
        <v>1</v>
      </c>
      <c r="CA17" s="227">
        <f t="shared" si="22"/>
        <v>0</v>
      </c>
      <c r="CB17" s="237">
        <f t="shared" si="40"/>
        <v>1</v>
      </c>
      <c r="CC17" s="238">
        <f t="shared" si="23"/>
        <v>2</v>
      </c>
      <c r="CE17" s="226" t="str">
        <f t="shared" si="24"/>
        <v> </v>
      </c>
      <c r="CF17" s="227" t="str">
        <f t="shared" si="25"/>
        <v> </v>
      </c>
      <c r="CG17" s="237" t="str">
        <f t="shared" si="26"/>
        <v> </v>
      </c>
      <c r="CH17" s="238">
        <f t="shared" si="27"/>
        <v>0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 t="str">
        <f t="shared" si="36"/>
        <v> </v>
      </c>
      <c r="CU17" s="227" t="str">
        <f t="shared" si="37"/>
        <v> </v>
      </c>
      <c r="CV17" s="227" t="str">
        <f t="shared" si="38"/>
        <v> </v>
      </c>
      <c r="CW17" s="238">
        <f t="shared" si="39"/>
        <v>0</v>
      </c>
    </row>
    <row r="18" ht="10.35" customHeight="1" spans="1:101">
      <c r="A18" s="18"/>
      <c r="B18" s="19">
        <v>45069</v>
      </c>
      <c r="C18" s="16"/>
      <c r="D18" s="17"/>
      <c r="E18" s="37">
        <f t="shared" si="0"/>
        <v>45069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>
        <v>1</v>
      </c>
      <c r="X18" s="68">
        <f t="shared" si="4"/>
        <v>1</v>
      </c>
      <c r="Y18" s="10"/>
      <c r="Z18" s="73">
        <f t="shared" si="5"/>
        <v>0</v>
      </c>
      <c r="AA18" s="79">
        <f t="shared" si="5"/>
        <v>0</v>
      </c>
      <c r="AB18" s="79">
        <f t="shared" si="6"/>
        <v>1</v>
      </c>
      <c r="AC18" s="68">
        <f t="shared" si="7"/>
        <v>1</v>
      </c>
      <c r="AD18" s="4"/>
      <c r="AE18" s="37">
        <f t="shared" si="8"/>
        <v>45069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>
        <f t="shared" si="12"/>
        <v>100</v>
      </c>
      <c r="AJ18" s="100">
        <f t="shared" si="13"/>
        <v>100</v>
      </c>
      <c r="AK18" s="4"/>
      <c r="AL18" s="101">
        <f t="shared" si="14"/>
        <v>45069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3</v>
      </c>
      <c r="AQ18" s="150">
        <f t="shared" si="19"/>
        <v>3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20"/>
        <v>3</v>
      </c>
      <c r="BZ18" s="226" t="str">
        <f t="shared" si="21"/>
        <v> </v>
      </c>
      <c r="CA18" s="227" t="str">
        <f t="shared" si="22"/>
        <v> </v>
      </c>
      <c r="CB18" s="237" t="str">
        <f t="shared" si="40"/>
        <v> </v>
      </c>
      <c r="CC18" s="238">
        <f t="shared" si="23"/>
        <v>0</v>
      </c>
      <c r="CE18" s="226">
        <f t="shared" si="24"/>
        <v>0</v>
      </c>
      <c r="CF18" s="227">
        <f t="shared" si="25"/>
        <v>0</v>
      </c>
      <c r="CG18" s="237">
        <f t="shared" si="26"/>
        <v>1</v>
      </c>
      <c r="CH18" s="238">
        <f t="shared" si="27"/>
        <v>1</v>
      </c>
      <c r="CJ18" s="227" t="str">
        <f t="shared" si="28"/>
        <v> </v>
      </c>
      <c r="CK18" s="227" t="str">
        <f t="shared" si="29"/>
        <v> </v>
      </c>
      <c r="CL18" s="227" t="str">
        <f t="shared" si="30"/>
        <v> </v>
      </c>
      <c r="CM18" s="238">
        <f t="shared" si="31"/>
        <v>0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>
        <v>45070</v>
      </c>
      <c r="C19" s="16"/>
      <c r="D19" s="17"/>
      <c r="E19" s="37">
        <f t="shared" si="0"/>
        <v>45070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>
        <v>1</v>
      </c>
      <c r="V19" s="39"/>
      <c r="W19" s="40"/>
      <c r="X19" s="68">
        <f t="shared" si="4"/>
        <v>1</v>
      </c>
      <c r="Y19" s="10"/>
      <c r="Z19" s="73">
        <f t="shared" si="5"/>
        <v>1</v>
      </c>
      <c r="AA19" s="79">
        <f t="shared" si="5"/>
        <v>0</v>
      </c>
      <c r="AB19" s="79">
        <f t="shared" si="6"/>
        <v>0</v>
      </c>
      <c r="AC19" s="68">
        <f t="shared" si="7"/>
        <v>1</v>
      </c>
      <c r="AD19" s="4"/>
      <c r="AE19" s="37">
        <f t="shared" si="8"/>
        <v>45070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>
        <f t="shared" si="14"/>
        <v>45070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si="20"/>
        <v>4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 t="str">
        <f t="shared" si="24"/>
        <v> </v>
      </c>
      <c r="CF19" s="227" t="str">
        <f t="shared" si="25"/>
        <v> </v>
      </c>
      <c r="CG19" s="237" t="str">
        <f t="shared" si="26"/>
        <v> </v>
      </c>
      <c r="CH19" s="238">
        <f t="shared" si="27"/>
        <v>0</v>
      </c>
      <c r="CJ19" s="227">
        <f t="shared" si="28"/>
        <v>1</v>
      </c>
      <c r="CK19" s="227">
        <f t="shared" si="29"/>
        <v>0</v>
      </c>
      <c r="CL19" s="227">
        <f t="shared" si="30"/>
        <v>0</v>
      </c>
      <c r="CM19" s="238">
        <f t="shared" si="31"/>
        <v>1</v>
      </c>
      <c r="CN19" s="2"/>
      <c r="CO19" s="226" t="str">
        <f t="shared" si="32"/>
        <v> </v>
      </c>
      <c r="CP19" s="227" t="str">
        <f t="shared" si="33"/>
        <v> </v>
      </c>
      <c r="CQ19" s="227" t="str">
        <f t="shared" si="34"/>
        <v> </v>
      </c>
      <c r="CR19" s="238">
        <f t="shared" si="35"/>
        <v>0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>
        <v>45071</v>
      </c>
      <c r="C20" s="16"/>
      <c r="D20" s="17"/>
      <c r="E20" s="37">
        <f t="shared" si="0"/>
        <v>45071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>
        <v>1</v>
      </c>
      <c r="W20" s="40"/>
      <c r="X20" s="68">
        <f t="shared" si="4"/>
        <v>1</v>
      </c>
      <c r="Y20" s="10"/>
      <c r="Z20" s="73">
        <f t="shared" si="5"/>
        <v>0</v>
      </c>
      <c r="AA20" s="79">
        <f t="shared" si="5"/>
        <v>1</v>
      </c>
      <c r="AB20" s="79">
        <f t="shared" si="6"/>
        <v>0</v>
      </c>
      <c r="AC20" s="68">
        <f t="shared" si="7"/>
        <v>1</v>
      </c>
      <c r="AD20" s="4"/>
      <c r="AE20" s="37">
        <f t="shared" si="8"/>
        <v>45071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>
        <f t="shared" si="12"/>
        <v>0</v>
      </c>
      <c r="AJ20" s="100" t="str">
        <f t="shared" si="13"/>
        <v/>
      </c>
      <c r="AK20" s="4"/>
      <c r="AL20" s="101">
        <f t="shared" si="14"/>
        <v>45071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-1</v>
      </c>
      <c r="AQ20" s="150">
        <f t="shared" si="19"/>
        <v>-1</v>
      </c>
      <c r="AR20" s="326"/>
      <c r="AS20" s="135" t="s">
        <v>6</v>
      </c>
      <c r="AT20" s="133">
        <f>IF(W28+W56+V28+V56=0," ",(W28+W56)/(W28+W56+V28+V56))</f>
        <v>0.545454545454545</v>
      </c>
      <c r="AU20" s="177">
        <f>IF(AP28+AP56=0," ",AP28+AP56)</f>
        <v>26</v>
      </c>
      <c r="AV20" s="178">
        <f>IF(X28+X56=0," ",X28+X56)</f>
        <v>37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20"/>
        <v>5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 t="str">
        <f t="shared" si="28"/>
        <v> </v>
      </c>
      <c r="CK20" s="227" t="str">
        <f t="shared" si="29"/>
        <v> </v>
      </c>
      <c r="CL20" s="227" t="str">
        <f t="shared" si="30"/>
        <v> </v>
      </c>
      <c r="CM20" s="238">
        <f t="shared" si="31"/>
        <v>0</v>
      </c>
      <c r="CN20" s="2"/>
      <c r="CO20" s="226">
        <f t="shared" si="32"/>
        <v>0</v>
      </c>
      <c r="CP20" s="227">
        <f t="shared" si="33"/>
        <v>1</v>
      </c>
      <c r="CQ20" s="227">
        <f t="shared" si="34"/>
        <v>0</v>
      </c>
      <c r="CR20" s="238">
        <f t="shared" si="35"/>
        <v>1</v>
      </c>
      <c r="CT20" s="226" t="str">
        <f t="shared" si="36"/>
        <v> </v>
      </c>
      <c r="CU20" s="227" t="str">
        <f t="shared" si="37"/>
        <v> </v>
      </c>
      <c r="CV20" s="227" t="str">
        <f t="shared" si="38"/>
        <v> </v>
      </c>
      <c r="CW20" s="238">
        <f t="shared" si="39"/>
        <v>0</v>
      </c>
    </row>
    <row r="21" ht="10.35" customHeight="1" spans="1:101">
      <c r="A21" s="18"/>
      <c r="B21" s="19">
        <v>45072</v>
      </c>
      <c r="C21" s="16"/>
      <c r="D21" s="17"/>
      <c r="E21" s="37">
        <f t="shared" si="0"/>
        <v>45072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>
        <v>1</v>
      </c>
      <c r="V21" s="39"/>
      <c r="W21" s="40"/>
      <c r="X21" s="68">
        <f t="shared" si="4"/>
        <v>1</v>
      </c>
      <c r="Y21" s="10"/>
      <c r="Z21" s="73">
        <f t="shared" si="5"/>
        <v>1</v>
      </c>
      <c r="AA21" s="79">
        <f t="shared" si="5"/>
        <v>0</v>
      </c>
      <c r="AB21" s="79">
        <f t="shared" si="6"/>
        <v>0</v>
      </c>
      <c r="AC21" s="68">
        <f t="shared" si="7"/>
        <v>1</v>
      </c>
      <c r="AD21" s="4"/>
      <c r="AE21" s="37">
        <f t="shared" si="8"/>
        <v>45072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>
        <f t="shared" si="14"/>
        <v>45072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0</v>
      </c>
      <c r="AQ21" s="150">
        <f t="shared" si="19"/>
        <v>0</v>
      </c>
      <c r="AR21" s="326"/>
      <c r="AS21" s="136" t="s">
        <v>13</v>
      </c>
      <c r="AT21" s="137">
        <f>IF(AB28+AB56+AA28+AA56=0," ",(AB28+AB56)/(AB28+AB56+AA28+AA56))</f>
        <v>0.545454545454545</v>
      </c>
      <c r="AU21" s="179">
        <f>SUM(AU17:AU20)</f>
        <v>26</v>
      </c>
      <c r="AV21" s="180">
        <f>SUM(AV17:AV20)</f>
        <v>37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>
        <f t="shared" si="20"/>
        <v>6</v>
      </c>
      <c r="BZ21" s="226" t="str">
        <f t="shared" si="21"/>
        <v> </v>
      </c>
      <c r="CA21" s="227" t="str">
        <f t="shared" si="22"/>
        <v> </v>
      </c>
      <c r="CB21" s="237" t="str">
        <f t="shared" si="40"/>
        <v> </v>
      </c>
      <c r="CC21" s="238">
        <f t="shared" si="23"/>
        <v>0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>
        <f t="shared" si="36"/>
        <v>1</v>
      </c>
      <c r="CU21" s="227">
        <f t="shared" si="37"/>
        <v>0</v>
      </c>
      <c r="CV21" s="227">
        <f t="shared" si="38"/>
        <v>0</v>
      </c>
      <c r="CW21" s="238">
        <f t="shared" si="39"/>
        <v>1</v>
      </c>
    </row>
    <row r="22" ht="10.35" customHeight="1" spans="1:101">
      <c r="A22" s="18"/>
      <c r="B22" s="19">
        <v>45076</v>
      </c>
      <c r="C22" s="16"/>
      <c r="D22" s="17"/>
      <c r="E22" s="37">
        <f t="shared" si="0"/>
        <v>45076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>
        <v>3</v>
      </c>
      <c r="V22" s="39">
        <v>1</v>
      </c>
      <c r="W22" s="40"/>
      <c r="X22" s="68">
        <f t="shared" si="4"/>
        <v>4</v>
      </c>
      <c r="Y22" s="10"/>
      <c r="Z22" s="73">
        <f t="shared" si="5"/>
        <v>3</v>
      </c>
      <c r="AA22" s="79">
        <f t="shared" si="5"/>
        <v>1</v>
      </c>
      <c r="AB22" s="79">
        <f t="shared" si="6"/>
        <v>0</v>
      </c>
      <c r="AC22" s="68">
        <f t="shared" si="7"/>
        <v>4</v>
      </c>
      <c r="AD22" s="4"/>
      <c r="AE22" s="37">
        <f t="shared" si="8"/>
        <v>45076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>
        <f t="shared" si="12"/>
        <v>0</v>
      </c>
      <c r="AJ22" s="100" t="str">
        <f t="shared" si="13"/>
        <v/>
      </c>
      <c r="AK22" s="4"/>
      <c r="AL22" s="101">
        <f t="shared" si="14"/>
        <v>45076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-1</v>
      </c>
      <c r="AQ22" s="150">
        <f t="shared" si="19"/>
        <v>-1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>
        <f t="shared" si="20"/>
        <v>3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>
        <f t="shared" si="24"/>
        <v>3</v>
      </c>
      <c r="CF22" s="227">
        <f t="shared" si="25"/>
        <v>1</v>
      </c>
      <c r="CG22" s="237">
        <f t="shared" si="26"/>
        <v>0</v>
      </c>
      <c r="CH22" s="238">
        <f t="shared" si="27"/>
        <v>4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>
        <v>45077</v>
      </c>
      <c r="C23" s="16"/>
      <c r="D23" s="17"/>
      <c r="E23" s="37">
        <f t="shared" si="0"/>
        <v>45077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>
        <v>1</v>
      </c>
      <c r="W23" s="40">
        <v>2</v>
      </c>
      <c r="X23" s="68">
        <f t="shared" si="4"/>
        <v>3</v>
      </c>
      <c r="Y23" s="10"/>
      <c r="Z23" s="73">
        <f t="shared" si="5"/>
        <v>0</v>
      </c>
      <c r="AA23" s="79">
        <f t="shared" si="5"/>
        <v>1</v>
      </c>
      <c r="AB23" s="79">
        <f t="shared" si="6"/>
        <v>2</v>
      </c>
      <c r="AC23" s="68">
        <f t="shared" si="7"/>
        <v>3</v>
      </c>
      <c r="AD23" s="4"/>
      <c r="AE23" s="37">
        <f t="shared" si="8"/>
        <v>45077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>
        <f t="shared" si="12"/>
        <v>66.6666666666667</v>
      </c>
      <c r="AJ23" s="100">
        <f t="shared" si="13"/>
        <v>66.6666666666667</v>
      </c>
      <c r="AK23" s="4"/>
      <c r="AL23" s="101">
        <f t="shared" si="14"/>
        <v>45077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5</v>
      </c>
      <c r="AQ23" s="150">
        <f t="shared" si="19"/>
        <v>5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>
        <f t="shared" si="20"/>
        <v>4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>
        <f t="shared" si="28"/>
        <v>0</v>
      </c>
      <c r="CK23" s="227">
        <f t="shared" si="29"/>
        <v>1</v>
      </c>
      <c r="CL23" s="227">
        <f t="shared" si="30"/>
        <v>2</v>
      </c>
      <c r="CM23" s="238">
        <f t="shared" si="31"/>
        <v>3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1</v>
      </c>
      <c r="AU24" s="335">
        <f>CG28+CG56</f>
        <v>2</v>
      </c>
      <c r="AV24" s="335">
        <f>CL28+CL56</f>
        <v>6</v>
      </c>
      <c r="AW24" s="335">
        <f>CQ28+CQ56</f>
        <v>2</v>
      </c>
      <c r="AX24" s="335">
        <f>CV28+CV56</f>
        <v>1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 t="str">
        <f t="shared" si="32"/>
        <v> </v>
      </c>
      <c r="CP24" s="227" t="str">
        <f t="shared" si="33"/>
        <v> </v>
      </c>
      <c r="CQ24" s="227" t="str">
        <f t="shared" si="34"/>
        <v> 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1</v>
      </c>
      <c r="AU25" s="337">
        <f>CF28+CF56</f>
        <v>3</v>
      </c>
      <c r="AV25" s="337">
        <f>CK28+CK56</f>
        <v>1</v>
      </c>
      <c r="AW25" s="337">
        <f>CP28+CP56</f>
        <v>3</v>
      </c>
      <c r="AX25" s="337">
        <f>CU28+CU56</f>
        <v>2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4</v>
      </c>
      <c r="AU26" s="339">
        <f>CE28+CE56</f>
        <v>5</v>
      </c>
      <c r="AV26" s="339">
        <f>CJ28+CJ56</f>
        <v>3</v>
      </c>
      <c r="AW26" s="339">
        <f>CO28+CO56</f>
        <v>1</v>
      </c>
      <c r="AX26" s="339">
        <f>CT28+CT56</f>
        <v>2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2</v>
      </c>
      <c r="AU27" s="341">
        <f>(AU24*3)-AU25</f>
        <v>3</v>
      </c>
      <c r="AV27" s="341">
        <f>(AV24*3)-AV25</f>
        <v>17</v>
      </c>
      <c r="AW27" s="341">
        <f>(AW24*3)-AW25</f>
        <v>3</v>
      </c>
      <c r="AX27" s="341">
        <f t="shared" ref="AX27" si="42">(AX24*3)-AX25</f>
        <v>1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15</v>
      </c>
      <c r="V28" s="66">
        <f>SUM(V5:V27)</f>
        <v>10</v>
      </c>
      <c r="W28" s="66">
        <f>SUM(W5:W27)</f>
        <v>12</v>
      </c>
      <c r="X28" s="64">
        <f t="shared" si="4"/>
        <v>37</v>
      </c>
      <c r="Y28" s="10"/>
      <c r="Z28" s="46">
        <f t="shared" si="5"/>
        <v>15</v>
      </c>
      <c r="AA28" s="47">
        <f t="shared" si="5"/>
        <v>10</v>
      </c>
      <c r="AB28" s="47">
        <f t="shared" si="5"/>
        <v>12</v>
      </c>
      <c r="AC28" s="64">
        <f t="shared" si="7"/>
        <v>37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>
        <f>IF((W28+V28=0),"0",W28/(W28+V28))</f>
        <v>0.545454545454545</v>
      </c>
      <c r="AJ28" s="103">
        <f>IF(AF28+AG28+AH28+AI28=0,"0 ",(AB28)/(AB28+AA28))</f>
        <v>0.545454545454545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26</v>
      </c>
      <c r="AQ28" s="152">
        <f>SUM(AQ5:AQ27)</f>
        <v>26</v>
      </c>
      <c r="AS28" s="342" t="s">
        <v>1</v>
      </c>
      <c r="AT28" s="343">
        <f>IF((AT24+AT25=0),"0",AT24/(AT24+AT25))</f>
        <v>0.5</v>
      </c>
      <c r="AU28" s="343">
        <f>IF((AU24+AU25=0),"0",AU24/(AU24+AU25))</f>
        <v>0.4</v>
      </c>
      <c r="AV28" s="343">
        <f>IF((AV24+AV25=0),"0",AV24/(AV24+AV25))</f>
        <v>0.857142857142857</v>
      </c>
      <c r="AW28" s="343">
        <f>IF((AW24+AW25=0),"0",AW24/(AW24+AW25))</f>
        <v>0.4</v>
      </c>
      <c r="AX28" s="343">
        <f>IF((AX24+AX25=0),"0",AX24/(AX24+AX25))</f>
        <v>0.333333333333333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4</v>
      </c>
      <c r="CA28" s="229">
        <f>SUM(CA5:CA27)</f>
        <v>1</v>
      </c>
      <c r="CB28" s="229">
        <f>SUM(CB5:CB27)</f>
        <v>1</v>
      </c>
      <c r="CC28" s="239">
        <f>SUM(CC5:CC27)</f>
        <v>6</v>
      </c>
      <c r="CE28" s="228">
        <f>SUM(CE5:CE27)</f>
        <v>5</v>
      </c>
      <c r="CF28" s="229">
        <f t="shared" ref="CF28:CH28" si="43">SUM(CF5:CF27)</f>
        <v>3</v>
      </c>
      <c r="CG28" s="229">
        <f t="shared" si="43"/>
        <v>2</v>
      </c>
      <c r="CH28" s="239">
        <f t="shared" si="43"/>
        <v>10</v>
      </c>
      <c r="CJ28" s="228">
        <f>SUM(CJ5:CJ27)</f>
        <v>3</v>
      </c>
      <c r="CK28" s="229">
        <f t="shared" ref="CK28:CM28" si="44">SUM(CK5:CK27)</f>
        <v>1</v>
      </c>
      <c r="CL28" s="229">
        <f t="shared" si="44"/>
        <v>6</v>
      </c>
      <c r="CM28" s="239">
        <f t="shared" si="44"/>
        <v>10</v>
      </c>
      <c r="CN28" s="2"/>
      <c r="CO28" s="228">
        <f>SUM(CO5:CO27)</f>
        <v>1</v>
      </c>
      <c r="CP28" s="229">
        <f t="shared" ref="CP28:CR28" si="45">SUM(CP5:CP27)</f>
        <v>3</v>
      </c>
      <c r="CQ28" s="229">
        <f t="shared" si="45"/>
        <v>2</v>
      </c>
      <c r="CR28" s="239">
        <f t="shared" si="45"/>
        <v>6</v>
      </c>
      <c r="CT28" s="228">
        <f>SUM(CT5:CT27)</f>
        <v>2</v>
      </c>
      <c r="CU28" s="229">
        <f t="shared" ref="CU28:CW28" si="46">SUM(CU5:CU27)</f>
        <v>2</v>
      </c>
      <c r="CV28" s="229">
        <f t="shared" si="46"/>
        <v>1</v>
      </c>
      <c r="CW28" s="239">
        <f t="shared" si="46"/>
        <v>5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55" si="47">IF((B5=0)," ",B5)</f>
        <v>45047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>
        <f t="shared" ref="AE33:AE55" si="55">IF((B93=0)," ",B93)</f>
        <v>45047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>
        <f t="shared" ref="AL33:AL55" si="61">IF((B93=0)," ",B93)</f>
        <v>45047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>IF(B5,WEEKDAY(E33:E55)," ")</f>
        <v>2</v>
      </c>
      <c r="BZ33" s="224">
        <f>IF((BY33=2),Z33," ")</f>
        <v>0</v>
      </c>
      <c r="CA33" s="225">
        <f>IF((BY33=2),AA33," ")</f>
        <v>0</v>
      </c>
      <c r="CB33" s="225">
        <f t="shared" ref="CB33:CB55" si="62">IF((BY33=2),AB33," ")</f>
        <v>0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si="47"/>
        <v>45049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>
        <f t="shared" si="55"/>
        <v>45049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>
        <f t="shared" si="61"/>
        <v>45049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ref="BY34:BY55" si="69">IF(B6,WEEKDAY(E34:E56)," ")</f>
        <v>4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>
        <f t="shared" ref="CJ34:CJ55" si="77">IF((BY34=4),Z34," ")</f>
        <v>0</v>
      </c>
      <c r="CK34" s="227">
        <f t="shared" ref="CK34:CK55" si="78">IF((BY34=4),AA34," ")</f>
        <v>0</v>
      </c>
      <c r="CL34" s="227">
        <f t="shared" ref="CL34:CL55" si="79">IF((BY34=4),AB34," ")</f>
        <v>0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>
        <f t="shared" si="47"/>
        <v>45050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>
        <f t="shared" si="55"/>
        <v>45050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>
        <f t="shared" si="61"/>
        <v>45050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69"/>
        <v>5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>
        <f t="shared" si="81"/>
        <v>0</v>
      </c>
      <c r="CP35" s="227">
        <f t="shared" si="82"/>
        <v>0</v>
      </c>
      <c r="CQ35" s="227">
        <f t="shared" si="83"/>
        <v>0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>
        <f t="shared" si="47"/>
        <v>45054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>
        <f t="shared" si="55"/>
        <v>45054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>
        <f t="shared" si="61"/>
        <v>45054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69"/>
        <v>2</v>
      </c>
      <c r="BZ36" s="226">
        <f t="shared" si="70"/>
        <v>0</v>
      </c>
      <c r="CA36" s="227">
        <f t="shared" si="71"/>
        <v>0</v>
      </c>
      <c r="CB36" s="227">
        <f t="shared" si="62"/>
        <v>0</v>
      </c>
      <c r="CC36" s="238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>
        <f t="shared" si="47"/>
        <v>45056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>
        <f t="shared" si="55"/>
        <v>45056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>
        <f t="shared" si="61"/>
        <v>45056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69"/>
        <v>4</v>
      </c>
      <c r="BZ37" s="226" t="str">
        <f t="shared" si="70"/>
        <v> </v>
      </c>
      <c r="CA37" s="227" t="str">
        <f t="shared" si="71"/>
        <v> </v>
      </c>
      <c r="CB37" s="227" t="str">
        <f t="shared" si="62"/>
        <v> 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>
        <f t="shared" si="77"/>
        <v>0</v>
      </c>
      <c r="CK37" s="227">
        <f t="shared" si="78"/>
        <v>0</v>
      </c>
      <c r="CL37" s="227">
        <f t="shared" si="79"/>
        <v>0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>
        <f t="shared" si="47"/>
        <v>45057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>
        <f t="shared" si="55"/>
        <v>45057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>
        <f t="shared" si="61"/>
        <v>45057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69"/>
        <v>5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 t="str">
        <f t="shared" si="73"/>
        <v> </v>
      </c>
      <c r="CF38" s="227" t="str">
        <f t="shared" si="74"/>
        <v> </v>
      </c>
      <c r="CG38" s="227" t="str">
        <f t="shared" si="75"/>
        <v> 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>
        <f t="shared" si="81"/>
        <v>0</v>
      </c>
      <c r="CP38" s="227">
        <f t="shared" si="82"/>
        <v>0</v>
      </c>
      <c r="CQ38" s="227">
        <f t="shared" si="83"/>
        <v>0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>
        <f t="shared" si="47"/>
        <v>45058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>
        <f t="shared" si="55"/>
        <v>45058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>
        <f t="shared" si="61"/>
        <v>45058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69"/>
        <v>6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 t="str">
        <f t="shared" si="77"/>
        <v> </v>
      </c>
      <c r="CK39" s="227" t="str">
        <f t="shared" si="78"/>
        <v> </v>
      </c>
      <c r="CL39" s="227" t="str">
        <f t="shared" si="79"/>
        <v> 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>
        <f t="shared" si="63"/>
        <v>0</v>
      </c>
      <c r="CU39" s="227">
        <f t="shared" si="85"/>
        <v>0</v>
      </c>
      <c r="CV39" s="227">
        <f t="shared" si="86"/>
        <v>0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>
        <f t="shared" si="47"/>
        <v>45061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>
        <f t="shared" si="55"/>
        <v>45061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>
        <f t="shared" si="61"/>
        <v>45061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69"/>
        <v>2</v>
      </c>
      <c r="BZ40" s="226">
        <f t="shared" si="70"/>
        <v>0</v>
      </c>
      <c r="CA40" s="227">
        <f t="shared" si="71"/>
        <v>0</v>
      </c>
      <c r="CB40" s="227">
        <f t="shared" si="62"/>
        <v>0</v>
      </c>
      <c r="CC40" s="238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>
        <f t="shared" si="47"/>
        <v>45062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>
        <f t="shared" si="55"/>
        <v>45062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>
        <f t="shared" si="61"/>
        <v>45062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69"/>
        <v>3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>
        <f t="shared" si="73"/>
        <v>0</v>
      </c>
      <c r="CF41" s="227">
        <f t="shared" si="74"/>
        <v>0</v>
      </c>
      <c r="CG41" s="227">
        <f t="shared" si="75"/>
        <v>0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>
        <f t="shared" si="47"/>
        <v>45063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>
        <f t="shared" si="55"/>
        <v>45063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>
        <f t="shared" si="61"/>
        <v>45063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69"/>
        <v>4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>
        <f t="shared" si="77"/>
        <v>0</v>
      </c>
      <c r="CK42" s="227">
        <f t="shared" si="78"/>
        <v>0</v>
      </c>
      <c r="CL42" s="227">
        <f t="shared" si="79"/>
        <v>0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>
        <f t="shared" si="47"/>
        <v>45064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>
        <f t="shared" si="55"/>
        <v>45064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>
        <f t="shared" si="61"/>
        <v>45064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69"/>
        <v>5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>
        <f t="shared" si="81"/>
        <v>0</v>
      </c>
      <c r="CP43" s="227">
        <f t="shared" si="82"/>
        <v>0</v>
      </c>
      <c r="CQ43" s="227">
        <f t="shared" si="83"/>
        <v>0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>
        <f t="shared" si="47"/>
        <v>45065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>
        <f t="shared" si="55"/>
        <v>45065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>
        <f t="shared" si="61"/>
        <v>45065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69"/>
        <v>6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>
        <f t="shared" si="63"/>
        <v>0</v>
      </c>
      <c r="CU44" s="227">
        <f t="shared" si="85"/>
        <v>0</v>
      </c>
      <c r="CV44" s="227">
        <f t="shared" si="86"/>
        <v>0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>
        <f t="shared" si="47"/>
        <v>45068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>
        <f t="shared" si="55"/>
        <v>45068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>
        <f t="shared" si="61"/>
        <v>45068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69"/>
        <v>2</v>
      </c>
      <c r="BZ45" s="226">
        <f t="shared" si="70"/>
        <v>0</v>
      </c>
      <c r="CA45" s="227">
        <f t="shared" si="71"/>
        <v>0</v>
      </c>
      <c r="CB45" s="227">
        <f t="shared" si="62"/>
        <v>0</v>
      </c>
      <c r="CC45" s="238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>
        <f t="shared" si="47"/>
        <v>45069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>
        <f t="shared" si="55"/>
        <v>45069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>
        <f t="shared" si="61"/>
        <v>45069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69"/>
        <v>3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238">
        <f t="shared" si="72"/>
        <v>0</v>
      </c>
      <c r="CE46" s="226">
        <f t="shared" si="73"/>
        <v>0</v>
      </c>
      <c r="CF46" s="227">
        <f t="shared" si="74"/>
        <v>0</v>
      </c>
      <c r="CG46" s="227">
        <f t="shared" si="75"/>
        <v>0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>
        <f t="shared" si="47"/>
        <v>45070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>
        <f t="shared" si="55"/>
        <v>45070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>
        <f t="shared" si="61"/>
        <v>45070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si="69"/>
        <v>4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>
        <f t="shared" si="77"/>
        <v>0</v>
      </c>
      <c r="CK47" s="227">
        <f t="shared" si="78"/>
        <v>0</v>
      </c>
      <c r="CL47" s="227">
        <f t="shared" si="79"/>
        <v>0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>
        <f t="shared" si="47"/>
        <v>45071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>
        <f t="shared" si="55"/>
        <v>45071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>
        <f t="shared" si="61"/>
        <v>45071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69"/>
        <v>5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>
        <f t="shared" si="81"/>
        <v>0</v>
      </c>
      <c r="CP48" s="227">
        <f t="shared" si="82"/>
        <v>0</v>
      </c>
      <c r="CQ48" s="227">
        <f t="shared" si="83"/>
        <v>0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>
        <f t="shared" si="47"/>
        <v>45072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>
        <f t="shared" si="55"/>
        <v>45072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>
        <f t="shared" si="61"/>
        <v>45072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>
        <f t="shared" si="69"/>
        <v>6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>
        <f t="shared" si="63"/>
        <v>0</v>
      </c>
      <c r="CU49" s="227">
        <f t="shared" si="85"/>
        <v>0</v>
      </c>
      <c r="CV49" s="227">
        <f t="shared" si="86"/>
        <v>0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>
        <f t="shared" si="47"/>
        <v>45076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>
        <f t="shared" si="55"/>
        <v>45076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>
        <f t="shared" si="61"/>
        <v>45076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>
        <f t="shared" si="69"/>
        <v>3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>
        <f t="shared" si="73"/>
        <v>0</v>
      </c>
      <c r="CF50" s="227">
        <f t="shared" si="74"/>
        <v>0</v>
      </c>
      <c r="CG50" s="227">
        <f t="shared" si="75"/>
        <v>0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>
        <f t="shared" si="47"/>
        <v>45077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>
        <f t="shared" si="55"/>
        <v>45077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>
        <f t="shared" si="61"/>
        <v>45077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>
        <f t="shared" si="69"/>
        <v>4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>
        <f t="shared" si="77"/>
        <v>0</v>
      </c>
      <c r="CK51" s="227">
        <f t="shared" si="78"/>
        <v>0</v>
      </c>
      <c r="CL51" s="227">
        <f t="shared" si="79"/>
        <v>0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83" si="88">IF((B5=0)," ",B5)</f>
        <v>45047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>
        <f t="shared" ref="AE61:AE83" si="97">IF((B5=0)," ",B5)</f>
        <v>45047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>
        <f t="shared" ref="AL61:AL83" si="103">IF((B5=0)," ",B5)</f>
        <v>45047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83" si="104">IF(B5,WEEKDAY(D61:D83)," ")</f>
        <v>7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>
        <f t="shared" si="88"/>
        <v>45049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>
        <f t="shared" si="97"/>
        <v>45049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>
        <f t="shared" si="103"/>
        <v>45049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si="104"/>
        <v>7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>
        <f t="shared" si="88"/>
        <v>45050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>
        <f t="shared" si="97"/>
        <v>45050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>
        <f t="shared" si="103"/>
        <v>45050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04"/>
        <v>7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>
        <f t="shared" si="88"/>
        <v>45054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>
        <f t="shared" si="97"/>
        <v>45054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>
        <f t="shared" si="103"/>
        <v>45054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04"/>
        <v>7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>
        <f t="shared" si="88"/>
        <v>45056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>
        <f t="shared" si="97"/>
        <v>45056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>
        <f t="shared" si="103"/>
        <v>45056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04"/>
        <v>7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>
        <f t="shared" si="88"/>
        <v>45057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>
        <f t="shared" si="97"/>
        <v>45057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>
        <f t="shared" si="103"/>
        <v>45057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04"/>
        <v>7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>
        <f t="shared" si="88"/>
        <v>45058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>
        <f t="shared" si="97"/>
        <v>45058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>
        <f t="shared" si="103"/>
        <v>45058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04"/>
        <v>7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>
        <f t="shared" si="88"/>
        <v>45061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>
        <f t="shared" si="97"/>
        <v>45061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>
        <f t="shared" si="103"/>
        <v>45061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04"/>
        <v>7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>
        <f t="shared" si="88"/>
        <v>45062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>
        <f t="shared" si="97"/>
        <v>45062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>
        <f t="shared" si="103"/>
        <v>45062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04"/>
        <v>7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>
        <f t="shared" si="88"/>
        <v>45063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>
        <f t="shared" si="97"/>
        <v>45063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>
        <f t="shared" si="103"/>
        <v>45063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04"/>
        <v>7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>
        <f t="shared" si="88"/>
        <v>45064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>
        <f t="shared" si="97"/>
        <v>45064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>
        <f t="shared" si="103"/>
        <v>45064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04"/>
        <v>7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>
        <f t="shared" si="88"/>
        <v>45065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>
        <f t="shared" si="97"/>
        <v>45065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>
        <f t="shared" si="103"/>
        <v>45065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04"/>
        <v>7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>
        <f t="shared" si="88"/>
        <v>45068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>
        <f t="shared" si="97"/>
        <v>45068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>
        <f t="shared" si="103"/>
        <v>45068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04"/>
        <v>7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>
        <f t="shared" si="88"/>
        <v>45069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>
        <f t="shared" si="97"/>
        <v>45069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>
        <f t="shared" si="103"/>
        <v>45069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04"/>
        <v>7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>
        <f t="shared" si="88"/>
        <v>45070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>
        <f t="shared" si="97"/>
        <v>45070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>
        <f t="shared" si="103"/>
        <v>45070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si="104"/>
        <v>7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>
        <f t="shared" si="88"/>
        <v>45071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>
        <f t="shared" si="97"/>
        <v>45071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>
        <f t="shared" si="103"/>
        <v>45071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04"/>
        <v>7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>
        <f t="shared" si="88"/>
        <v>45072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>
        <f t="shared" si="97"/>
        <v>45072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>
        <f t="shared" si="103"/>
        <v>45072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>
        <f t="shared" si="104"/>
        <v>7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>
        <f t="shared" si="88"/>
        <v>45076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>
        <f t="shared" si="97"/>
        <v>45076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>
        <f t="shared" si="103"/>
        <v>45076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>
        <f t="shared" si="104"/>
        <v>7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>
        <f t="shared" si="88"/>
        <v>45077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>
        <f t="shared" si="97"/>
        <v>45077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>
        <f t="shared" si="103"/>
        <v>45077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>
        <f t="shared" si="104"/>
        <v>7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>IF((B5=0)," ",B5)</f>
        <v>45047</v>
      </c>
      <c r="C93" s="20"/>
      <c r="D93" s="247"/>
      <c r="E93" s="33">
        <f>IF((B93=0)," ",B93)</f>
        <v>45047</v>
      </c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>
        <f t="shared" ref="AE93:AE115" si="137">IF((B5=0)," ",B5)</f>
        <v>45047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>
        <f t="shared" ref="AL93:AL115" si="143">IF((B5=0)," ",B5)</f>
        <v>45047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>IF((B6=0)," ",B6)</f>
        <v>45049</v>
      </c>
      <c r="C94" s="20"/>
      <c r="D94" s="247"/>
      <c r="E94" s="37">
        <f>IF((B94=0)," ",B94)</f>
        <v>45049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>
        <f t="shared" si="137"/>
        <v>45049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>
        <f t="shared" si="143"/>
        <v>45049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ref="B95:B115" si="149">IF((B7=0)," ",B7)</f>
        <v>45050</v>
      </c>
      <c r="C95" s="20"/>
      <c r="D95" s="247"/>
      <c r="E95" s="37">
        <f t="shared" ref="E95:E115" si="150">IF((B95=0)," ",B95)</f>
        <v>45050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>
        <f t="shared" si="137"/>
        <v>45050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>
        <f t="shared" si="143"/>
        <v>45050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49"/>
        <v>45054</v>
      </c>
      <c r="C96" s="20"/>
      <c r="D96" s="247"/>
      <c r="E96" s="37">
        <f t="shared" si="150"/>
        <v>45054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>
        <f t="shared" si="137"/>
        <v>45054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>
        <f t="shared" si="143"/>
        <v>45054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49"/>
        <v>45056</v>
      </c>
      <c r="C97" s="20"/>
      <c r="D97" s="247"/>
      <c r="E97" s="37">
        <f t="shared" si="150"/>
        <v>45056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>
        <f t="shared" si="137"/>
        <v>45056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>
        <f t="shared" si="143"/>
        <v>45056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49"/>
        <v>45057</v>
      </c>
      <c r="C98" s="20"/>
      <c r="D98" s="247"/>
      <c r="E98" s="37">
        <f t="shared" si="150"/>
        <v>45057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>
        <f t="shared" si="137"/>
        <v>45057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>
        <f t="shared" si="143"/>
        <v>45057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49"/>
        <v>45058</v>
      </c>
      <c r="C99" s="20"/>
      <c r="D99" s="247"/>
      <c r="E99" s="37">
        <f t="shared" si="150"/>
        <v>45058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>
        <f t="shared" si="137"/>
        <v>45058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>
        <f t="shared" si="143"/>
        <v>45058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>
        <f t="shared" si="149"/>
        <v>45061</v>
      </c>
      <c r="C100" s="20"/>
      <c r="D100" s="247"/>
      <c r="E100" s="37">
        <f t="shared" si="150"/>
        <v>45061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>
        <f t="shared" si="137"/>
        <v>45061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>
        <f t="shared" si="143"/>
        <v>45061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>
        <f t="shared" si="149"/>
        <v>45062</v>
      </c>
      <c r="C101" s="20"/>
      <c r="D101" s="247"/>
      <c r="E101" s="37">
        <f t="shared" si="150"/>
        <v>45062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>
        <f t="shared" si="137"/>
        <v>45062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>
        <f t="shared" si="143"/>
        <v>45062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49"/>
        <v>45063</v>
      </c>
      <c r="C102" s="20"/>
      <c r="D102" s="247"/>
      <c r="E102" s="37">
        <f t="shared" si="150"/>
        <v>45063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>
        <f t="shared" si="137"/>
        <v>45063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>
        <f t="shared" si="143"/>
        <v>45063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49"/>
        <v>45064</v>
      </c>
      <c r="C103" s="20"/>
      <c r="D103" s="247"/>
      <c r="E103" s="37">
        <f t="shared" si="150"/>
        <v>45064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>
        <f t="shared" si="137"/>
        <v>45064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>
        <f t="shared" si="143"/>
        <v>45064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49"/>
        <v>45065</v>
      </c>
      <c r="C104" s="20"/>
      <c r="D104" s="247"/>
      <c r="E104" s="37">
        <f t="shared" si="150"/>
        <v>45065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>
        <f t="shared" si="137"/>
        <v>45065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>
        <f t="shared" si="143"/>
        <v>45065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49"/>
        <v>45068</v>
      </c>
      <c r="C105" s="20"/>
      <c r="D105" s="247"/>
      <c r="E105" s="37">
        <f t="shared" si="150"/>
        <v>45068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>
        <f t="shared" si="137"/>
        <v>45068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>
        <f t="shared" si="143"/>
        <v>45068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49"/>
        <v>45069</v>
      </c>
      <c r="C106" s="20"/>
      <c r="D106" s="247"/>
      <c r="E106" s="37">
        <f t="shared" si="150"/>
        <v>45069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>
        <f t="shared" si="137"/>
        <v>45069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>
        <f t="shared" si="143"/>
        <v>45069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si="149"/>
        <v>45070</v>
      </c>
      <c r="C107" s="20"/>
      <c r="D107" s="247"/>
      <c r="E107" s="37">
        <f t="shared" si="150"/>
        <v>45070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>
        <f t="shared" si="137"/>
        <v>45070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>
        <f t="shared" si="143"/>
        <v>45070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49"/>
        <v>45071</v>
      </c>
      <c r="C108" s="20"/>
      <c r="D108" s="247"/>
      <c r="E108" s="37">
        <f t="shared" si="150"/>
        <v>45071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>
        <f t="shared" si="137"/>
        <v>45071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>
        <f t="shared" si="143"/>
        <v>45071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>
        <f t="shared" si="149"/>
        <v>45072</v>
      </c>
      <c r="C109" s="20"/>
      <c r="D109" s="247"/>
      <c r="E109" s="37">
        <f t="shared" si="150"/>
        <v>45072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>
        <f t="shared" si="137"/>
        <v>45072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>
        <f t="shared" si="143"/>
        <v>45072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>
        <f t="shared" si="149"/>
        <v>45076</v>
      </c>
      <c r="C110" s="20"/>
      <c r="D110" s="247"/>
      <c r="E110" s="37">
        <f t="shared" si="150"/>
        <v>45076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>
        <f t="shared" si="137"/>
        <v>45076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>
        <f t="shared" si="143"/>
        <v>45076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>
        <f t="shared" si="149"/>
        <v>45077</v>
      </c>
      <c r="C111" s="20"/>
      <c r="D111" s="247"/>
      <c r="E111" s="37">
        <f t="shared" si="150"/>
        <v>45077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>
        <f t="shared" si="137"/>
        <v>45077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>
        <f t="shared" si="143"/>
        <v>45077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45047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>
        <f t="shared" ref="AE121:AE143" si="158">IF((B5=0)," ",B5)</f>
        <v>45047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>
        <f t="shared" ref="AL121:AL143" si="164">IF((B5=0)," ",B5)</f>
        <v>45047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65">IF((B94=0)," ",B94)</f>
        <v>45049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>
        <f t="shared" si="158"/>
        <v>45049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>
        <f t="shared" si="164"/>
        <v>45049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65"/>
        <v>45050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>
        <f t="shared" si="158"/>
        <v>45050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>
        <f t="shared" si="164"/>
        <v>45050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65"/>
        <v>45054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>
        <f t="shared" si="158"/>
        <v>45054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>
        <f t="shared" si="164"/>
        <v>45054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65"/>
        <v>45056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>
        <f t="shared" si="158"/>
        <v>45056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>
        <f t="shared" si="164"/>
        <v>45056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65"/>
        <v>45057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>
        <f t="shared" si="158"/>
        <v>45057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>
        <f t="shared" si="164"/>
        <v>45057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65"/>
        <v>45058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>
        <f t="shared" si="158"/>
        <v>45058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>
        <f t="shared" si="164"/>
        <v>45058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>
        <f t="shared" si="165"/>
        <v>45061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>
        <f t="shared" si="158"/>
        <v>45061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>
        <f t="shared" si="164"/>
        <v>45061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>
        <f t="shared" si="165"/>
        <v>45062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>
        <f t="shared" si="158"/>
        <v>45062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>
        <f t="shared" si="164"/>
        <v>45062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65"/>
        <v>45063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>
        <f t="shared" si="158"/>
        <v>45063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>
        <f t="shared" si="164"/>
        <v>45063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65"/>
        <v>45064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>
        <f t="shared" si="158"/>
        <v>45064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>
        <f t="shared" si="164"/>
        <v>45064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65"/>
        <v>45065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>
        <f t="shared" si="158"/>
        <v>45065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>
        <f t="shared" si="164"/>
        <v>45065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65"/>
        <v>45068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>
        <f t="shared" si="158"/>
        <v>45068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>
        <f t="shared" si="164"/>
        <v>45068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65"/>
        <v>45069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>
        <f t="shared" si="158"/>
        <v>45069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>
        <f t="shared" si="164"/>
        <v>45069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65"/>
        <v>45070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>
        <f t="shared" si="158"/>
        <v>45070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>
        <f t="shared" si="164"/>
        <v>45070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65"/>
        <v>45071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>
        <f t="shared" si="158"/>
        <v>45071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>
        <f t="shared" si="164"/>
        <v>45071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>
        <f t="shared" si="165"/>
        <v>45072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>
        <f t="shared" si="158"/>
        <v>45072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>
        <f t="shared" si="164"/>
        <v>45072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>
        <f t="shared" si="165"/>
        <v>45076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>
        <f t="shared" si="158"/>
        <v>45076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>
        <f t="shared" si="164"/>
        <v>45076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>
        <f t="shared" si="165"/>
        <v>45077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>
        <f t="shared" si="158"/>
        <v>45077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>
        <f t="shared" si="164"/>
        <v>45077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 t="str">
        <f t="shared" si="165"/>
        <v> 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 t="str">
        <f t="shared" si="158"/>
        <v> 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 t="str">
        <f t="shared" si="164"/>
        <v> 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45047</v>
      </c>
      <c r="F148" s="277">
        <f t="shared" ref="F148:F170" si="171">AQ93+AQ121</f>
        <v>0</v>
      </c>
      <c r="G148" s="278">
        <f t="shared" ref="G148:G170" si="172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3">B6</f>
        <v>45049</v>
      </c>
      <c r="F149" s="277">
        <f t="shared" si="171"/>
        <v>0</v>
      </c>
      <c r="G149" s="278">
        <f t="shared" si="172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3"/>
        <v>45050</v>
      </c>
      <c r="F150" s="277">
        <f t="shared" si="171"/>
        <v>0</v>
      </c>
      <c r="G150" s="278">
        <f t="shared" si="172"/>
        <v>2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45054</v>
      </c>
      <c r="F151" s="277">
        <f t="shared" si="171"/>
        <v>0</v>
      </c>
      <c r="G151" s="278">
        <f t="shared" si="172"/>
        <v>-1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45056</v>
      </c>
      <c r="F152" s="277">
        <f t="shared" si="171"/>
        <v>0</v>
      </c>
      <c r="G152" s="278">
        <f t="shared" si="172"/>
        <v>9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45057</v>
      </c>
      <c r="F153" s="277">
        <f t="shared" si="171"/>
        <v>0</v>
      </c>
      <c r="G153" s="278">
        <f t="shared" si="172"/>
        <v>-1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45058</v>
      </c>
      <c r="F154" s="277">
        <f t="shared" si="171"/>
        <v>0</v>
      </c>
      <c r="G154" s="278">
        <f t="shared" si="172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45061</v>
      </c>
      <c r="F155" s="277">
        <f t="shared" si="171"/>
        <v>0</v>
      </c>
      <c r="G155" s="278">
        <f t="shared" si="172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45062</v>
      </c>
      <c r="F156" s="277">
        <f t="shared" si="171"/>
        <v>0</v>
      </c>
      <c r="G156" s="278">
        <f t="shared" si="172"/>
        <v>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45063</v>
      </c>
      <c r="F157" s="277">
        <f t="shared" si="171"/>
        <v>0</v>
      </c>
      <c r="G157" s="278">
        <f t="shared" si="172"/>
        <v>3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45064</v>
      </c>
      <c r="F158" s="277">
        <f t="shared" si="171"/>
        <v>0</v>
      </c>
      <c r="G158" s="278">
        <f t="shared" si="172"/>
        <v>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45065</v>
      </c>
      <c r="F159" s="277">
        <f t="shared" si="171"/>
        <v>0</v>
      </c>
      <c r="G159" s="278">
        <f t="shared" si="172"/>
        <v>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45068</v>
      </c>
      <c r="F160" s="277">
        <f t="shared" si="171"/>
        <v>0</v>
      </c>
      <c r="G160" s="278">
        <f t="shared" si="172"/>
        <v>3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45069</v>
      </c>
      <c r="F161" s="277">
        <f t="shared" si="171"/>
        <v>0</v>
      </c>
      <c r="G161" s="278">
        <f t="shared" si="172"/>
        <v>3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45070</v>
      </c>
      <c r="F162" s="277">
        <f t="shared" si="171"/>
        <v>0</v>
      </c>
      <c r="G162" s="278">
        <f t="shared" si="172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45071</v>
      </c>
      <c r="F163" s="277">
        <f t="shared" si="171"/>
        <v>0</v>
      </c>
      <c r="G163" s="278">
        <f t="shared" si="172"/>
        <v>-1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45072</v>
      </c>
      <c r="F164" s="277">
        <f t="shared" si="171"/>
        <v>0</v>
      </c>
      <c r="G164" s="278">
        <f t="shared" si="172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45076</v>
      </c>
      <c r="F165" s="277">
        <f t="shared" si="171"/>
        <v>0</v>
      </c>
      <c r="G165" s="278">
        <f t="shared" si="172"/>
        <v>-1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45077</v>
      </c>
      <c r="F166" s="277">
        <f t="shared" si="171"/>
        <v>0</v>
      </c>
      <c r="G166" s="278">
        <f t="shared" si="172"/>
        <v>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0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26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45047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45048</v>
      </c>
      <c r="X516" s="415">
        <f>B5</f>
        <v>45047</v>
      </c>
      <c r="Z516" s="416">
        <f t="shared" ref="Z516:Z538" si="174">AQ5+AQ33</f>
        <v>0</v>
      </c>
      <c r="AA516" s="296">
        <f t="shared" ref="AA516:AA538" si="175">AC5+AC33</f>
        <v>2</v>
      </c>
      <c r="AB516" s="29"/>
      <c r="AC516" s="29"/>
      <c r="AD516" s="293"/>
      <c r="AE516" s="293"/>
      <c r="AF516" s="296">
        <f>AF515+AA516</f>
        <v>2</v>
      </c>
      <c r="AG516" s="297">
        <f t="shared" ref="AG516:AG538" si="176">AG515+Z516</f>
        <v>0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>
        <f t="shared" ref="AQ516:AQ538" si="181">IF(B5=0," ",AO516)</f>
        <v>0</v>
      </c>
      <c r="AR516">
        <f>IF(B5=0," ",AG516)</f>
        <v>0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45049</v>
      </c>
      <c r="X517" s="415">
        <f t="shared" ref="X517:X538" si="182">B6</f>
        <v>45049</v>
      </c>
      <c r="Z517" s="416">
        <f t="shared" si="174"/>
        <v>0</v>
      </c>
      <c r="AA517" s="296">
        <f t="shared" si="175"/>
        <v>1</v>
      </c>
      <c r="AB517" s="29"/>
      <c r="AC517" s="29"/>
      <c r="AD517" s="293"/>
      <c r="AE517" s="293"/>
      <c r="AF517" s="296">
        <f t="shared" ref="AF517:AF538" si="183">AA517+AF516</f>
        <v>3</v>
      </c>
      <c r="AG517" s="297">
        <f t="shared" si="176"/>
        <v>0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4">AI517+AN516</f>
        <v>0</v>
      </c>
      <c r="AO517" s="297">
        <f t="shared" si="180"/>
        <v>0</v>
      </c>
      <c r="AQ517">
        <f t="shared" si="181"/>
        <v>0</v>
      </c>
      <c r="AR517">
        <f t="shared" ref="AR517:AR538" si="185">IF(B6=0," ",AG517)</f>
        <v>0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45050</v>
      </c>
      <c r="X518" s="415">
        <f t="shared" si="182"/>
        <v>45050</v>
      </c>
      <c r="Z518" s="416">
        <f t="shared" si="174"/>
        <v>2</v>
      </c>
      <c r="AA518" s="296">
        <f t="shared" si="175"/>
        <v>2</v>
      </c>
      <c r="AB518" s="29"/>
      <c r="AC518" s="29"/>
      <c r="AD518" s="293"/>
      <c r="AE518" s="293"/>
      <c r="AF518" s="296">
        <f t="shared" si="183"/>
        <v>5</v>
      </c>
      <c r="AG518" s="297">
        <f t="shared" si="176"/>
        <v>2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4"/>
        <v>0</v>
      </c>
      <c r="AO518" s="297">
        <f t="shared" si="180"/>
        <v>0</v>
      </c>
      <c r="AQ518">
        <f t="shared" si="181"/>
        <v>0</v>
      </c>
      <c r="AR518">
        <f t="shared" si="185"/>
        <v>2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45051</v>
      </c>
      <c r="X519" s="415">
        <f t="shared" si="182"/>
        <v>45054</v>
      </c>
      <c r="Z519" s="416">
        <f t="shared" si="174"/>
        <v>-1</v>
      </c>
      <c r="AA519" s="296">
        <f t="shared" si="175"/>
        <v>1</v>
      </c>
      <c r="AB519" s="29"/>
      <c r="AC519" s="29"/>
      <c r="AD519" s="293"/>
      <c r="AE519" s="293"/>
      <c r="AF519" s="296">
        <f t="shared" si="183"/>
        <v>6</v>
      </c>
      <c r="AG519" s="297">
        <f t="shared" si="176"/>
        <v>1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4"/>
        <v>0</v>
      </c>
      <c r="AO519" s="297">
        <f t="shared" si="180"/>
        <v>0</v>
      </c>
      <c r="AQ519">
        <f t="shared" si="181"/>
        <v>0</v>
      </c>
      <c r="AR519">
        <f t="shared" si="185"/>
        <v>1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45052</v>
      </c>
      <c r="X520" s="415">
        <f t="shared" si="182"/>
        <v>45056</v>
      </c>
      <c r="Z520" s="416">
        <f t="shared" si="174"/>
        <v>9</v>
      </c>
      <c r="AA520" s="296">
        <f t="shared" si="175"/>
        <v>3</v>
      </c>
      <c r="AB520" s="29"/>
      <c r="AC520" s="29"/>
      <c r="AD520" s="293"/>
      <c r="AE520" s="293"/>
      <c r="AF520" s="296">
        <f t="shared" si="183"/>
        <v>9</v>
      </c>
      <c r="AG520" s="297">
        <f t="shared" si="176"/>
        <v>10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4"/>
        <v>0</v>
      </c>
      <c r="AO520" s="297">
        <f t="shared" si="180"/>
        <v>0</v>
      </c>
      <c r="AQ520">
        <f t="shared" si="181"/>
        <v>0</v>
      </c>
      <c r="AR520">
        <f t="shared" si="185"/>
        <v>10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45053</v>
      </c>
      <c r="X521" s="415">
        <f t="shared" si="182"/>
        <v>45057</v>
      </c>
      <c r="Z521" s="416">
        <f t="shared" si="174"/>
        <v>-1</v>
      </c>
      <c r="AA521" s="296">
        <f t="shared" si="175"/>
        <v>2</v>
      </c>
      <c r="AB521" s="29"/>
      <c r="AC521" s="29"/>
      <c r="AD521" s="293"/>
      <c r="AE521" s="293"/>
      <c r="AF521" s="296">
        <f t="shared" si="183"/>
        <v>11</v>
      </c>
      <c r="AG521" s="297">
        <f t="shared" si="176"/>
        <v>9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4"/>
        <v>0</v>
      </c>
      <c r="AO521" s="297">
        <f t="shared" si="180"/>
        <v>0</v>
      </c>
      <c r="AQ521">
        <f t="shared" si="181"/>
        <v>0</v>
      </c>
      <c r="AR521">
        <f t="shared" si="185"/>
        <v>9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45054</v>
      </c>
      <c r="X522" s="415">
        <f t="shared" si="182"/>
        <v>45058</v>
      </c>
      <c r="Z522" s="416">
        <f t="shared" si="174"/>
        <v>0</v>
      </c>
      <c r="AA522" s="296">
        <f t="shared" si="175"/>
        <v>1</v>
      </c>
      <c r="AB522" s="29"/>
      <c r="AC522" s="29"/>
      <c r="AD522" s="293"/>
      <c r="AE522" s="293"/>
      <c r="AF522" s="296">
        <f t="shared" si="183"/>
        <v>12</v>
      </c>
      <c r="AG522" s="297">
        <f t="shared" si="176"/>
        <v>9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4"/>
        <v>0</v>
      </c>
      <c r="AO522" s="297">
        <f t="shared" si="180"/>
        <v>0</v>
      </c>
      <c r="AQ522">
        <f t="shared" si="181"/>
        <v>0</v>
      </c>
      <c r="AR522">
        <f t="shared" si="185"/>
        <v>9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45055</v>
      </c>
      <c r="X523" s="415">
        <f t="shared" si="182"/>
        <v>45061</v>
      </c>
      <c r="Z523" s="416">
        <f t="shared" si="174"/>
        <v>0</v>
      </c>
      <c r="AA523" s="296">
        <f t="shared" si="175"/>
        <v>1</v>
      </c>
      <c r="AB523" s="29"/>
      <c r="AC523" s="29"/>
      <c r="AD523" s="293"/>
      <c r="AE523" s="293"/>
      <c r="AF523" s="296">
        <f t="shared" si="183"/>
        <v>13</v>
      </c>
      <c r="AG523" s="297">
        <f t="shared" si="176"/>
        <v>9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4"/>
        <v>0</v>
      </c>
      <c r="AO523" s="297">
        <f t="shared" si="180"/>
        <v>0</v>
      </c>
      <c r="AQ523">
        <f t="shared" si="181"/>
        <v>0</v>
      </c>
      <c r="AR523">
        <f t="shared" si="185"/>
        <v>9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45056</v>
      </c>
      <c r="X524" s="415">
        <f t="shared" si="182"/>
        <v>45062</v>
      </c>
      <c r="Z524" s="416">
        <f t="shared" si="174"/>
        <v>1</v>
      </c>
      <c r="AA524" s="296">
        <f t="shared" si="175"/>
        <v>5</v>
      </c>
      <c r="AB524" s="29"/>
      <c r="AC524" s="29"/>
      <c r="AD524" s="293"/>
      <c r="AE524" s="293"/>
      <c r="AF524" s="296">
        <f t="shared" si="183"/>
        <v>18</v>
      </c>
      <c r="AG524" s="297">
        <f t="shared" si="176"/>
        <v>10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4"/>
        <v>0</v>
      </c>
      <c r="AO524" s="297">
        <f t="shared" si="180"/>
        <v>0</v>
      </c>
      <c r="AQ524">
        <f t="shared" si="181"/>
        <v>0</v>
      </c>
      <c r="AR524">
        <f t="shared" si="185"/>
        <v>10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45057</v>
      </c>
      <c r="X525" s="415">
        <f t="shared" si="182"/>
        <v>45063</v>
      </c>
      <c r="Z525" s="416">
        <f t="shared" si="174"/>
        <v>3</v>
      </c>
      <c r="AA525" s="296">
        <f t="shared" si="175"/>
        <v>2</v>
      </c>
      <c r="AB525" s="29"/>
      <c r="AC525" s="29"/>
      <c r="AD525" s="293"/>
      <c r="AE525" s="293"/>
      <c r="AF525" s="296">
        <f t="shared" si="183"/>
        <v>20</v>
      </c>
      <c r="AG525" s="297">
        <f t="shared" si="176"/>
        <v>13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4"/>
        <v>0</v>
      </c>
      <c r="AO525" s="297">
        <f t="shared" si="180"/>
        <v>0</v>
      </c>
      <c r="AQ525">
        <f t="shared" si="181"/>
        <v>0</v>
      </c>
      <c r="AR525">
        <f t="shared" si="185"/>
        <v>13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45058</v>
      </c>
      <c r="X526" s="415">
        <f t="shared" si="182"/>
        <v>45064</v>
      </c>
      <c r="Z526" s="416">
        <f t="shared" si="174"/>
        <v>3</v>
      </c>
      <c r="AA526" s="296">
        <f t="shared" si="175"/>
        <v>1</v>
      </c>
      <c r="AB526" s="29"/>
      <c r="AC526" s="29"/>
      <c r="AD526" s="293"/>
      <c r="AE526" s="293"/>
      <c r="AF526" s="296">
        <f t="shared" si="183"/>
        <v>21</v>
      </c>
      <c r="AG526" s="297">
        <f t="shared" si="176"/>
        <v>16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4"/>
        <v>0</v>
      </c>
      <c r="AO526" s="297">
        <f t="shared" si="180"/>
        <v>0</v>
      </c>
      <c r="AQ526">
        <f t="shared" si="181"/>
        <v>0</v>
      </c>
      <c r="AR526">
        <f t="shared" si="185"/>
        <v>16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45059</v>
      </c>
      <c r="X527" s="415">
        <f t="shared" si="182"/>
        <v>45065</v>
      </c>
      <c r="Z527" s="416">
        <f t="shared" si="174"/>
        <v>1</v>
      </c>
      <c r="AA527" s="296">
        <f t="shared" si="175"/>
        <v>3</v>
      </c>
      <c r="AB527" s="29"/>
      <c r="AC527" s="29"/>
      <c r="AD527" s="293"/>
      <c r="AE527" s="293"/>
      <c r="AF527" s="296">
        <f t="shared" si="183"/>
        <v>24</v>
      </c>
      <c r="AG527" s="297">
        <f t="shared" si="176"/>
        <v>17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4"/>
        <v>0</v>
      </c>
      <c r="AO527" s="297">
        <f t="shared" si="180"/>
        <v>0</v>
      </c>
      <c r="AQ527">
        <f t="shared" si="181"/>
        <v>0</v>
      </c>
      <c r="AR527">
        <f t="shared" si="185"/>
        <v>17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45060</v>
      </c>
      <c r="X528" s="415">
        <f t="shared" si="182"/>
        <v>45068</v>
      </c>
      <c r="Z528" s="416">
        <f t="shared" si="174"/>
        <v>3</v>
      </c>
      <c r="AA528" s="296">
        <f t="shared" si="175"/>
        <v>2</v>
      </c>
      <c r="AB528" s="29"/>
      <c r="AC528" s="29"/>
      <c r="AD528" s="293"/>
      <c r="AE528" s="293"/>
      <c r="AF528" s="296">
        <f t="shared" si="183"/>
        <v>26</v>
      </c>
      <c r="AG528" s="297">
        <f t="shared" si="176"/>
        <v>20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4"/>
        <v>0</v>
      </c>
      <c r="AO528" s="297">
        <f t="shared" si="180"/>
        <v>0</v>
      </c>
      <c r="AQ528">
        <f t="shared" si="181"/>
        <v>0</v>
      </c>
      <c r="AR528">
        <f t="shared" si="185"/>
        <v>20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45061</v>
      </c>
      <c r="X529" s="415">
        <f t="shared" si="182"/>
        <v>45069</v>
      </c>
      <c r="Z529" s="416">
        <f t="shared" si="174"/>
        <v>3</v>
      </c>
      <c r="AA529" s="296">
        <f t="shared" si="175"/>
        <v>1</v>
      </c>
      <c r="AB529" s="29"/>
      <c r="AC529" s="29"/>
      <c r="AD529" s="293"/>
      <c r="AE529" s="293"/>
      <c r="AF529" s="296">
        <f t="shared" si="183"/>
        <v>27</v>
      </c>
      <c r="AG529" s="297">
        <f t="shared" si="176"/>
        <v>23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4"/>
        <v>0</v>
      </c>
      <c r="AO529" s="297">
        <f t="shared" si="180"/>
        <v>0</v>
      </c>
      <c r="AQ529">
        <f t="shared" si="181"/>
        <v>0</v>
      </c>
      <c r="AR529">
        <f t="shared" si="185"/>
        <v>23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45062</v>
      </c>
      <c r="X530" s="415">
        <f t="shared" si="182"/>
        <v>45070</v>
      </c>
      <c r="Z530" s="416">
        <f t="shared" si="174"/>
        <v>0</v>
      </c>
      <c r="AA530" s="296">
        <f t="shared" si="175"/>
        <v>1</v>
      </c>
      <c r="AB530" s="29"/>
      <c r="AC530" s="29"/>
      <c r="AD530" s="293"/>
      <c r="AE530" s="293"/>
      <c r="AF530" s="296">
        <f t="shared" si="183"/>
        <v>28</v>
      </c>
      <c r="AG530" s="297">
        <f t="shared" si="176"/>
        <v>23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4"/>
        <v>0</v>
      </c>
      <c r="AO530" s="297">
        <f t="shared" si="180"/>
        <v>0</v>
      </c>
      <c r="AQ530">
        <f t="shared" si="181"/>
        <v>0</v>
      </c>
      <c r="AR530">
        <f t="shared" si="185"/>
        <v>23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45063</v>
      </c>
      <c r="X531" s="415">
        <f t="shared" si="182"/>
        <v>45071</v>
      </c>
      <c r="Z531" s="416">
        <f t="shared" si="174"/>
        <v>-1</v>
      </c>
      <c r="AA531" s="296">
        <f t="shared" si="175"/>
        <v>1</v>
      </c>
      <c r="AB531" s="29"/>
      <c r="AC531" s="29"/>
      <c r="AD531" s="293"/>
      <c r="AE531" s="293"/>
      <c r="AF531" s="296">
        <f t="shared" si="183"/>
        <v>29</v>
      </c>
      <c r="AG531" s="297">
        <f t="shared" si="176"/>
        <v>22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4"/>
        <v>0</v>
      </c>
      <c r="AO531" s="297">
        <f t="shared" si="180"/>
        <v>0</v>
      </c>
      <c r="AQ531">
        <f t="shared" si="181"/>
        <v>0</v>
      </c>
      <c r="AR531">
        <f t="shared" si="185"/>
        <v>22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45064</v>
      </c>
      <c r="X532" s="415">
        <f t="shared" si="182"/>
        <v>45072</v>
      </c>
      <c r="Z532" s="416">
        <f t="shared" si="174"/>
        <v>0</v>
      </c>
      <c r="AA532" s="296">
        <f t="shared" si="175"/>
        <v>1</v>
      </c>
      <c r="AB532" s="29"/>
      <c r="AC532" s="29"/>
      <c r="AD532" s="293"/>
      <c r="AE532" s="293"/>
      <c r="AF532" s="296">
        <f t="shared" si="183"/>
        <v>30</v>
      </c>
      <c r="AG532" s="297">
        <f t="shared" si="176"/>
        <v>22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4"/>
        <v>0</v>
      </c>
      <c r="AO532" s="297">
        <f t="shared" si="180"/>
        <v>0</v>
      </c>
      <c r="AQ532">
        <f t="shared" si="181"/>
        <v>0</v>
      </c>
      <c r="AR532">
        <f t="shared" si="185"/>
        <v>22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45065</v>
      </c>
      <c r="X533" s="415">
        <f t="shared" si="182"/>
        <v>45076</v>
      </c>
      <c r="Z533" s="416">
        <f t="shared" si="174"/>
        <v>-1</v>
      </c>
      <c r="AA533" s="296">
        <f t="shared" si="175"/>
        <v>4</v>
      </c>
      <c r="AB533" s="29"/>
      <c r="AC533" s="29"/>
      <c r="AD533" s="293"/>
      <c r="AE533" s="293"/>
      <c r="AF533" s="296">
        <f t="shared" si="183"/>
        <v>34</v>
      </c>
      <c r="AG533" s="297">
        <f t="shared" si="176"/>
        <v>21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4"/>
        <v>0</v>
      </c>
      <c r="AO533" s="297">
        <f t="shared" si="180"/>
        <v>0</v>
      </c>
      <c r="AQ533">
        <f t="shared" si="181"/>
        <v>0</v>
      </c>
      <c r="AR533">
        <f t="shared" si="185"/>
        <v>21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45066</v>
      </c>
      <c r="X534" s="415">
        <f t="shared" si="182"/>
        <v>45077</v>
      </c>
      <c r="Z534" s="416">
        <f t="shared" si="174"/>
        <v>5</v>
      </c>
      <c r="AA534" s="296">
        <f t="shared" si="175"/>
        <v>3</v>
      </c>
      <c r="AB534" s="29"/>
      <c r="AC534" s="29"/>
      <c r="AD534" s="293"/>
      <c r="AE534" s="293"/>
      <c r="AF534" s="296">
        <f t="shared" si="183"/>
        <v>37</v>
      </c>
      <c r="AG534" s="297">
        <f t="shared" si="176"/>
        <v>26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4"/>
        <v>0</v>
      </c>
      <c r="AO534" s="297">
        <f t="shared" si="180"/>
        <v>0</v>
      </c>
      <c r="AQ534">
        <f t="shared" si="181"/>
        <v>0</v>
      </c>
      <c r="AR534">
        <f t="shared" si="185"/>
        <v>26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45067</v>
      </c>
      <c r="X535" s="415">
        <f t="shared" si="182"/>
        <v>0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3"/>
        <v>37</v>
      </c>
      <c r="AG535" s="297">
        <f t="shared" si="176"/>
        <v>26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4"/>
        <v>0</v>
      </c>
      <c r="AO535" s="297">
        <f t="shared" si="180"/>
        <v>0</v>
      </c>
      <c r="AQ535" t="str">
        <f t="shared" si="181"/>
        <v> </v>
      </c>
      <c r="AR535" t="str">
        <f t="shared" si="185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45068</v>
      </c>
      <c r="X536" s="415">
        <f t="shared" si="182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3"/>
        <v>37</v>
      </c>
      <c r="AG536" s="297">
        <f t="shared" si="176"/>
        <v>26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4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45069</v>
      </c>
      <c r="X537" s="415">
        <f t="shared" si="182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3"/>
        <v>37</v>
      </c>
      <c r="AG537" s="297">
        <f t="shared" si="176"/>
        <v>26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4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45070</v>
      </c>
      <c r="X538" s="415">
        <f t="shared" si="182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3"/>
        <v>37</v>
      </c>
      <c r="AG538" s="301">
        <f t="shared" si="176"/>
        <v>26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4"/>
        <v>0</v>
      </c>
      <c r="AO538" s="297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45071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45072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45073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45074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45075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45076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45077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42" operator="equal">
      <formula>"NO"</formula>
    </cfRule>
    <cfRule type="containsText" dxfId="9" priority="641" operator="between" text="NO">
      <formula>NOT(ISERROR(SEARCH("NO",BM3)))</formula>
    </cfRule>
  </conditionalFormatting>
  <conditionalFormatting sqref="AF28:AI28">
    <cfRule type="colorScale" priority="52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32" operator="greaterThan">
      <formula>0</formula>
    </cfRule>
    <cfRule type="cellIs" dxfId="2" priority="234" operator="greaterThan">
      <formula>1</formula>
    </cfRule>
    <cfRule type="cellIs" dxfId="1" priority="233" operator="greaterThan">
      <formula>1</formula>
    </cfRule>
  </conditionalFormatting>
  <conditionalFormatting sqref="CO28:CR28">
    <cfRule type="cellIs" dxfId="2" priority="241" operator="greaterThan">
      <formula>1</formula>
    </cfRule>
    <cfRule type="cellIs" dxfId="1" priority="240" operator="greaterThan">
      <formula>1</formula>
    </cfRule>
    <cfRule type="cellIs" dxfId="0" priority="239" operator="greaterThan">
      <formula>0</formula>
    </cfRule>
  </conditionalFormatting>
  <conditionalFormatting sqref="AF56:AI56">
    <cfRule type="colorScale" priority="47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2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1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3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1" priority="180" operator="greaterThan">
      <formula>1</formula>
    </cfRule>
    <cfRule type="cellIs" dxfId="2" priority="181" operator="greaterThan">
      <formula>1</formula>
    </cfRule>
    <cfRule type="cellIs" dxfId="0" priority="179" operator="greaterThan">
      <formula>0</formula>
    </cfRule>
  </conditionalFormatting>
  <conditionalFormatting sqref="F33:F56">
    <cfRule type="cellIs" dxfId="2" priority="163" operator="greaterThan">
      <formula>1</formula>
    </cfRule>
    <cfRule type="cellIs" dxfId="0" priority="161" operator="greaterThan">
      <formula>0</formula>
    </cfRule>
    <cfRule type="cellIs" dxfId="1" priority="162" operator="greaterThan">
      <formula>1</formula>
    </cfRule>
  </conditionalFormatting>
  <conditionalFormatting sqref="F61:F84">
    <cfRule type="cellIs" dxfId="0" priority="534" operator="greaterThan">
      <formula>0</formula>
    </cfRule>
    <cfRule type="cellIs" dxfId="1" priority="535" operator="greaterThan">
      <formula>1</formula>
    </cfRule>
    <cfRule type="cellIs" dxfId="2" priority="536" operator="greaterThan">
      <formula>1</formula>
    </cfRule>
  </conditionalFormatting>
  <conditionalFormatting sqref="F121:F144">
    <cfRule type="cellIs" dxfId="0" priority="53" operator="greaterThan">
      <formula>0</formula>
    </cfRule>
    <cfRule type="cellIs" dxfId="1" priority="54" operator="greaterThan">
      <formula>1</formula>
    </cfRule>
    <cfRule type="cellIs" dxfId="2" priority="55" operator="greaterThan">
      <formula>1</formula>
    </cfRule>
  </conditionalFormatting>
  <conditionalFormatting sqref="G5:G28">
    <cfRule type="cellIs" dxfId="4" priority="183" operator="greaterThan">
      <formula>0</formula>
    </cfRule>
    <cfRule type="cellIs" dxfId="3" priority="182" operator="greaterThan">
      <formula>0</formula>
    </cfRule>
  </conditionalFormatting>
  <conditionalFormatting sqref="G33:G56">
    <cfRule type="cellIs" dxfId="4" priority="165" operator="greaterThan">
      <formula>0</formula>
    </cfRule>
    <cfRule type="cellIs" dxfId="3" priority="164" operator="greaterThan">
      <formula>0</formula>
    </cfRule>
  </conditionalFormatting>
  <conditionalFormatting sqref="G61:G84">
    <cfRule type="cellIs" dxfId="4" priority="538" operator="greaterThan">
      <formula>0</formula>
    </cfRule>
    <cfRule type="cellIs" dxfId="3" priority="537" operator="greaterThan">
      <formula>0</formula>
    </cfRule>
  </conditionalFormatting>
  <conditionalFormatting sqref="G121:G144">
    <cfRule type="cellIs" dxfId="4" priority="57" operator="greaterThan">
      <formula>0</formula>
    </cfRule>
    <cfRule type="cellIs" dxfId="3" priority="56" operator="greaterThan">
      <formula>0</formula>
    </cfRule>
  </conditionalFormatting>
  <conditionalFormatting sqref="H5:H28">
    <cfRule type="cellIs" dxfId="5" priority="184" operator="greaterThan">
      <formula>0</formula>
    </cfRule>
  </conditionalFormatting>
  <conditionalFormatting sqref="H33:H56">
    <cfRule type="cellIs" dxfId="5" priority="166" operator="greaterThan">
      <formula>0</formula>
    </cfRule>
  </conditionalFormatting>
  <conditionalFormatting sqref="H61:H84">
    <cfRule type="cellIs" dxfId="5" priority="539" operator="greaterThan">
      <formula>0</formula>
    </cfRule>
  </conditionalFormatting>
  <conditionalFormatting sqref="H121:H144">
    <cfRule type="cellIs" dxfId="5" priority="58" operator="greaterThan">
      <formula>0</formula>
    </cfRule>
  </conditionalFormatting>
  <conditionalFormatting sqref="K5:K28">
    <cfRule type="cellIs" dxfId="0" priority="456" operator="greaterThan">
      <formula>0</formula>
    </cfRule>
    <cfRule type="cellIs" dxfId="1" priority="457" operator="greaterThan">
      <formula>1</formula>
    </cfRule>
    <cfRule type="cellIs" dxfId="2" priority="458" operator="greaterThan">
      <formula>1</formula>
    </cfRule>
  </conditionalFormatting>
  <conditionalFormatting sqref="K33:K56">
    <cfRule type="cellIs" dxfId="1" priority="379" operator="greaterThan">
      <formula>1</formula>
    </cfRule>
    <cfRule type="cellIs" dxfId="0" priority="378" operator="greaterThan">
      <formula>0</formula>
    </cfRule>
    <cfRule type="cellIs" dxfId="2" priority="380" operator="greaterThan">
      <formula>1</formula>
    </cfRule>
  </conditionalFormatting>
  <conditionalFormatting sqref="K61:K84">
    <cfRule type="cellIs" dxfId="2" priority="590" operator="greaterThan">
      <formula>1</formula>
    </cfRule>
    <cfRule type="cellIs" dxfId="1" priority="589" operator="greaterThan">
      <formula>1</formula>
    </cfRule>
    <cfRule type="cellIs" dxfId="0" priority="588" operator="greaterThan">
      <formula>0</formula>
    </cfRule>
  </conditionalFormatting>
  <conditionalFormatting sqref="K93:K116">
    <cfRule type="cellIs" dxfId="1" priority="126" operator="greaterThan">
      <formula>1</formula>
    </cfRule>
    <cfRule type="cellIs" dxfId="0" priority="125" operator="greaterThan">
      <formula>0</formula>
    </cfRule>
    <cfRule type="cellIs" dxfId="2" priority="127" operator="greaterThan">
      <formula>1</formula>
    </cfRule>
  </conditionalFormatting>
  <conditionalFormatting sqref="K121:K144">
    <cfRule type="cellIs" dxfId="1" priority="72" operator="greaterThan">
      <formula>1</formula>
    </cfRule>
    <cfRule type="cellIs" dxfId="0" priority="71" operator="greaterThan">
      <formula>0</formula>
    </cfRule>
    <cfRule type="cellIs" dxfId="2" priority="73" operator="greaterThan">
      <formula>1</formula>
    </cfRule>
  </conditionalFormatting>
  <conditionalFormatting sqref="L5:L28">
    <cfRule type="cellIs" dxfId="3" priority="459" operator="greaterThan">
      <formula>0</formula>
    </cfRule>
    <cfRule type="cellIs" dxfId="4" priority="460" operator="greaterThan">
      <formula>0</formula>
    </cfRule>
  </conditionalFormatting>
  <conditionalFormatting sqref="L33:L56">
    <cfRule type="cellIs" dxfId="4" priority="382" operator="greaterThan">
      <formula>0</formula>
    </cfRule>
    <cfRule type="cellIs" dxfId="3" priority="381" operator="greaterThan">
      <formula>0</formula>
    </cfRule>
  </conditionalFormatting>
  <conditionalFormatting sqref="L61:L84">
    <cfRule type="cellIs" dxfId="3" priority="591" operator="greaterThan">
      <formula>0</formula>
    </cfRule>
    <cfRule type="cellIs" dxfId="4" priority="592" operator="greaterThan">
      <formula>0</formula>
    </cfRule>
  </conditionalFormatting>
  <conditionalFormatting sqref="L93:L116">
    <cfRule type="cellIs" dxfId="3" priority="128" operator="greaterThan">
      <formula>0</formula>
    </cfRule>
    <cfRule type="cellIs" dxfId="4" priority="129" operator="greaterThan">
      <formula>0</formula>
    </cfRule>
  </conditionalFormatting>
  <conditionalFormatting sqref="L121:L144">
    <cfRule type="cellIs" dxfId="4" priority="75" operator="greaterThan">
      <formula>0</formula>
    </cfRule>
    <cfRule type="cellIs" dxfId="3" priority="74" operator="greaterThan">
      <formula>0</formula>
    </cfRule>
  </conditionalFormatting>
  <conditionalFormatting sqref="M5:M28">
    <cfRule type="cellIs" dxfId="5" priority="461" operator="greaterThan">
      <formula>0</formula>
    </cfRule>
  </conditionalFormatting>
  <conditionalFormatting sqref="M33:M56">
    <cfRule type="cellIs" dxfId="5" priority="383" operator="greaterThan">
      <formula>0</formula>
    </cfRule>
  </conditionalFormatting>
  <conditionalFormatting sqref="M61:M84">
    <cfRule type="cellIs" dxfId="5" priority="593" operator="greaterThan">
      <formula>0</formula>
    </cfRule>
  </conditionalFormatting>
  <conditionalFormatting sqref="M93:M116">
    <cfRule type="cellIs" dxfId="5" priority="130" operator="greaterThan">
      <formula>0</formula>
    </cfRule>
  </conditionalFormatting>
  <conditionalFormatting sqref="M121:M144">
    <cfRule type="cellIs" dxfId="5" priority="76" operator="greaterThan">
      <formula>0</formula>
    </cfRule>
  </conditionalFormatting>
  <conditionalFormatting sqref="P5:P28">
    <cfRule type="cellIs" dxfId="0" priority="25" operator="greaterThan">
      <formula>0</formula>
    </cfRule>
    <cfRule type="cellIs" dxfId="1" priority="26" operator="greaterThan">
      <formula>1</formula>
    </cfRule>
    <cfRule type="cellIs" dxfId="2" priority="27" operator="greaterThan">
      <formula>1</formula>
    </cfRule>
  </conditionalFormatting>
  <conditionalFormatting sqref="P33:P56">
    <cfRule type="cellIs" dxfId="2" priority="398" operator="greaterThan">
      <formula>1</formula>
    </cfRule>
    <cfRule type="cellIs" dxfId="1" priority="397" operator="greaterThan">
      <formula>1</formula>
    </cfRule>
    <cfRule type="cellIs" dxfId="0" priority="396" operator="greaterThan">
      <formula>0</formula>
    </cfRule>
  </conditionalFormatting>
  <conditionalFormatting sqref="P61:P84">
    <cfRule type="cellIs" dxfId="1" priority="571" operator="greaterThan">
      <formula>1</formula>
    </cfRule>
    <cfRule type="cellIs" dxfId="2" priority="572" operator="greaterThan">
      <formula>1</formula>
    </cfRule>
    <cfRule type="cellIs" dxfId="0" priority="570" operator="greaterThan">
      <formula>0</formula>
    </cfRule>
  </conditionalFormatting>
  <conditionalFormatting sqref="P93:P116">
    <cfRule type="cellIs" dxfId="0" priority="143" operator="greaterThan">
      <formula>0</formula>
    </cfRule>
    <cfRule type="cellIs" dxfId="1" priority="144" operator="greaterThan">
      <formula>1</formula>
    </cfRule>
    <cfRule type="cellIs" dxfId="2" priority="145" operator="greaterThan">
      <formula>1</formula>
    </cfRule>
  </conditionalFormatting>
  <conditionalFormatting sqref="P121:P144">
    <cfRule type="cellIs" dxfId="1" priority="607" operator="greaterThan">
      <formula>1</formula>
    </cfRule>
    <cfRule type="cellIs" dxfId="2" priority="608" operator="greaterThan">
      <formula>1</formula>
    </cfRule>
    <cfRule type="cellIs" dxfId="0" priority="606" operator="greaterThan">
      <formula>0</formula>
    </cfRule>
  </conditionalFormatting>
  <conditionalFormatting sqref="Q5:Q28">
    <cfRule type="cellIs" dxfId="4" priority="29" operator="greaterThan">
      <formula>0</formula>
    </cfRule>
    <cfRule type="cellIs" dxfId="3" priority="28" operator="greaterThan">
      <formula>0</formula>
    </cfRule>
  </conditionalFormatting>
  <conditionalFormatting sqref="Q33:Q56">
    <cfRule type="cellIs" dxfId="3" priority="399" operator="greaterThan">
      <formula>0</formula>
    </cfRule>
    <cfRule type="cellIs" dxfId="4" priority="400" operator="greaterThan">
      <formula>0</formula>
    </cfRule>
  </conditionalFormatting>
  <conditionalFormatting sqref="Q61:Q84">
    <cfRule type="cellIs" dxfId="3" priority="573" operator="greaterThan">
      <formula>0</formula>
    </cfRule>
    <cfRule type="cellIs" dxfId="4" priority="574" operator="greaterThan">
      <formula>0</formula>
    </cfRule>
  </conditionalFormatting>
  <conditionalFormatting sqref="Q93:Q116">
    <cfRule type="cellIs" dxfId="4" priority="147" operator="greaterThan">
      <formula>0</formula>
    </cfRule>
    <cfRule type="cellIs" dxfId="3" priority="146" operator="greaterThan">
      <formula>0</formula>
    </cfRule>
  </conditionalFormatting>
  <conditionalFormatting sqref="Q121:Q144">
    <cfRule type="cellIs" dxfId="4" priority="610" operator="greaterThan">
      <formula>0</formula>
    </cfRule>
    <cfRule type="cellIs" dxfId="3" priority="609" operator="greaterThan">
      <formula>0</formula>
    </cfRule>
  </conditionalFormatting>
  <conditionalFormatting sqref="R5:R28">
    <cfRule type="cellIs" dxfId="5" priority="30" operator="greaterThan">
      <formula>0</formula>
    </cfRule>
  </conditionalFormatting>
  <conditionalFormatting sqref="R33:R56">
    <cfRule type="cellIs" dxfId="5" priority="401" operator="greaterThan">
      <formula>0</formula>
    </cfRule>
  </conditionalFormatting>
  <conditionalFormatting sqref="R61:R84">
    <cfRule type="cellIs" dxfId="5" priority="575" operator="greaterThan">
      <formula>0</formula>
    </cfRule>
  </conditionalFormatting>
  <conditionalFormatting sqref="R93:R116">
    <cfRule type="cellIs" dxfId="5" priority="148" operator="greaterThan">
      <formula>0</formula>
    </cfRule>
  </conditionalFormatting>
  <conditionalFormatting sqref="R121:R144">
    <cfRule type="cellIs" dxfId="5" priority="611" operator="greaterThan">
      <formula>0</formula>
    </cfRule>
  </conditionalFormatting>
  <conditionalFormatting sqref="U5:U28">
    <cfRule type="cellIs" dxfId="0" priority="432" operator="greaterThan">
      <formula>0</formula>
    </cfRule>
    <cfRule type="cellIs" dxfId="2" priority="434" operator="greaterThan">
      <formula>1</formula>
    </cfRule>
    <cfRule type="cellIs" dxfId="1" priority="433" operator="greaterThan">
      <formula>1</formula>
    </cfRule>
  </conditionalFormatting>
  <conditionalFormatting sqref="U33:U56">
    <cfRule type="cellIs" dxfId="0" priority="414" operator="greaterThan">
      <formula>0</formula>
    </cfRule>
    <cfRule type="cellIs" dxfId="1" priority="415" operator="greaterThan">
      <formula>1</formula>
    </cfRule>
    <cfRule type="cellIs" dxfId="2" priority="416" operator="greaterThan">
      <formula>1</formula>
    </cfRule>
  </conditionalFormatting>
  <conditionalFormatting sqref="U61:U84">
    <cfRule type="cellIs" dxfId="0" priority="552" operator="greaterThan">
      <formula>0</formula>
    </cfRule>
    <cfRule type="cellIs" dxfId="1" priority="553" operator="greaterThan">
      <formula>1</formula>
    </cfRule>
    <cfRule type="cellIs" dxfId="2" priority="554" operator="greaterThan">
      <formula>1</formula>
    </cfRule>
  </conditionalFormatting>
  <conditionalFormatting sqref="U93:U116">
    <cfRule type="cellIs" dxfId="1" priority="108" operator="greaterThan">
      <formula>1</formula>
    </cfRule>
    <cfRule type="cellIs" dxfId="2" priority="109" operator="greaterThan">
      <formula>1</formula>
    </cfRule>
    <cfRule type="cellIs" dxfId="0" priority="107" operator="greaterThan">
      <formula>0</formula>
    </cfRule>
  </conditionalFormatting>
  <conditionalFormatting sqref="U121:U144">
    <cfRule type="cellIs" dxfId="2" priority="91" operator="greaterThan">
      <formula>1</formula>
    </cfRule>
    <cfRule type="cellIs" dxfId="0" priority="89" operator="greaterThan">
      <formula>0</formula>
    </cfRule>
    <cfRule type="cellIs" dxfId="1" priority="90" operator="greaterThan">
      <formula>1</formula>
    </cfRule>
  </conditionalFormatting>
  <conditionalFormatting sqref="V5:V28">
    <cfRule type="cellIs" dxfId="4" priority="436" operator="greaterThan">
      <formula>0</formula>
    </cfRule>
    <cfRule type="cellIs" dxfId="3" priority="435" operator="greaterThan">
      <formula>0</formula>
    </cfRule>
  </conditionalFormatting>
  <conditionalFormatting sqref="V33:V56">
    <cfRule type="cellIs" dxfId="3" priority="417" operator="greaterThan">
      <formula>0</formula>
    </cfRule>
    <cfRule type="cellIs" dxfId="4" priority="418" operator="greaterThan">
      <formula>0</formula>
    </cfRule>
  </conditionalFormatting>
  <conditionalFormatting sqref="V61:V84">
    <cfRule type="cellIs" dxfId="4" priority="556" operator="greaterThan">
      <formula>0</formula>
    </cfRule>
    <cfRule type="cellIs" dxfId="3" priority="555" operator="greaterThan">
      <formula>0</formula>
    </cfRule>
  </conditionalFormatting>
  <conditionalFormatting sqref="V93:V116">
    <cfRule type="cellIs" dxfId="3" priority="110" operator="greaterThan">
      <formula>0</formula>
    </cfRule>
    <cfRule type="cellIs" dxfId="4" priority="111" operator="greaterThan">
      <formula>0</formula>
    </cfRule>
  </conditionalFormatting>
  <conditionalFormatting sqref="V121:V144">
    <cfRule type="cellIs" dxfId="3" priority="92" operator="greaterThan">
      <formula>0</formula>
    </cfRule>
    <cfRule type="cellIs" dxfId="4" priority="93" operator="greaterThan">
      <formula>0</formula>
    </cfRule>
  </conditionalFormatting>
  <conditionalFormatting sqref="W5:W28">
    <cfRule type="cellIs" dxfId="5" priority="437" operator="greaterThan">
      <formula>0</formula>
    </cfRule>
  </conditionalFormatting>
  <conditionalFormatting sqref="W33:W56">
    <cfRule type="cellIs" dxfId="5" priority="419" operator="greaterThan">
      <formula>0</formula>
    </cfRule>
  </conditionalFormatting>
  <conditionalFormatting sqref="W61:W84">
    <cfRule type="cellIs" dxfId="5" priority="557" operator="greaterThan">
      <formula>0</formula>
    </cfRule>
  </conditionalFormatting>
  <conditionalFormatting sqref="W93:W116">
    <cfRule type="cellIs" dxfId="5" priority="112" operator="greaterThan">
      <formula>0</formula>
    </cfRule>
  </conditionalFormatting>
  <conditionalFormatting sqref="W121:W144">
    <cfRule type="cellIs" dxfId="5" priority="94" operator="greaterThan">
      <formula>0</formula>
    </cfRule>
  </conditionalFormatting>
  <conditionalFormatting sqref="Z5:Z28">
    <cfRule type="cellIs" dxfId="2" priority="500" operator="greaterThan">
      <formula>1</formula>
    </cfRule>
    <cfRule type="cellIs" dxfId="1" priority="499" operator="greaterThan">
      <formula>1</formula>
    </cfRule>
    <cfRule type="cellIs" dxfId="0" priority="498" operator="greaterThan">
      <formula>0</formula>
    </cfRule>
  </conditionalFormatting>
  <conditionalFormatting sqref="Z33:Z56">
    <cfRule type="cellIs" dxfId="0" priority="479" operator="greaterThan">
      <formula>0</formula>
    </cfRule>
    <cfRule type="cellIs" dxfId="2" priority="481" operator="greaterThan">
      <formula>1</formula>
    </cfRule>
    <cfRule type="cellIs" dxfId="1" priority="480" operator="greaterThan">
      <formula>1</formula>
    </cfRule>
  </conditionalFormatting>
  <conditionalFormatting sqref="Z61:Z84">
    <cfRule type="cellIs" dxfId="2" priority="645" operator="greaterThan">
      <formula>1</formula>
    </cfRule>
    <cfRule type="cellIs" dxfId="1" priority="644" operator="greaterThan">
      <formula>1</formula>
    </cfRule>
    <cfRule type="cellIs" dxfId="0" priority="643" operator="greaterThan">
      <formula>0</formula>
    </cfRule>
  </conditionalFormatting>
  <conditionalFormatting sqref="Z121:Z144">
    <cfRule type="cellIs" dxfId="1" priority="665" operator="greaterThan">
      <formula>1</formula>
    </cfRule>
    <cfRule type="cellIs" dxfId="0" priority="664" operator="greaterThan">
      <formula>0</formula>
    </cfRule>
    <cfRule type="cellIs" dxfId="2" priority="666" operator="greaterThan">
      <formula>1</formula>
    </cfRule>
  </conditionalFormatting>
  <conditionalFormatting sqref="AA5:AA28">
    <cfRule type="cellIs" dxfId="3" priority="501" operator="greaterThan">
      <formula>0</formula>
    </cfRule>
    <cfRule type="cellIs" dxfId="4" priority="502" operator="greaterThan">
      <formula>0</formula>
    </cfRule>
  </conditionalFormatting>
  <conditionalFormatting sqref="AA33:AA56">
    <cfRule type="cellIs" dxfId="4" priority="483" operator="greaterThan">
      <formula>0</formula>
    </cfRule>
    <cfRule type="cellIs" dxfId="3" priority="482" operator="greaterThan">
      <formula>0</formula>
    </cfRule>
  </conditionalFormatting>
  <conditionalFormatting sqref="AA61:AA84">
    <cfRule type="cellIs" dxfId="4" priority="647" operator="greaterThan">
      <formula>0</formula>
    </cfRule>
    <cfRule type="cellIs" dxfId="3" priority="646" operator="greaterThan">
      <formula>0</formula>
    </cfRule>
  </conditionalFormatting>
  <conditionalFormatting sqref="AA121:AA144">
    <cfRule type="cellIs" dxfId="3" priority="667" operator="greaterThan">
      <formula>0</formula>
    </cfRule>
    <cfRule type="cellIs" dxfId="4" priority="668" operator="greaterThan">
      <formula>0</formula>
    </cfRule>
  </conditionalFormatting>
  <conditionalFormatting sqref="AB5:AB28">
    <cfRule type="cellIs" dxfId="5" priority="503" operator="greaterThan">
      <formula>0</formula>
    </cfRule>
  </conditionalFormatting>
  <conditionalFormatting sqref="AB33:AB56">
    <cfRule type="cellIs" dxfId="5" priority="484" operator="greaterThan">
      <formula>0</formula>
    </cfRule>
  </conditionalFormatting>
  <conditionalFormatting sqref="AB61:AB84">
    <cfRule type="cellIs" dxfId="5" priority="648" operator="greaterThan">
      <formula>0</formula>
    </cfRule>
  </conditionalFormatting>
  <conditionalFormatting sqref="AB121:AB144">
    <cfRule type="cellIs" dxfId="5" priority="669" operator="greaterThan">
      <formula>0</formula>
    </cfRule>
  </conditionalFormatting>
  <conditionalFormatting sqref="AF5:AF27">
    <cfRule type="colorScale" priority="5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35" operator="between" text="B/E">
      <formula>NOT(ISERROR(SEARCH("B/E",BM5)))</formula>
    </cfRule>
    <cfRule type="containsText" dxfId="10" priority="636" operator="between" text="BE">
      <formula>NOT(ISERROR(SEARCH("BE",BM5)))</formula>
    </cfRule>
    <cfRule type="containsText" dxfId="13" priority="637" operator="between" text="WIN">
      <formula>NOT(ISERROR(SEARCH("WIN",BM5)))</formula>
    </cfRule>
    <cfRule type="containsText" dxfId="11" priority="638" operator="between" text="LOSE">
      <formula>NOT(ISERROR(SEARCH("LOSE",BM5)))</formula>
    </cfRule>
    <cfRule type="containsText" dxfId="12" priority="640" operator="between" text="B/E">
      <formula>NOT(ISERROR(SEARCH("B/E",BM5)))</formula>
    </cfRule>
    <cfRule type="containsText" dxfId="7" priority="639" operator="between" text="NO">
      <formula>NOT(ISERROR(SEARCH("NO",BM5)))</formula>
    </cfRule>
  </conditionalFormatting>
  <conditionalFormatting sqref="BZ33:BZ56">
    <cfRule type="cellIs" dxfId="0" priority="362" operator="greaterThan">
      <formula>0</formula>
    </cfRule>
    <cfRule type="cellIs" dxfId="1" priority="363" operator="greaterThan">
      <formula>1</formula>
    </cfRule>
    <cfRule type="cellIs" dxfId="2" priority="364" operator="greaterThan">
      <formula>1</formula>
    </cfRule>
  </conditionalFormatting>
  <conditionalFormatting sqref="BZ66:BZ76">
    <cfRule type="cellIs" dxfId="0" priority="312" operator="greaterThan">
      <formula>0</formula>
    </cfRule>
    <cfRule type="cellIs" dxfId="2" priority="314" operator="greaterThan">
      <formula>1</formula>
    </cfRule>
    <cfRule type="cellIs" dxfId="1" priority="313" operator="greaterThan">
      <formula>1</formula>
    </cfRule>
  </conditionalFormatting>
  <conditionalFormatting sqref="BZ76:BZ83">
    <cfRule type="cellIs" dxfId="2" priority="321" operator="greaterThan">
      <formula>1</formula>
    </cfRule>
    <cfRule type="cellIs" dxfId="1" priority="320" operator="greaterThan">
      <formula>1</formula>
    </cfRule>
    <cfRule type="cellIs" dxfId="0" priority="319" operator="greaterThan">
      <formula>0</formula>
    </cfRule>
  </conditionalFormatting>
  <conditionalFormatting sqref="CA5:CA27">
    <cfRule type="cellIs" dxfId="3" priority="245" operator="greaterThan">
      <formula>0</formula>
    </cfRule>
    <cfRule type="cellIs" dxfId="4" priority="246" operator="greaterThan">
      <formula>0</formula>
    </cfRule>
  </conditionalFormatting>
  <conditionalFormatting sqref="CA33:CA56">
    <cfRule type="cellIs" dxfId="3" priority="365" operator="greaterThan">
      <formula>0</formula>
    </cfRule>
    <cfRule type="cellIs" dxfId="4" priority="366" operator="greaterThan">
      <formula>0</formula>
    </cfRule>
  </conditionalFormatting>
  <conditionalFormatting sqref="CA66:CA76">
    <cfRule type="cellIs" dxfId="4" priority="316" operator="greaterThan">
      <formula>0</formula>
    </cfRule>
    <cfRule type="cellIs" dxfId="3" priority="315" operator="greaterThan">
      <formula>0</formula>
    </cfRule>
  </conditionalFormatting>
  <conditionalFormatting sqref="CA76:CA83">
    <cfRule type="cellIs" dxfId="4" priority="323" operator="greaterThan">
      <formula>0</formula>
    </cfRule>
    <cfRule type="cellIs" dxfId="3" priority="322" operator="greaterThan">
      <formula>0</formula>
    </cfRule>
  </conditionalFormatting>
  <conditionalFormatting sqref="CB5:CB27">
    <cfRule type="cellIs" dxfId="5" priority="52" operator="greaterThan">
      <formula>0</formula>
    </cfRule>
  </conditionalFormatting>
  <conditionalFormatting sqref="CB33:CB56">
    <cfRule type="cellIs" dxfId="5" priority="24" operator="greaterThan">
      <formula>0</formula>
    </cfRule>
  </conditionalFormatting>
  <conditionalFormatting sqref="CB61:CB84">
    <cfRule type="cellIs" dxfId="5" priority="310" operator="greaterThan">
      <formula>0</formula>
    </cfRule>
  </conditionalFormatting>
  <conditionalFormatting sqref="CC5:CC27">
    <cfRule type="cellIs" dxfId="6" priority="248" operator="greaterThan">
      <formula>0</formula>
    </cfRule>
  </conditionalFormatting>
  <conditionalFormatting sqref="CC33:CC56">
    <cfRule type="cellIs" dxfId="6" priority="368" operator="greaterThan">
      <formula>0</formula>
    </cfRule>
  </conditionalFormatting>
  <conditionalFormatting sqref="CC61:CC84">
    <cfRule type="cellIs" dxfId="6" priority="311" operator="greaterThan">
      <formula>0</formula>
    </cfRule>
  </conditionalFormatting>
  <conditionalFormatting sqref="CE33:CE56">
    <cfRule type="cellIs" dxfId="0" priority="353" operator="greaterThan">
      <formula>0</formula>
    </cfRule>
    <cfRule type="cellIs" dxfId="1" priority="354" operator="greaterThan">
      <formula>1</formula>
    </cfRule>
    <cfRule type="cellIs" dxfId="2" priority="355" operator="greaterThan">
      <formula>1</formula>
    </cfRule>
  </conditionalFormatting>
  <conditionalFormatting sqref="CE66:CE76">
    <cfRule type="cellIs" dxfId="1" priority="294" operator="greaterThan">
      <formula>1</formula>
    </cfRule>
    <cfRule type="cellIs" dxfId="0" priority="293" operator="greaterThan">
      <formula>0</formula>
    </cfRule>
    <cfRule type="cellIs" dxfId="2" priority="295" operator="greaterThan">
      <formula>1</formula>
    </cfRule>
  </conditionalFormatting>
  <conditionalFormatting sqref="CE76:CE83">
    <cfRule type="cellIs" dxfId="2" priority="301" operator="greaterThan">
      <formula>1</formula>
    </cfRule>
    <cfRule type="cellIs" dxfId="1" priority="300" operator="greaterThan">
      <formula>1</formula>
    </cfRule>
    <cfRule type="cellIs" dxfId="0" priority="299" operator="greaterThan">
      <formula>0</formula>
    </cfRule>
  </conditionalFormatting>
  <conditionalFormatting sqref="CF5:CF27">
    <cfRule type="cellIs" dxfId="4" priority="219" operator="greaterThan">
      <formula>0</formula>
    </cfRule>
    <cfRule type="cellIs" dxfId="3" priority="218" operator="greaterThan">
      <formula>0</formula>
    </cfRule>
  </conditionalFormatting>
  <conditionalFormatting sqref="CF33:CF56">
    <cfRule type="cellIs" dxfId="3" priority="356" operator="greaterThan">
      <formula>0</formula>
    </cfRule>
    <cfRule type="cellIs" dxfId="4" priority="357" operator="greaterThan">
      <formula>0</formula>
    </cfRule>
  </conditionalFormatting>
  <conditionalFormatting sqref="CF66:CF76">
    <cfRule type="cellIs" dxfId="3" priority="296" operator="greaterThan">
      <formula>0</formula>
    </cfRule>
    <cfRule type="cellIs" dxfId="4" priority="297" operator="greaterThan">
      <formula>0</formula>
    </cfRule>
  </conditionalFormatting>
  <conditionalFormatting sqref="CF76:CF83">
    <cfRule type="cellIs" dxfId="4" priority="303" operator="greaterThan">
      <formula>0</formula>
    </cfRule>
    <cfRule type="cellIs" dxfId="3" priority="302" operator="greaterThan">
      <formula>0</formula>
    </cfRule>
  </conditionalFormatting>
  <conditionalFormatting sqref="CG5:CG27">
    <cfRule type="cellIs" dxfId="5" priority="220" operator="greaterThan">
      <formula>0</formula>
    </cfRule>
  </conditionalFormatting>
  <conditionalFormatting sqref="CG33:CG56">
    <cfRule type="cellIs" dxfId="5" priority="358" operator="greaterThan">
      <formula>0</formula>
    </cfRule>
  </conditionalFormatting>
  <conditionalFormatting sqref="CG61:CG84">
    <cfRule type="cellIs" dxfId="5" priority="291" operator="greaterThan">
      <formula>0</formula>
    </cfRule>
  </conditionalFormatting>
  <conditionalFormatting sqref="CH5:CH27">
    <cfRule type="cellIs" dxfId="6" priority="221" operator="greaterThan">
      <formula>0</formula>
    </cfRule>
  </conditionalFormatting>
  <conditionalFormatting sqref="CH33:CH56">
    <cfRule type="cellIs" dxfId="6" priority="359" operator="greaterThan">
      <formula>0</formula>
    </cfRule>
  </conditionalFormatting>
  <conditionalFormatting sqref="CH61:CH84">
    <cfRule type="cellIs" dxfId="6" priority="292" operator="greaterThan">
      <formula>0</formula>
    </cfRule>
  </conditionalFormatting>
  <conditionalFormatting sqref="CJ5:CJ27">
    <cfRule type="cellIs" dxfId="1" priority="22" operator="greaterThan">
      <formula>1</formula>
    </cfRule>
    <cfRule type="cellIs" dxfId="0" priority="21" operator="greaterThan">
      <formula>0</formula>
    </cfRule>
    <cfRule type="cellIs" dxfId="2" priority="23" operator="greaterThan">
      <formula>1</formula>
    </cfRule>
  </conditionalFormatting>
  <conditionalFormatting sqref="CJ33:CJ56">
    <cfRule type="cellIs" dxfId="2" priority="337" operator="greaterThan">
      <formula>1</formula>
    </cfRule>
    <cfRule type="cellIs" dxfId="1" priority="336" operator="greaterThan">
      <formula>1</formula>
    </cfRule>
    <cfRule type="cellIs" dxfId="0" priority="335" operator="greaterThan">
      <formula>0</formula>
    </cfRule>
  </conditionalFormatting>
  <conditionalFormatting sqref="CJ66:CJ76">
    <cfRule type="cellIs" dxfId="2" priority="267" operator="greaterThan">
      <formula>1</formula>
    </cfRule>
    <cfRule type="cellIs" dxfId="0" priority="265" operator="greaterThan">
      <formula>0</formula>
    </cfRule>
    <cfRule type="cellIs" dxfId="1" priority="266" operator="greaterThan">
      <formula>1</formula>
    </cfRule>
  </conditionalFormatting>
  <conditionalFormatting sqref="CJ76:CJ83">
    <cfRule type="cellIs" dxfId="0" priority="271" operator="greaterThan">
      <formula>0</formula>
    </cfRule>
    <cfRule type="cellIs" dxfId="1" priority="272" operator="greaterThan">
      <formula>1</formula>
    </cfRule>
    <cfRule type="cellIs" dxfId="2" priority="273" operator="greaterThan">
      <formula>1</formula>
    </cfRule>
  </conditionalFormatting>
  <conditionalFormatting sqref="CK5:CK27">
    <cfRule type="cellIs" dxfId="3" priority="235" operator="greaterThan">
      <formula>0</formula>
    </cfRule>
    <cfRule type="cellIs" dxfId="4" priority="236" operator="greaterThan">
      <formula>0</formula>
    </cfRule>
  </conditionalFormatting>
  <conditionalFormatting sqref="CK33:CK56">
    <cfRule type="cellIs" dxfId="4" priority="339" operator="greaterThan">
      <formula>0</formula>
    </cfRule>
    <cfRule type="cellIs" dxfId="3" priority="338" operator="greaterThan">
      <formula>0</formula>
    </cfRule>
  </conditionalFormatting>
  <conditionalFormatting sqref="CK66:CK76">
    <cfRule type="cellIs" dxfId="3" priority="268" operator="greaterThan">
      <formula>0</formula>
    </cfRule>
    <cfRule type="cellIs" dxfId="4" priority="269" operator="greaterThan">
      <formula>0</formula>
    </cfRule>
  </conditionalFormatting>
  <conditionalFormatting sqref="CK76:CK83">
    <cfRule type="cellIs" dxfId="3" priority="274" operator="greaterThan">
      <formula>0</formula>
    </cfRule>
    <cfRule type="cellIs" dxfId="4" priority="275" operator="greaterThan">
      <formula>0</formula>
    </cfRule>
  </conditionalFormatting>
  <conditionalFormatting sqref="CL5:CL27">
    <cfRule type="cellIs" dxfId="5" priority="237" operator="greaterThan">
      <formula>0</formula>
    </cfRule>
  </conditionalFormatting>
  <conditionalFormatting sqref="CL33:CL56">
    <cfRule type="cellIs" dxfId="5" priority="340" operator="greaterThan">
      <formula>0</formula>
    </cfRule>
  </conditionalFormatting>
  <conditionalFormatting sqref="CL61:CL84">
    <cfRule type="cellIs" dxfId="5" priority="263" operator="greaterThan">
      <formula>0</formula>
    </cfRule>
  </conditionalFormatting>
  <conditionalFormatting sqref="CM5:CM27">
    <cfRule type="cellIs" dxfId="6" priority="238" operator="greaterThan">
      <formula>0</formula>
    </cfRule>
  </conditionalFormatting>
  <conditionalFormatting sqref="CM33:CM56">
    <cfRule type="cellIs" dxfId="6" priority="341" operator="greaterThan">
      <formula>0</formula>
    </cfRule>
  </conditionalFormatting>
  <conditionalFormatting sqref="CM61:CM84">
    <cfRule type="cellIs" dxfId="6" priority="264" operator="greaterThan">
      <formula>0</formula>
    </cfRule>
  </conditionalFormatting>
  <conditionalFormatting sqref="CO5:CO27">
    <cfRule type="cellIs" dxfId="2" priority="373" operator="greaterThan">
      <formula>1</formula>
    </cfRule>
    <cfRule type="cellIs" dxfId="0" priority="371" operator="greaterThan">
      <formula>0</formula>
    </cfRule>
    <cfRule type="cellIs" dxfId="1" priority="372" operator="greaterThan">
      <formula>1</formula>
    </cfRule>
  </conditionalFormatting>
  <conditionalFormatting sqref="CO33:CO56">
    <cfRule type="cellIs" dxfId="0" priority="344" operator="greaterThan">
      <formula>0</formula>
    </cfRule>
    <cfRule type="cellIs" dxfId="2" priority="346" operator="greaterThan">
      <formula>1</formula>
    </cfRule>
    <cfRule type="cellIs" dxfId="1" priority="345" operator="greaterThan">
      <formula>1</formula>
    </cfRule>
  </conditionalFormatting>
  <conditionalFormatting sqref="CO61:CO84">
    <cfRule type="cellIs" dxfId="2" priority="279" operator="greaterThan">
      <formula>1</formula>
    </cfRule>
    <cfRule type="cellIs" dxfId="0" priority="277" operator="greaterThan">
      <formula>0</formula>
    </cfRule>
    <cfRule type="cellIs" dxfId="1" priority="278" operator="greaterThan">
      <formula>1</formula>
    </cfRule>
  </conditionalFormatting>
  <conditionalFormatting sqref="CP5:CP27">
    <cfRule type="cellIs" dxfId="3" priority="374" operator="greaterThan">
      <formula>0</formula>
    </cfRule>
    <cfRule type="cellIs" dxfId="4" priority="375" operator="greaterThan">
      <formula>0</formula>
    </cfRule>
  </conditionalFormatting>
  <conditionalFormatting sqref="CP33:CP56">
    <cfRule type="cellIs" dxfId="4" priority="348" operator="greaterThan">
      <formula>0</formula>
    </cfRule>
    <cfRule type="cellIs" dxfId="3" priority="347" operator="greaterThan">
      <formula>0</formula>
    </cfRule>
  </conditionalFormatting>
  <conditionalFormatting sqref="CP61:CP84">
    <cfRule type="cellIs" dxfId="4" priority="281" operator="greaterThan">
      <formula>0</formula>
    </cfRule>
    <cfRule type="cellIs" dxfId="3" priority="280" operator="greaterThan">
      <formula>0</formula>
    </cfRule>
  </conditionalFormatting>
  <conditionalFormatting sqref="CQ5:CQ27">
    <cfRule type="cellIs" dxfId="5" priority="376" operator="greaterThan">
      <formula>0</formula>
    </cfRule>
  </conditionalFormatting>
  <conditionalFormatting sqref="CQ33:CQ56">
    <cfRule type="cellIs" dxfId="5" priority="349" operator="greaterThan">
      <formula>0</formula>
    </cfRule>
  </conditionalFormatting>
  <conditionalFormatting sqref="CQ61:CQ84">
    <cfRule type="cellIs" dxfId="5" priority="282" operator="greaterThan">
      <formula>0</formula>
    </cfRule>
  </conditionalFormatting>
  <conditionalFormatting sqref="CR5:CR27">
    <cfRule type="cellIs" dxfId="6" priority="377" operator="greaterThan">
      <formula>0</formula>
    </cfRule>
  </conditionalFormatting>
  <conditionalFormatting sqref="CR33:CR56">
    <cfRule type="cellIs" dxfId="6" priority="350" operator="greaterThan">
      <formula>0</formula>
    </cfRule>
  </conditionalFormatting>
  <conditionalFormatting sqref="CR61:CR84">
    <cfRule type="cellIs" dxfId="6" priority="283" operator="greaterThan">
      <formula>0</formula>
    </cfRule>
  </conditionalFormatting>
  <conditionalFormatting sqref="CT33:CT56">
    <cfRule type="cellIs" dxfId="0" priority="326" operator="greaterThan">
      <formula>0</formula>
    </cfRule>
    <cfRule type="cellIs" dxfId="1" priority="327" operator="greaterThan">
      <formula>1</formula>
    </cfRule>
    <cfRule type="cellIs" dxfId="2" priority="328" operator="greaterThan">
      <formula>1</formula>
    </cfRule>
  </conditionalFormatting>
  <conditionalFormatting sqref="CT61:CT84">
    <cfRule type="cellIs" dxfId="0" priority="249" operator="greaterThan">
      <formula>0</formula>
    </cfRule>
    <cfRule type="cellIs" dxfId="1" priority="250" operator="greaterThan">
      <formula>1</formula>
    </cfRule>
    <cfRule type="cellIs" dxfId="2" priority="251" operator="greaterThan">
      <formula>1</formula>
    </cfRule>
  </conditionalFormatting>
  <conditionalFormatting sqref="CU5:CU27">
    <cfRule type="cellIs" dxfId="3" priority="228" operator="greaterThan">
      <formula>0</formula>
    </cfRule>
    <cfRule type="cellIs" dxfId="4" priority="229" operator="greaterThan">
      <formula>0</formula>
    </cfRule>
  </conditionalFormatting>
  <conditionalFormatting sqref="CU33:CU56">
    <cfRule type="cellIs" dxfId="3" priority="329" operator="greaterThan">
      <formula>0</formula>
    </cfRule>
    <cfRule type="cellIs" dxfId="4" priority="330" operator="greaterThan">
      <formula>0</formula>
    </cfRule>
  </conditionalFormatting>
  <conditionalFormatting sqref="CU61:CU84">
    <cfRule type="cellIs" dxfId="3" priority="252" operator="greaterThan">
      <formula>0</formula>
    </cfRule>
    <cfRule type="cellIs" dxfId="4" priority="253" operator="greaterThan">
      <formula>0</formula>
    </cfRule>
  </conditionalFormatting>
  <conditionalFormatting sqref="CV5:CV27">
    <cfRule type="cellIs" dxfId="5" priority="230" operator="greaterThan">
      <formula>0</formula>
    </cfRule>
  </conditionalFormatting>
  <conditionalFormatting sqref="CV33:CV56">
    <cfRule type="cellIs" dxfId="5" priority="331" operator="greaterThan">
      <formula>0</formula>
    </cfRule>
  </conditionalFormatting>
  <conditionalFormatting sqref="CV61:CV84">
    <cfRule type="cellIs" dxfId="5" priority="254" operator="greaterThan">
      <formula>0</formula>
    </cfRule>
  </conditionalFormatting>
  <conditionalFormatting sqref="CW5:CW27">
    <cfRule type="cellIs" dxfId="6" priority="231" operator="greaterThan">
      <formula>0</formula>
    </cfRule>
  </conditionalFormatting>
  <conditionalFormatting sqref="CW33:CW56">
    <cfRule type="cellIs" dxfId="6" priority="332" operator="greaterThan">
      <formula>0</formula>
    </cfRule>
  </conditionalFormatting>
  <conditionalFormatting sqref="CW61:CW84">
    <cfRule type="cellIs" dxfId="6" priority="255" operator="greaterThan">
      <formula>0</formula>
    </cfRule>
  </conditionalFormatting>
  <conditionalFormatting sqref="I5:J28 N5:O28 X5:Y28 AC5:AC28">
    <cfRule type="cellIs" dxfId="6" priority="504" operator="greaterThan">
      <formula>0</formula>
    </cfRule>
  </conditionalFormatting>
  <conditionalFormatting sqref="S5:T28">
    <cfRule type="cellIs" dxfId="6" priority="49" operator="greaterThan">
      <formula>0</formula>
    </cfRule>
  </conditionalFormatting>
  <conditionalFormatting sqref="AF5:AJ27">
    <cfRule type="colorScale" priority="5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Z5:BZ27 BZ28:CC28">
    <cfRule type="cellIs" dxfId="0" priority="242" operator="greaterThan">
      <formula>0</formula>
    </cfRule>
    <cfRule type="cellIs" dxfId="1" priority="243" operator="greaterThan">
      <formula>1</formula>
    </cfRule>
    <cfRule type="cellIs" dxfId="2" priority="244" operator="greaterThan">
      <formula>1</formula>
    </cfRule>
  </conditionalFormatting>
  <conditionalFormatting sqref="CE5:CE27 CE28:CH28">
    <cfRule type="cellIs" dxfId="1" priority="216" operator="greaterThan">
      <formula>1</formula>
    </cfRule>
    <cfRule type="cellIs" dxfId="2" priority="217" operator="greaterThan">
      <formula>1</formula>
    </cfRule>
    <cfRule type="cellIs" dxfId="0" priority="215" operator="greaterThan">
      <formula>0</formula>
    </cfRule>
  </conditionalFormatting>
  <conditionalFormatting sqref="CT5:CT27 CT28:CW28">
    <cfRule type="cellIs" dxfId="1" priority="226" operator="greaterThan">
      <formula>1</formula>
    </cfRule>
    <cfRule type="cellIs" dxfId="2" priority="227" operator="greaterThan">
      <formula>1</formula>
    </cfRule>
    <cfRule type="cellIs" dxfId="0" priority="225" operator="greaterThan">
      <formula>0</formula>
    </cfRule>
  </conditionalFormatting>
  <conditionalFormatting sqref="BM19:BM29 BI31:BI33">
    <cfRule type="containsText" dxfId="13" priority="634" operator="between" text="WIN">
      <formula>NOT(ISERROR(SEARCH("WIN",BI19)))</formula>
    </cfRule>
    <cfRule type="containsText" dxfId="14" priority="633" operator="between" text="LOSE">
      <formula>NOT(ISERROR(SEARCH("LOSE",BI19)))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85" operator="greaterThan">
      <formula>0</formula>
    </cfRule>
  </conditionalFormatting>
  <conditionalFormatting sqref="AF33:AJ55">
    <cfRule type="colorScale" priority="5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49" operator="greaterThan">
      <formula>0</formula>
    </cfRule>
  </conditionalFormatting>
  <conditionalFormatting sqref="AF61:AJ83"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06" operator="greaterThan">
      <formula>1</formula>
    </cfRule>
    <cfRule type="cellIs" dxfId="2" priority="307" operator="greaterThan">
      <formula>1</formula>
    </cfRule>
    <cfRule type="cellIs" dxfId="0" priority="305" operator="greaterThan">
      <formula>0</formula>
    </cfRule>
  </conditionalFormatting>
  <conditionalFormatting sqref="CA61:CA66 CA83:CA84">
    <cfRule type="cellIs" dxfId="4" priority="309" operator="greaterThan">
      <formula>0</formula>
    </cfRule>
    <cfRule type="cellIs" dxfId="3" priority="308" operator="greaterThan">
      <formula>0</formula>
    </cfRule>
  </conditionalFormatting>
  <conditionalFormatting sqref="CE61:CE66 CE83:CE84">
    <cfRule type="cellIs" dxfId="2" priority="288" operator="greaterThan">
      <formula>1</formula>
    </cfRule>
    <cfRule type="cellIs" dxfId="1" priority="287" operator="greaterThan">
      <formula>1</formula>
    </cfRule>
    <cfRule type="cellIs" dxfId="0" priority="286" operator="greaterThan">
      <formula>0</formula>
    </cfRule>
  </conditionalFormatting>
  <conditionalFormatting sqref="CF61:CF66 CF83:CF84">
    <cfRule type="cellIs" dxfId="4" priority="290" operator="greaterThan">
      <formula>0</formula>
    </cfRule>
    <cfRule type="cellIs" dxfId="3" priority="289" operator="greaterThan">
      <formula>0</formula>
    </cfRule>
  </conditionalFormatting>
  <conditionalFormatting sqref="CJ61:CJ66 CJ83:CJ84">
    <cfRule type="cellIs" dxfId="1" priority="259" operator="greaterThan">
      <formula>1</formula>
    </cfRule>
    <cfRule type="cellIs" dxfId="2" priority="260" operator="greaterThan">
      <formula>1</formula>
    </cfRule>
    <cfRule type="cellIs" dxfId="0" priority="258" operator="greaterThan">
      <formula>0</formula>
    </cfRule>
  </conditionalFormatting>
  <conditionalFormatting sqref="CK61:CK66 CK83:CK84">
    <cfRule type="cellIs" dxfId="3" priority="261" operator="greaterThan">
      <formula>0</formula>
    </cfRule>
    <cfRule type="cellIs" dxfId="4" priority="262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685" operator="greaterThan">
      <formula>0</formula>
    </cfRule>
    <cfRule type="cellIs" dxfId="2" priority="687" operator="greaterThan">
      <formula>1</formula>
    </cfRule>
    <cfRule type="cellIs" dxfId="1" priority="686" operator="greaterThan">
      <formula>1</formula>
    </cfRule>
  </conditionalFormatting>
  <conditionalFormatting sqref="G93:G116 AA93:AA116">
    <cfRule type="cellIs" dxfId="4" priority="689" operator="greaterThan">
      <formula>0</formula>
    </cfRule>
    <cfRule type="cellIs" dxfId="3" priority="688" operator="greaterThan">
      <formula>0</formula>
    </cfRule>
  </conditionalFormatting>
  <conditionalFormatting sqref="H93:H116 AB93:AB116">
    <cfRule type="cellIs" dxfId="5" priority="690" operator="greaterThan">
      <formula>0</formula>
    </cfRule>
  </conditionalFormatting>
  <conditionalFormatting sqref="I93:J116 N93:O116 S93:T116 X93:Y116 AC93:AC116">
    <cfRule type="cellIs" dxfId="6" priority="691" operator="greaterThan">
      <formula>0</formula>
    </cfRule>
  </conditionalFormatting>
  <conditionalFormatting sqref="AF93:AJ115">
    <cfRule type="colorScale" priority="7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70" operator="greaterThan">
      <formula>0</formula>
    </cfRule>
  </conditionalFormatting>
  <conditionalFormatting sqref="AF121:AJ143">
    <cfRule type="colorScale" priority="7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9">
    <pageSetUpPr fitToPage="1"/>
  </sheetPr>
  <dimension ref="A1:CW981"/>
  <sheetViews>
    <sheetView showGridLines="0" zoomScale="130" zoomScaleNormal="130" workbookViewId="0">
      <selection activeCell="AG1" sqref="AG1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85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>
        <v>45078</v>
      </c>
      <c r="C5" s="16"/>
      <c r="D5" s="17"/>
      <c r="E5" s="33">
        <f t="shared" ref="E5:E27" si="0">IF((B5=0)," ",B5)</f>
        <v>45078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>
        <v>1</v>
      </c>
      <c r="V5" s="35"/>
      <c r="W5" s="36"/>
      <c r="X5" s="68">
        <f t="shared" ref="X5:X28" si="4">SUM(U5:W5)</f>
        <v>1</v>
      </c>
      <c r="Y5" s="10"/>
      <c r="Z5" s="73">
        <f t="shared" ref="Z5:AB28" si="5">F5+K5+P5+U5</f>
        <v>1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1</v>
      </c>
      <c r="AD5" s="4"/>
      <c r="AE5" s="33">
        <f t="shared" ref="AE5:AE27" si="8">IF((B93=0)," ",B93)</f>
        <v>45078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>
        <f t="shared" ref="AL5:AL27" si="14">IF((B93=0)," ",B93)</f>
        <v>45078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>
        <f>IF(B5,WEEKDAY(E5:E27)," ")</f>
        <v>5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>
        <f>IF((BY5=5),Z5," ")</f>
        <v>1</v>
      </c>
      <c r="CP5" s="225">
        <f>IF((BY5=5),AA5," ")</f>
        <v>0</v>
      </c>
      <c r="CQ5" s="225">
        <f>IF((BY5=5),AB5," ")</f>
        <v>0</v>
      </c>
      <c r="CR5" s="236">
        <f>SUM(CO5:CQ5)</f>
        <v>1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>
        <v>45079</v>
      </c>
      <c r="C6" s="16"/>
      <c r="D6" s="17"/>
      <c r="E6" s="37">
        <f t="shared" si="0"/>
        <v>45079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>
        <v>1</v>
      </c>
      <c r="W6" s="40"/>
      <c r="X6" s="68">
        <f t="shared" si="4"/>
        <v>1</v>
      </c>
      <c r="Y6" s="10"/>
      <c r="Z6" s="73">
        <f t="shared" si="5"/>
        <v>0</v>
      </c>
      <c r="AA6" s="79">
        <f t="shared" si="5"/>
        <v>1</v>
      </c>
      <c r="AB6" s="79">
        <f t="shared" si="6"/>
        <v>0</v>
      </c>
      <c r="AC6" s="68">
        <f t="shared" si="7"/>
        <v>1</v>
      </c>
      <c r="AD6" s="4"/>
      <c r="AE6" s="37">
        <f t="shared" si="8"/>
        <v>45079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>
        <f t="shared" si="12"/>
        <v>0</v>
      </c>
      <c r="AJ6" s="100" t="str">
        <f t="shared" si="13"/>
        <v/>
      </c>
      <c r="AK6" s="4"/>
      <c r="AL6" s="101">
        <f t="shared" si="14"/>
        <v>45079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-1</v>
      </c>
      <c r="AQ6" s="150">
        <f t="shared" ref="AQ6:AQ27" si="19">SUM(AM6:AP6)</f>
        <v>-1</v>
      </c>
      <c r="AS6" s="113" t="s">
        <v>17</v>
      </c>
      <c r="AT6" s="114">
        <f>IF(AC28=0," ",AC28)</f>
        <v>35</v>
      </c>
      <c r="AU6" s="160">
        <f>IF(AJ28=0,"  ",AJ28)</f>
        <v>0.631578947368421</v>
      </c>
      <c r="AV6" s="161">
        <f>IF(AQ28=0," ",AQ28)</f>
        <v>29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>
        <f t="shared" ref="BY6:BY27" si="20">IF(B6,WEEKDAY(E6:E28)," ")</f>
        <v>6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 t="shared" ref="CB6:CB27" si="23">IF((BY6=2),ABF6," ")</f>
        <v> </v>
      </c>
      <c r="CC6" s="238">
        <f t="shared" ref="CC6:CC27" si="24">SUM(BZ6:CB6)</f>
        <v>0</v>
      </c>
      <c r="CE6" s="226" t="str">
        <f t="shared" ref="CE6:CE27" si="25">IF((BY6=3),Z6," ")</f>
        <v> </v>
      </c>
      <c r="CF6" s="227" t="str">
        <f t="shared" ref="CF6:CF27" si="26">IF((BY6=3),AA6," ")</f>
        <v> </v>
      </c>
      <c r="CG6" s="237" t="str">
        <f t="shared" ref="CG6:CG27" si="27">IF((BY6=3),AB6," ")</f>
        <v> </v>
      </c>
      <c r="CH6" s="238">
        <f t="shared" ref="CH6:CH27" si="28">SUM(CE6:CG6)</f>
        <v>0</v>
      </c>
      <c r="CJ6" s="227" t="str">
        <f t="shared" ref="CJ6:CJ27" si="29">IF((BY6=4),Z6," ")</f>
        <v> </v>
      </c>
      <c r="CK6" s="227" t="str">
        <f t="shared" ref="CK6:CK27" si="30">IF((BY6=4),AA6," ")</f>
        <v> </v>
      </c>
      <c r="CL6" s="227" t="str">
        <f t="shared" ref="CL6:CL27" si="31">IF((BY6=4),AB6," ")</f>
        <v> </v>
      </c>
      <c r="CM6" s="238">
        <f t="shared" ref="CM6:CM27" si="32">SUM(CJ6:CL6)</f>
        <v>0</v>
      </c>
      <c r="CN6" s="2"/>
      <c r="CO6" s="226" t="str">
        <f t="shared" ref="CO6:CO27" si="33">IF((BY6=5),Z6," ")</f>
        <v> </v>
      </c>
      <c r="CP6" s="227" t="str">
        <f t="shared" ref="CP6:CP27" si="34">IF((BY6=5),AA6," ")</f>
        <v> </v>
      </c>
      <c r="CQ6" s="227" t="str">
        <f t="shared" ref="CQ6:CQ27" si="35">IF((BY6=5),AB6," ")</f>
        <v> </v>
      </c>
      <c r="CR6" s="238">
        <f t="shared" ref="CR6:CR27" si="36">SUM(CO6:CQ6)</f>
        <v>0</v>
      </c>
      <c r="CT6" s="226">
        <f t="shared" ref="CT6:CT27" si="37">IF((BY6=6),Z6," ")</f>
        <v>0</v>
      </c>
      <c r="CU6" s="227">
        <f t="shared" ref="CU6:CU27" si="38">IF((BY6=6),AA6," ")</f>
        <v>1</v>
      </c>
      <c r="CV6" s="227">
        <f t="shared" ref="CV6:CV27" si="39">IF((BY6=6),AB6," ")</f>
        <v>0</v>
      </c>
      <c r="CW6" s="238">
        <f t="shared" ref="CW6:CW27" si="40">SUM(CT6:CV6)</f>
        <v>1</v>
      </c>
    </row>
    <row r="7" ht="10.35" customHeight="1" spans="1:101">
      <c r="A7" s="18"/>
      <c r="B7" s="19">
        <v>45083</v>
      </c>
      <c r="C7" s="16"/>
      <c r="D7" s="17"/>
      <c r="E7" s="37">
        <f t="shared" si="0"/>
        <v>45083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>
        <v>1</v>
      </c>
      <c r="V7" s="39"/>
      <c r="W7" s="40">
        <v>1</v>
      </c>
      <c r="X7" s="68">
        <f t="shared" si="4"/>
        <v>2</v>
      </c>
      <c r="Y7" s="10"/>
      <c r="Z7" s="73">
        <f t="shared" si="5"/>
        <v>1</v>
      </c>
      <c r="AA7" s="79">
        <f t="shared" si="5"/>
        <v>0</v>
      </c>
      <c r="AB7" s="79">
        <f t="shared" si="6"/>
        <v>1</v>
      </c>
      <c r="AC7" s="68">
        <f t="shared" si="7"/>
        <v>2</v>
      </c>
      <c r="AD7" s="4"/>
      <c r="AE7" s="37">
        <f t="shared" si="8"/>
        <v>45083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>
        <f t="shared" si="12"/>
        <v>100</v>
      </c>
      <c r="AJ7" s="100">
        <f t="shared" si="13"/>
        <v>100</v>
      </c>
      <c r="AK7" s="4"/>
      <c r="AL7" s="101">
        <f t="shared" si="14"/>
        <v>45083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3</v>
      </c>
      <c r="AQ7" s="150">
        <f t="shared" si="19"/>
        <v>3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>
        <f t="shared" si="20"/>
        <v>3</v>
      </c>
      <c r="BZ7" s="226" t="str">
        <f t="shared" si="21"/>
        <v> </v>
      </c>
      <c r="CA7" s="227" t="str">
        <f t="shared" si="22"/>
        <v> </v>
      </c>
      <c r="CB7" s="237" t="str">
        <f t="shared" si="23"/>
        <v> </v>
      </c>
      <c r="CC7" s="238">
        <f t="shared" si="24"/>
        <v>0</v>
      </c>
      <c r="CE7" s="226">
        <f t="shared" si="25"/>
        <v>1</v>
      </c>
      <c r="CF7" s="227">
        <f t="shared" si="26"/>
        <v>0</v>
      </c>
      <c r="CG7" s="237">
        <f t="shared" si="27"/>
        <v>1</v>
      </c>
      <c r="CH7" s="238">
        <f t="shared" si="28"/>
        <v>2</v>
      </c>
      <c r="CJ7" s="227" t="str">
        <f t="shared" si="29"/>
        <v> </v>
      </c>
      <c r="CK7" s="227" t="str">
        <f t="shared" si="30"/>
        <v> </v>
      </c>
      <c r="CL7" s="227" t="str">
        <f t="shared" si="31"/>
        <v> </v>
      </c>
      <c r="CM7" s="238">
        <f t="shared" si="32"/>
        <v>0</v>
      </c>
      <c r="CN7" s="2"/>
      <c r="CO7" s="226" t="str">
        <f t="shared" si="33"/>
        <v> </v>
      </c>
      <c r="CP7" s="227" t="str">
        <f t="shared" si="34"/>
        <v> </v>
      </c>
      <c r="CQ7" s="227" t="str">
        <f t="shared" si="35"/>
        <v> </v>
      </c>
      <c r="CR7" s="238">
        <f t="shared" si="36"/>
        <v>0</v>
      </c>
      <c r="CT7" s="226" t="str">
        <f t="shared" si="37"/>
        <v> </v>
      </c>
      <c r="CU7" s="227" t="str">
        <f t="shared" si="38"/>
        <v> </v>
      </c>
      <c r="CV7" s="227" t="str">
        <f t="shared" si="39"/>
        <v> </v>
      </c>
      <c r="CW7" s="238">
        <f t="shared" si="40"/>
        <v>0</v>
      </c>
    </row>
    <row r="8" ht="10.35" customHeight="1" spans="1:101">
      <c r="A8" s="18"/>
      <c r="B8" s="19">
        <v>45086</v>
      </c>
      <c r="C8" s="16"/>
      <c r="D8" s="17"/>
      <c r="E8" s="37">
        <f t="shared" si="0"/>
        <v>45086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>
        <v>3</v>
      </c>
      <c r="V8" s="39"/>
      <c r="W8" s="40">
        <v>1</v>
      </c>
      <c r="X8" s="68">
        <f t="shared" si="4"/>
        <v>4</v>
      </c>
      <c r="Y8" s="10"/>
      <c r="Z8" s="73">
        <f t="shared" si="5"/>
        <v>3</v>
      </c>
      <c r="AA8" s="79">
        <f t="shared" si="5"/>
        <v>0</v>
      </c>
      <c r="AB8" s="79">
        <f t="shared" si="6"/>
        <v>1</v>
      </c>
      <c r="AC8" s="68">
        <f t="shared" si="7"/>
        <v>4</v>
      </c>
      <c r="AD8" s="4"/>
      <c r="AE8" s="37">
        <f t="shared" si="8"/>
        <v>45086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>
        <f t="shared" si="12"/>
        <v>100</v>
      </c>
      <c r="AJ8" s="100">
        <f t="shared" si="13"/>
        <v>100</v>
      </c>
      <c r="AK8" s="4"/>
      <c r="AL8" s="101">
        <f t="shared" si="14"/>
        <v>45086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3</v>
      </c>
      <c r="AQ8" s="150">
        <f t="shared" si="19"/>
        <v>3</v>
      </c>
      <c r="AS8" s="117" t="s">
        <v>13</v>
      </c>
      <c r="AT8" s="118">
        <f>SUM(AT6:AT7)</f>
        <v>35</v>
      </c>
      <c r="AU8" s="164">
        <f>IF((AB28+AB56)=0," ",(AB28+AB56)/(AB28+AB56+AA28+AA56))</f>
        <v>0.631578947368421</v>
      </c>
      <c r="AV8" s="165">
        <f>IF(SUM(AV6:AV7)=0," ",SUM(AV6:AV7))</f>
        <v>29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>
        <f t="shared" si="20"/>
        <v>6</v>
      </c>
      <c r="BZ8" s="226" t="str">
        <f t="shared" si="21"/>
        <v> </v>
      </c>
      <c r="CA8" s="227" t="str">
        <f t="shared" si="22"/>
        <v> </v>
      </c>
      <c r="CB8" s="237" t="str">
        <f t="shared" si="23"/>
        <v> </v>
      </c>
      <c r="CC8" s="238">
        <f t="shared" si="24"/>
        <v>0</v>
      </c>
      <c r="CE8" s="226" t="str">
        <f t="shared" si="25"/>
        <v> </v>
      </c>
      <c r="CF8" s="227" t="str">
        <f t="shared" si="26"/>
        <v> </v>
      </c>
      <c r="CG8" s="237" t="str">
        <f t="shared" si="27"/>
        <v> </v>
      </c>
      <c r="CH8" s="238">
        <f t="shared" si="28"/>
        <v>0</v>
      </c>
      <c r="CJ8" s="227" t="str">
        <f t="shared" si="29"/>
        <v> </v>
      </c>
      <c r="CK8" s="227" t="str">
        <f t="shared" si="30"/>
        <v> </v>
      </c>
      <c r="CL8" s="227" t="str">
        <f t="shared" si="31"/>
        <v> </v>
      </c>
      <c r="CM8" s="238">
        <f t="shared" si="32"/>
        <v>0</v>
      </c>
      <c r="CN8" s="2"/>
      <c r="CO8" s="226" t="str">
        <f t="shared" si="33"/>
        <v> </v>
      </c>
      <c r="CP8" s="227" t="str">
        <f t="shared" si="34"/>
        <v> </v>
      </c>
      <c r="CQ8" s="227" t="str">
        <f t="shared" si="35"/>
        <v> </v>
      </c>
      <c r="CR8" s="238">
        <f t="shared" si="36"/>
        <v>0</v>
      </c>
      <c r="CT8" s="226">
        <f t="shared" si="37"/>
        <v>3</v>
      </c>
      <c r="CU8" s="227">
        <f t="shared" si="38"/>
        <v>0</v>
      </c>
      <c r="CV8" s="227">
        <f t="shared" si="39"/>
        <v>1</v>
      </c>
      <c r="CW8" s="238">
        <f t="shared" si="40"/>
        <v>4</v>
      </c>
    </row>
    <row r="9" ht="10.35" customHeight="1" spans="1:101">
      <c r="A9" s="18"/>
      <c r="B9" s="19">
        <v>45089</v>
      </c>
      <c r="C9" s="16"/>
      <c r="D9" s="17"/>
      <c r="E9" s="37">
        <f t="shared" si="0"/>
        <v>45089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>
        <v>1</v>
      </c>
      <c r="V9" s="39"/>
      <c r="W9" s="40"/>
      <c r="X9" s="68">
        <f t="shared" si="4"/>
        <v>1</v>
      </c>
      <c r="Y9" s="10"/>
      <c r="Z9" s="73">
        <f t="shared" si="5"/>
        <v>1</v>
      </c>
      <c r="AA9" s="79">
        <f t="shared" si="5"/>
        <v>0</v>
      </c>
      <c r="AB9" s="79">
        <f t="shared" si="6"/>
        <v>0</v>
      </c>
      <c r="AC9" s="68">
        <f t="shared" si="7"/>
        <v>1</v>
      </c>
      <c r="AD9" s="4"/>
      <c r="AE9" s="37">
        <f t="shared" si="8"/>
        <v>45089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>
        <f t="shared" si="14"/>
        <v>45089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0</v>
      </c>
      <c r="AQ9" s="150">
        <f t="shared" si="19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>
        <f t="shared" si="20"/>
        <v>2</v>
      </c>
      <c r="BZ9" s="226">
        <f t="shared" si="21"/>
        <v>1</v>
      </c>
      <c r="CA9" s="227">
        <f t="shared" si="22"/>
        <v>0</v>
      </c>
      <c r="CB9" s="237">
        <f t="shared" si="23"/>
        <v>0</v>
      </c>
      <c r="CC9" s="238">
        <f t="shared" si="24"/>
        <v>1</v>
      </c>
      <c r="CE9" s="226" t="str">
        <f t="shared" si="25"/>
        <v> </v>
      </c>
      <c r="CF9" s="227" t="str">
        <f t="shared" si="26"/>
        <v> </v>
      </c>
      <c r="CG9" s="237" t="str">
        <f t="shared" si="27"/>
        <v> </v>
      </c>
      <c r="CH9" s="238">
        <f t="shared" si="28"/>
        <v>0</v>
      </c>
      <c r="CJ9" s="227" t="str">
        <f t="shared" si="29"/>
        <v> </v>
      </c>
      <c r="CK9" s="227" t="str">
        <f t="shared" si="30"/>
        <v> </v>
      </c>
      <c r="CL9" s="227" t="str">
        <f t="shared" si="31"/>
        <v> </v>
      </c>
      <c r="CM9" s="238">
        <f t="shared" si="32"/>
        <v>0</v>
      </c>
      <c r="CN9" s="2"/>
      <c r="CO9" s="226" t="str">
        <f t="shared" si="33"/>
        <v> </v>
      </c>
      <c r="CP9" s="227" t="str">
        <f t="shared" si="34"/>
        <v> </v>
      </c>
      <c r="CQ9" s="227" t="str">
        <f t="shared" si="35"/>
        <v> </v>
      </c>
      <c r="CR9" s="238">
        <f t="shared" si="36"/>
        <v>0</v>
      </c>
      <c r="CT9" s="226" t="str">
        <f t="shared" si="37"/>
        <v> </v>
      </c>
      <c r="CU9" s="227" t="str">
        <f t="shared" si="38"/>
        <v> </v>
      </c>
      <c r="CV9" s="227" t="str">
        <f t="shared" si="39"/>
        <v> </v>
      </c>
      <c r="CW9" s="238">
        <f t="shared" si="40"/>
        <v>0</v>
      </c>
    </row>
    <row r="10" ht="10.35" customHeight="1" spans="1:101">
      <c r="A10" s="18"/>
      <c r="B10" s="19">
        <v>45090</v>
      </c>
      <c r="C10" s="16"/>
      <c r="D10" s="17"/>
      <c r="E10" s="37">
        <f t="shared" si="0"/>
        <v>45090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>
        <v>1</v>
      </c>
      <c r="X10" s="68">
        <f t="shared" si="4"/>
        <v>1</v>
      </c>
      <c r="Y10" s="10"/>
      <c r="Z10" s="73">
        <f t="shared" si="5"/>
        <v>0</v>
      </c>
      <c r="AA10" s="79">
        <f t="shared" si="5"/>
        <v>0</v>
      </c>
      <c r="AB10" s="79">
        <f t="shared" si="6"/>
        <v>1</v>
      </c>
      <c r="AC10" s="68">
        <f t="shared" si="7"/>
        <v>1</v>
      </c>
      <c r="AD10" s="4"/>
      <c r="AE10" s="37">
        <f t="shared" si="8"/>
        <v>45090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>
        <f t="shared" si="12"/>
        <v>100</v>
      </c>
      <c r="AJ10" s="100">
        <f t="shared" si="13"/>
        <v>100</v>
      </c>
      <c r="AK10" s="4"/>
      <c r="AL10" s="101">
        <f t="shared" si="14"/>
        <v>45090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3</v>
      </c>
      <c r="AQ10" s="150">
        <f t="shared" si="19"/>
        <v>3</v>
      </c>
      <c r="AS10" s="119"/>
      <c r="AT10" s="121" t="s">
        <v>98</v>
      </c>
      <c r="AU10" s="168">
        <f>COUNTA(B5:B27)</f>
        <v>17</v>
      </c>
      <c r="AV10" s="166"/>
      <c r="AW10" s="347"/>
      <c r="AX10" s="348"/>
      <c r="BA10" s="366"/>
      <c r="BB10" s="121" t="s">
        <v>98</v>
      </c>
      <c r="BC10" s="168">
        <f>AU10</f>
        <v>17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>
        <f t="shared" si="20"/>
        <v>3</v>
      </c>
      <c r="BZ10" s="226" t="str">
        <f t="shared" si="21"/>
        <v> </v>
      </c>
      <c r="CA10" s="227" t="str">
        <f t="shared" si="22"/>
        <v> </v>
      </c>
      <c r="CB10" s="237" t="str">
        <f t="shared" si="23"/>
        <v> </v>
      </c>
      <c r="CC10" s="238">
        <f t="shared" si="24"/>
        <v>0</v>
      </c>
      <c r="CE10" s="226">
        <f t="shared" si="25"/>
        <v>0</v>
      </c>
      <c r="CF10" s="227">
        <f t="shared" si="26"/>
        <v>0</v>
      </c>
      <c r="CG10" s="237">
        <f t="shared" si="27"/>
        <v>1</v>
      </c>
      <c r="CH10" s="238">
        <f t="shared" si="28"/>
        <v>1</v>
      </c>
      <c r="CJ10" s="227" t="str">
        <f t="shared" si="29"/>
        <v> </v>
      </c>
      <c r="CK10" s="227" t="str">
        <f t="shared" si="30"/>
        <v> </v>
      </c>
      <c r="CL10" s="227" t="str">
        <f t="shared" si="31"/>
        <v> </v>
      </c>
      <c r="CM10" s="238">
        <f t="shared" si="32"/>
        <v>0</v>
      </c>
      <c r="CN10" s="2"/>
      <c r="CO10" s="226" t="str">
        <f t="shared" si="33"/>
        <v> </v>
      </c>
      <c r="CP10" s="227" t="str">
        <f t="shared" si="34"/>
        <v> </v>
      </c>
      <c r="CQ10" s="227" t="str">
        <f t="shared" si="35"/>
        <v> </v>
      </c>
      <c r="CR10" s="238">
        <f t="shared" si="36"/>
        <v>0</v>
      </c>
      <c r="CT10" s="226" t="str">
        <f t="shared" si="37"/>
        <v> </v>
      </c>
      <c r="CU10" s="227" t="str">
        <f t="shared" si="38"/>
        <v> </v>
      </c>
      <c r="CV10" s="227" t="str">
        <f t="shared" si="39"/>
        <v> </v>
      </c>
      <c r="CW10" s="238">
        <f t="shared" si="40"/>
        <v>0</v>
      </c>
    </row>
    <row r="11" ht="10.35" customHeight="1" spans="1:101">
      <c r="A11" s="18"/>
      <c r="B11" s="19">
        <v>45091</v>
      </c>
      <c r="C11" s="16"/>
      <c r="D11" s="17"/>
      <c r="E11" s="37">
        <f t="shared" si="0"/>
        <v>45091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>
        <v>1</v>
      </c>
      <c r="W11" s="40">
        <v>2</v>
      </c>
      <c r="X11" s="68">
        <f t="shared" si="4"/>
        <v>3</v>
      </c>
      <c r="Y11" s="10"/>
      <c r="Z11" s="73">
        <f t="shared" si="5"/>
        <v>0</v>
      </c>
      <c r="AA11" s="79">
        <f t="shared" si="5"/>
        <v>1</v>
      </c>
      <c r="AB11" s="79">
        <f t="shared" si="6"/>
        <v>2</v>
      </c>
      <c r="AC11" s="68">
        <f t="shared" si="7"/>
        <v>3</v>
      </c>
      <c r="AD11" s="4"/>
      <c r="AE11" s="37">
        <f t="shared" si="8"/>
        <v>45091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>
        <f t="shared" si="12"/>
        <v>66.6666666666667</v>
      </c>
      <c r="AJ11" s="100">
        <f t="shared" si="13"/>
        <v>66.6666666666667</v>
      </c>
      <c r="AK11" s="4"/>
      <c r="AL11" s="101">
        <f t="shared" si="14"/>
        <v>45091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5</v>
      </c>
      <c r="AQ11" s="150">
        <f t="shared" si="19"/>
        <v>5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>
        <f t="shared" si="20"/>
        <v>4</v>
      </c>
      <c r="BZ11" s="226" t="str">
        <f t="shared" si="21"/>
        <v> </v>
      </c>
      <c r="CA11" s="227" t="str">
        <f t="shared" si="22"/>
        <v> </v>
      </c>
      <c r="CB11" s="237" t="str">
        <f t="shared" si="23"/>
        <v> </v>
      </c>
      <c r="CC11" s="238">
        <f t="shared" si="24"/>
        <v>0</v>
      </c>
      <c r="CE11" s="226" t="str">
        <f t="shared" si="25"/>
        <v> </v>
      </c>
      <c r="CF11" s="227" t="str">
        <f t="shared" si="26"/>
        <v> </v>
      </c>
      <c r="CG11" s="237" t="str">
        <f t="shared" si="27"/>
        <v> </v>
      </c>
      <c r="CH11" s="238">
        <f t="shared" si="28"/>
        <v>0</v>
      </c>
      <c r="CJ11" s="227">
        <f t="shared" si="29"/>
        <v>0</v>
      </c>
      <c r="CK11" s="227">
        <f t="shared" si="30"/>
        <v>1</v>
      </c>
      <c r="CL11" s="227">
        <f t="shared" si="31"/>
        <v>2</v>
      </c>
      <c r="CM11" s="238">
        <f t="shared" si="32"/>
        <v>3</v>
      </c>
      <c r="CN11" s="2"/>
      <c r="CO11" s="226" t="str">
        <f t="shared" si="33"/>
        <v> </v>
      </c>
      <c r="CP11" s="227" t="str">
        <f t="shared" si="34"/>
        <v> </v>
      </c>
      <c r="CQ11" s="227" t="str">
        <f t="shared" si="35"/>
        <v> </v>
      </c>
      <c r="CR11" s="238">
        <f t="shared" si="36"/>
        <v>0</v>
      </c>
      <c r="CT11" s="226" t="str">
        <f t="shared" si="37"/>
        <v> </v>
      </c>
      <c r="CU11" s="227" t="str">
        <f t="shared" si="38"/>
        <v> </v>
      </c>
      <c r="CV11" s="227" t="str">
        <f t="shared" si="39"/>
        <v> </v>
      </c>
      <c r="CW11" s="238">
        <f t="shared" si="40"/>
        <v>0</v>
      </c>
    </row>
    <row r="12" ht="10.35" customHeight="1" spans="1:101">
      <c r="A12" s="18"/>
      <c r="B12" s="19">
        <v>45093</v>
      </c>
      <c r="C12" s="16"/>
      <c r="D12" s="17"/>
      <c r="E12" s="37">
        <f t="shared" si="0"/>
        <v>45093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>
        <v>2</v>
      </c>
      <c r="V12" s="39"/>
      <c r="W12" s="40">
        <v>1</v>
      </c>
      <c r="X12" s="68">
        <f t="shared" si="4"/>
        <v>3</v>
      </c>
      <c r="Y12" s="10"/>
      <c r="Z12" s="73">
        <f t="shared" si="5"/>
        <v>2</v>
      </c>
      <c r="AA12" s="79">
        <f t="shared" si="5"/>
        <v>0</v>
      </c>
      <c r="AB12" s="79">
        <f t="shared" si="6"/>
        <v>1</v>
      </c>
      <c r="AC12" s="68">
        <f t="shared" si="7"/>
        <v>3</v>
      </c>
      <c r="AD12" s="4"/>
      <c r="AE12" s="37">
        <f t="shared" si="8"/>
        <v>45093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>
        <f t="shared" si="12"/>
        <v>100</v>
      </c>
      <c r="AJ12" s="100">
        <f t="shared" si="13"/>
        <v>100</v>
      </c>
      <c r="AK12" s="4"/>
      <c r="AL12" s="101">
        <f t="shared" si="14"/>
        <v>45093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3</v>
      </c>
      <c r="AQ12" s="150">
        <f t="shared" si="19"/>
        <v>3</v>
      </c>
      <c r="AS12" s="123" t="s">
        <v>35</v>
      </c>
      <c r="AT12" s="124">
        <f>IF(AB28+AB56=0," ",(AB28+AB56)/AU10)</f>
        <v>0.705882352941177</v>
      </c>
      <c r="AU12" s="170">
        <f>IF(AB28+AB56=0," ",(AB28+AB56))</f>
        <v>12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>
        <f t="shared" si="20"/>
        <v>6</v>
      </c>
      <c r="BZ12" s="226" t="str">
        <f t="shared" si="21"/>
        <v> </v>
      </c>
      <c r="CA12" s="227" t="str">
        <f t="shared" si="22"/>
        <v> </v>
      </c>
      <c r="CB12" s="237" t="str">
        <f t="shared" si="23"/>
        <v> </v>
      </c>
      <c r="CC12" s="238">
        <f t="shared" si="24"/>
        <v>0</v>
      </c>
      <c r="CE12" s="226" t="str">
        <f t="shared" si="25"/>
        <v> </v>
      </c>
      <c r="CF12" s="227" t="str">
        <f t="shared" si="26"/>
        <v> </v>
      </c>
      <c r="CG12" s="237" t="str">
        <f t="shared" si="27"/>
        <v> </v>
      </c>
      <c r="CH12" s="238">
        <f t="shared" si="28"/>
        <v>0</v>
      </c>
      <c r="CJ12" s="227" t="str">
        <f t="shared" si="29"/>
        <v> </v>
      </c>
      <c r="CK12" s="227" t="str">
        <f t="shared" si="30"/>
        <v> </v>
      </c>
      <c r="CL12" s="227" t="str">
        <f t="shared" si="31"/>
        <v> </v>
      </c>
      <c r="CM12" s="238">
        <f t="shared" si="32"/>
        <v>0</v>
      </c>
      <c r="CN12" s="2"/>
      <c r="CO12" s="226" t="str">
        <f t="shared" si="33"/>
        <v> </v>
      </c>
      <c r="CP12" s="227" t="str">
        <f t="shared" si="34"/>
        <v> </v>
      </c>
      <c r="CQ12" s="227" t="str">
        <f t="shared" si="35"/>
        <v> </v>
      </c>
      <c r="CR12" s="238">
        <f t="shared" si="36"/>
        <v>0</v>
      </c>
      <c r="CT12" s="226">
        <f t="shared" si="37"/>
        <v>2</v>
      </c>
      <c r="CU12" s="227">
        <f t="shared" si="38"/>
        <v>0</v>
      </c>
      <c r="CV12" s="227">
        <f t="shared" si="39"/>
        <v>1</v>
      </c>
      <c r="CW12" s="238">
        <f t="shared" si="40"/>
        <v>3</v>
      </c>
    </row>
    <row r="13" ht="10.35" customHeight="1" spans="1:101">
      <c r="A13" s="18"/>
      <c r="B13" s="19">
        <v>45097</v>
      </c>
      <c r="C13" s="16"/>
      <c r="D13" s="17"/>
      <c r="E13" s="37">
        <f t="shared" si="0"/>
        <v>45097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>
        <v>2</v>
      </c>
      <c r="V13" s="39">
        <v>1</v>
      </c>
      <c r="W13" s="40">
        <v>1</v>
      </c>
      <c r="X13" s="68">
        <f t="shared" si="4"/>
        <v>4</v>
      </c>
      <c r="Y13" s="10"/>
      <c r="Z13" s="73">
        <f t="shared" si="5"/>
        <v>2</v>
      </c>
      <c r="AA13" s="79">
        <f t="shared" si="5"/>
        <v>1</v>
      </c>
      <c r="AB13" s="79">
        <f t="shared" si="6"/>
        <v>1</v>
      </c>
      <c r="AC13" s="68">
        <f t="shared" si="7"/>
        <v>4</v>
      </c>
      <c r="AD13" s="4"/>
      <c r="AE13" s="37">
        <f t="shared" si="8"/>
        <v>45097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>
        <f t="shared" si="12"/>
        <v>50</v>
      </c>
      <c r="AJ13" s="100">
        <f t="shared" si="13"/>
        <v>50</v>
      </c>
      <c r="AK13" s="4"/>
      <c r="AL13" s="101">
        <f t="shared" si="14"/>
        <v>45097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2</v>
      </c>
      <c r="AQ13" s="150">
        <f t="shared" si="19"/>
        <v>2</v>
      </c>
      <c r="AS13" s="125" t="s">
        <v>38</v>
      </c>
      <c r="AT13" s="126">
        <f>IF(AA28+AA56=0," ",(AA28+AA56)/AU10)</f>
        <v>0.411764705882353</v>
      </c>
      <c r="AU13" s="171">
        <f>IF(AA28+AA56=0," ",(AA28+AA56))</f>
        <v>7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>
        <f t="shared" si="20"/>
        <v>3</v>
      </c>
      <c r="BZ13" s="226" t="str">
        <f t="shared" si="21"/>
        <v> </v>
      </c>
      <c r="CA13" s="227" t="str">
        <f t="shared" si="22"/>
        <v> </v>
      </c>
      <c r="CB13" s="237" t="str">
        <f t="shared" si="23"/>
        <v> </v>
      </c>
      <c r="CC13" s="238">
        <f t="shared" si="24"/>
        <v>0</v>
      </c>
      <c r="CE13" s="226">
        <f t="shared" si="25"/>
        <v>2</v>
      </c>
      <c r="CF13" s="227">
        <f t="shared" si="26"/>
        <v>1</v>
      </c>
      <c r="CG13" s="237">
        <f t="shared" si="27"/>
        <v>1</v>
      </c>
      <c r="CH13" s="238">
        <f t="shared" si="28"/>
        <v>4</v>
      </c>
      <c r="CJ13" s="227" t="str">
        <f t="shared" si="29"/>
        <v> </v>
      </c>
      <c r="CK13" s="227" t="str">
        <f t="shared" si="30"/>
        <v> </v>
      </c>
      <c r="CL13" s="227" t="str">
        <f t="shared" si="31"/>
        <v> </v>
      </c>
      <c r="CM13" s="238">
        <f t="shared" si="32"/>
        <v>0</v>
      </c>
      <c r="CN13" s="2"/>
      <c r="CO13" s="226" t="str">
        <f t="shared" si="33"/>
        <v> </v>
      </c>
      <c r="CP13" s="227" t="str">
        <f t="shared" si="34"/>
        <v> </v>
      </c>
      <c r="CQ13" s="227" t="str">
        <f t="shared" si="35"/>
        <v> </v>
      </c>
      <c r="CR13" s="238">
        <f t="shared" si="36"/>
        <v>0</v>
      </c>
      <c r="CT13" s="226" t="str">
        <f t="shared" si="37"/>
        <v> </v>
      </c>
      <c r="CU13" s="227" t="str">
        <f t="shared" si="38"/>
        <v> </v>
      </c>
      <c r="CV13" s="227" t="str">
        <f t="shared" si="39"/>
        <v> </v>
      </c>
      <c r="CW13" s="238">
        <f t="shared" si="40"/>
        <v>0</v>
      </c>
    </row>
    <row r="14" ht="10.35" customHeight="1" spans="1:101">
      <c r="A14" s="18"/>
      <c r="B14" s="19">
        <v>45098</v>
      </c>
      <c r="C14" s="16"/>
      <c r="D14" s="17"/>
      <c r="E14" s="37">
        <f t="shared" si="0"/>
        <v>45098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>
        <v>1</v>
      </c>
      <c r="V14" s="39">
        <v>1</v>
      </c>
      <c r="W14" s="40"/>
      <c r="X14" s="68">
        <f t="shared" si="4"/>
        <v>2</v>
      </c>
      <c r="Y14" s="10"/>
      <c r="Z14" s="73">
        <f t="shared" si="5"/>
        <v>1</v>
      </c>
      <c r="AA14" s="79">
        <f t="shared" si="5"/>
        <v>1</v>
      </c>
      <c r="AB14" s="79">
        <f t="shared" si="6"/>
        <v>0</v>
      </c>
      <c r="AC14" s="68">
        <f t="shared" si="7"/>
        <v>2</v>
      </c>
      <c r="AD14" s="4"/>
      <c r="AE14" s="37">
        <f t="shared" si="8"/>
        <v>45098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>
        <f t="shared" si="12"/>
        <v>0</v>
      </c>
      <c r="AJ14" s="100" t="str">
        <f t="shared" si="13"/>
        <v/>
      </c>
      <c r="AK14" s="4"/>
      <c r="AL14" s="101">
        <f t="shared" si="14"/>
        <v>45098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-1</v>
      </c>
      <c r="AQ14" s="150">
        <f t="shared" si="19"/>
        <v>-1</v>
      </c>
      <c r="AS14" s="127" t="s">
        <v>40</v>
      </c>
      <c r="AT14" s="128">
        <f>IF(Z28+Z56=0," ",(Z28+Z56)/AU10)</f>
        <v>0.941176470588235</v>
      </c>
      <c r="AU14" s="172">
        <f>IF(Z28+Z56=0," ",(Z28+Z56))</f>
        <v>16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>
        <f t="shared" si="20"/>
        <v>4</v>
      </c>
      <c r="BZ14" s="226" t="str">
        <f t="shared" si="21"/>
        <v> </v>
      </c>
      <c r="CA14" s="227" t="str">
        <f t="shared" si="22"/>
        <v> </v>
      </c>
      <c r="CB14" s="237" t="str">
        <f t="shared" si="23"/>
        <v> </v>
      </c>
      <c r="CC14" s="238">
        <f t="shared" si="24"/>
        <v>0</v>
      </c>
      <c r="CE14" s="226" t="str">
        <f t="shared" si="25"/>
        <v> </v>
      </c>
      <c r="CF14" s="227" t="str">
        <f t="shared" si="26"/>
        <v> </v>
      </c>
      <c r="CG14" s="237" t="str">
        <f t="shared" si="27"/>
        <v> </v>
      </c>
      <c r="CH14" s="238">
        <f t="shared" si="28"/>
        <v>0</v>
      </c>
      <c r="CJ14" s="227">
        <f t="shared" si="29"/>
        <v>1</v>
      </c>
      <c r="CK14" s="227">
        <f t="shared" si="30"/>
        <v>1</v>
      </c>
      <c r="CL14" s="227">
        <f t="shared" si="31"/>
        <v>0</v>
      </c>
      <c r="CM14" s="238">
        <f t="shared" si="32"/>
        <v>2</v>
      </c>
      <c r="CN14" s="2"/>
      <c r="CO14" s="226" t="str">
        <f t="shared" si="33"/>
        <v> </v>
      </c>
      <c r="CP14" s="227" t="str">
        <f t="shared" si="34"/>
        <v> </v>
      </c>
      <c r="CQ14" s="227" t="str">
        <f t="shared" si="35"/>
        <v> </v>
      </c>
      <c r="CR14" s="238">
        <f t="shared" si="36"/>
        <v>0</v>
      </c>
      <c r="CT14" s="226" t="str">
        <f t="shared" si="37"/>
        <v> </v>
      </c>
      <c r="CU14" s="227" t="str">
        <f t="shared" si="38"/>
        <v> </v>
      </c>
      <c r="CV14" s="227" t="str">
        <f t="shared" si="39"/>
        <v> </v>
      </c>
      <c r="CW14" s="238">
        <f t="shared" si="40"/>
        <v>0</v>
      </c>
    </row>
    <row r="15" ht="10.35" customHeight="1" spans="1:101">
      <c r="A15" s="18"/>
      <c r="B15" s="19">
        <v>45099</v>
      </c>
      <c r="C15" s="16"/>
      <c r="D15" s="17"/>
      <c r="E15" s="37">
        <f t="shared" si="0"/>
        <v>45099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>
        <v>2</v>
      </c>
      <c r="V15" s="39">
        <v>1</v>
      </c>
      <c r="W15" s="40"/>
      <c r="X15" s="68">
        <f t="shared" si="4"/>
        <v>3</v>
      </c>
      <c r="Y15" s="10"/>
      <c r="Z15" s="73">
        <f t="shared" si="5"/>
        <v>2</v>
      </c>
      <c r="AA15" s="79">
        <f t="shared" si="5"/>
        <v>1</v>
      </c>
      <c r="AB15" s="79">
        <f t="shared" si="6"/>
        <v>0</v>
      </c>
      <c r="AC15" s="68">
        <f t="shared" si="7"/>
        <v>3</v>
      </c>
      <c r="AD15" s="4"/>
      <c r="AE15" s="37">
        <f t="shared" si="8"/>
        <v>45099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>
        <f t="shared" si="12"/>
        <v>0</v>
      </c>
      <c r="AJ15" s="100" t="str">
        <f t="shared" si="13"/>
        <v/>
      </c>
      <c r="AK15" s="4"/>
      <c r="AL15" s="101">
        <f t="shared" si="14"/>
        <v>45099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-1</v>
      </c>
      <c r="AQ15" s="150">
        <f t="shared" si="19"/>
        <v>-1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>
        <f t="shared" si="20"/>
        <v>5</v>
      </c>
      <c r="BZ15" s="226" t="str">
        <f t="shared" si="21"/>
        <v> </v>
      </c>
      <c r="CA15" s="227" t="str">
        <f t="shared" si="22"/>
        <v> </v>
      </c>
      <c r="CB15" s="237" t="str">
        <f t="shared" si="23"/>
        <v> </v>
      </c>
      <c r="CC15" s="238">
        <f t="shared" si="24"/>
        <v>0</v>
      </c>
      <c r="CE15" s="226" t="str">
        <f t="shared" si="25"/>
        <v> </v>
      </c>
      <c r="CF15" s="227" t="str">
        <f t="shared" si="26"/>
        <v> </v>
      </c>
      <c r="CG15" s="237" t="str">
        <f t="shared" si="27"/>
        <v> </v>
      </c>
      <c r="CH15" s="238">
        <f t="shared" si="28"/>
        <v>0</v>
      </c>
      <c r="CJ15" s="227" t="str">
        <f t="shared" si="29"/>
        <v> </v>
      </c>
      <c r="CK15" s="227" t="str">
        <f t="shared" si="30"/>
        <v> </v>
      </c>
      <c r="CL15" s="227" t="str">
        <f t="shared" si="31"/>
        <v> </v>
      </c>
      <c r="CM15" s="238">
        <f t="shared" si="32"/>
        <v>0</v>
      </c>
      <c r="CN15" s="2"/>
      <c r="CO15" s="226">
        <f t="shared" si="33"/>
        <v>2</v>
      </c>
      <c r="CP15" s="227">
        <f t="shared" si="34"/>
        <v>1</v>
      </c>
      <c r="CQ15" s="227">
        <f t="shared" si="35"/>
        <v>0</v>
      </c>
      <c r="CR15" s="238">
        <f t="shared" si="36"/>
        <v>3</v>
      </c>
      <c r="CT15" s="226" t="str">
        <f t="shared" si="37"/>
        <v> </v>
      </c>
      <c r="CU15" s="227" t="str">
        <f t="shared" si="38"/>
        <v> </v>
      </c>
      <c r="CV15" s="227" t="str">
        <f t="shared" si="39"/>
        <v> </v>
      </c>
      <c r="CW15" s="238">
        <f t="shared" si="40"/>
        <v>0</v>
      </c>
    </row>
    <row r="16" ht="10.35" customHeight="1" spans="1:101">
      <c r="A16" s="18"/>
      <c r="B16" s="19">
        <v>45100</v>
      </c>
      <c r="C16" s="16"/>
      <c r="D16" s="17"/>
      <c r="E16" s="37">
        <f t="shared" si="0"/>
        <v>45100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>
        <v>2</v>
      </c>
      <c r="X16" s="68">
        <f t="shared" si="4"/>
        <v>2</v>
      </c>
      <c r="Y16" s="10"/>
      <c r="Z16" s="73">
        <f t="shared" si="5"/>
        <v>0</v>
      </c>
      <c r="AA16" s="79">
        <f t="shared" si="5"/>
        <v>0</v>
      </c>
      <c r="AB16" s="79">
        <f t="shared" si="6"/>
        <v>2</v>
      </c>
      <c r="AC16" s="68">
        <f t="shared" si="7"/>
        <v>2</v>
      </c>
      <c r="AD16" s="4"/>
      <c r="AE16" s="37">
        <f t="shared" si="8"/>
        <v>45100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>
        <f t="shared" si="12"/>
        <v>100</v>
      </c>
      <c r="AJ16" s="100">
        <f t="shared" si="13"/>
        <v>100</v>
      </c>
      <c r="AK16" s="4"/>
      <c r="AL16" s="101">
        <f t="shared" si="14"/>
        <v>45100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6</v>
      </c>
      <c r="AQ16" s="150">
        <f t="shared" si="19"/>
        <v>6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>
        <f t="shared" si="20"/>
        <v>6</v>
      </c>
      <c r="BZ16" s="226" t="str">
        <f t="shared" si="21"/>
        <v> </v>
      </c>
      <c r="CA16" s="227" t="str">
        <f t="shared" si="22"/>
        <v> </v>
      </c>
      <c r="CB16" s="237" t="str">
        <f t="shared" si="23"/>
        <v> </v>
      </c>
      <c r="CC16" s="238">
        <f t="shared" si="24"/>
        <v>0</v>
      </c>
      <c r="CE16" s="226" t="str">
        <f t="shared" si="25"/>
        <v> </v>
      </c>
      <c r="CF16" s="227" t="str">
        <f t="shared" si="26"/>
        <v> </v>
      </c>
      <c r="CG16" s="237" t="str">
        <f t="shared" si="27"/>
        <v> </v>
      </c>
      <c r="CH16" s="238">
        <f t="shared" si="28"/>
        <v>0</v>
      </c>
      <c r="CJ16" s="227" t="str">
        <f t="shared" si="29"/>
        <v> </v>
      </c>
      <c r="CK16" s="227" t="str">
        <f t="shared" si="30"/>
        <v> </v>
      </c>
      <c r="CL16" s="227" t="str">
        <f t="shared" si="31"/>
        <v> </v>
      </c>
      <c r="CM16" s="238">
        <f t="shared" si="32"/>
        <v>0</v>
      </c>
      <c r="CN16" s="2"/>
      <c r="CO16" s="226" t="str">
        <f t="shared" si="33"/>
        <v> </v>
      </c>
      <c r="CP16" s="227" t="str">
        <f t="shared" si="34"/>
        <v> </v>
      </c>
      <c r="CQ16" s="227" t="str">
        <f t="shared" si="35"/>
        <v> </v>
      </c>
      <c r="CR16" s="238">
        <f t="shared" si="36"/>
        <v>0</v>
      </c>
      <c r="CT16" s="226">
        <f t="shared" si="37"/>
        <v>0</v>
      </c>
      <c r="CU16" s="227">
        <f t="shared" si="38"/>
        <v>0</v>
      </c>
      <c r="CV16" s="227">
        <f t="shared" si="39"/>
        <v>2</v>
      </c>
      <c r="CW16" s="238">
        <f t="shared" si="40"/>
        <v>2</v>
      </c>
    </row>
    <row r="17" ht="10.35" customHeight="1" spans="1:101">
      <c r="A17" s="18"/>
      <c r="B17" s="19">
        <v>45103</v>
      </c>
      <c r="C17" s="16"/>
      <c r="D17" s="17"/>
      <c r="E17" s="37">
        <f t="shared" si="0"/>
        <v>45103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>
        <v>1</v>
      </c>
      <c r="X17" s="68">
        <f t="shared" si="4"/>
        <v>1</v>
      </c>
      <c r="Y17" s="10"/>
      <c r="Z17" s="73">
        <f t="shared" si="5"/>
        <v>0</v>
      </c>
      <c r="AA17" s="79">
        <f t="shared" si="5"/>
        <v>0</v>
      </c>
      <c r="AB17" s="79">
        <f t="shared" si="6"/>
        <v>1</v>
      </c>
      <c r="AC17" s="68">
        <f t="shared" si="7"/>
        <v>1</v>
      </c>
      <c r="AD17" s="4"/>
      <c r="AE17" s="37">
        <f t="shared" si="8"/>
        <v>45103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>
        <f t="shared" si="12"/>
        <v>100</v>
      </c>
      <c r="AJ17" s="100">
        <f t="shared" si="13"/>
        <v>100</v>
      </c>
      <c r="AK17" s="4"/>
      <c r="AL17" s="101">
        <f t="shared" si="14"/>
        <v>45103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3</v>
      </c>
      <c r="AQ17" s="150">
        <f t="shared" si="19"/>
        <v>3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>
        <f t="shared" si="20"/>
        <v>2</v>
      </c>
      <c r="BZ17" s="226">
        <f t="shared" si="21"/>
        <v>0</v>
      </c>
      <c r="CA17" s="227">
        <f t="shared" si="22"/>
        <v>0</v>
      </c>
      <c r="CB17" s="237">
        <f t="shared" si="23"/>
        <v>0</v>
      </c>
      <c r="CC17" s="238">
        <f t="shared" si="24"/>
        <v>0</v>
      </c>
      <c r="CE17" s="226" t="str">
        <f t="shared" si="25"/>
        <v> </v>
      </c>
      <c r="CF17" s="227" t="str">
        <f t="shared" si="26"/>
        <v> </v>
      </c>
      <c r="CG17" s="237" t="str">
        <f t="shared" si="27"/>
        <v> </v>
      </c>
      <c r="CH17" s="238">
        <f t="shared" si="28"/>
        <v>0</v>
      </c>
      <c r="CJ17" s="227" t="str">
        <f t="shared" si="29"/>
        <v> </v>
      </c>
      <c r="CK17" s="227" t="str">
        <f t="shared" si="30"/>
        <v> </v>
      </c>
      <c r="CL17" s="227" t="str">
        <f t="shared" si="31"/>
        <v> </v>
      </c>
      <c r="CM17" s="238">
        <f t="shared" si="32"/>
        <v>0</v>
      </c>
      <c r="CN17" s="2"/>
      <c r="CO17" s="226" t="str">
        <f t="shared" si="33"/>
        <v> </v>
      </c>
      <c r="CP17" s="227" t="str">
        <f t="shared" si="34"/>
        <v> </v>
      </c>
      <c r="CQ17" s="227" t="str">
        <f t="shared" si="35"/>
        <v> </v>
      </c>
      <c r="CR17" s="238">
        <f t="shared" si="36"/>
        <v>0</v>
      </c>
      <c r="CT17" s="226" t="str">
        <f t="shared" si="37"/>
        <v> </v>
      </c>
      <c r="CU17" s="227" t="str">
        <f t="shared" si="38"/>
        <v> </v>
      </c>
      <c r="CV17" s="227" t="str">
        <f t="shared" si="39"/>
        <v> </v>
      </c>
      <c r="CW17" s="238">
        <f t="shared" si="40"/>
        <v>0</v>
      </c>
    </row>
    <row r="18" ht="10.35" customHeight="1" spans="1:101">
      <c r="A18" s="18"/>
      <c r="B18" s="19">
        <v>45104</v>
      </c>
      <c r="C18" s="16"/>
      <c r="D18" s="17"/>
      <c r="E18" s="37">
        <f t="shared" si="0"/>
        <v>45104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>
        <v>2</v>
      </c>
      <c r="X18" s="68">
        <f t="shared" si="4"/>
        <v>2</v>
      </c>
      <c r="Y18" s="10"/>
      <c r="Z18" s="73">
        <f t="shared" si="5"/>
        <v>0</v>
      </c>
      <c r="AA18" s="79">
        <f t="shared" si="5"/>
        <v>0</v>
      </c>
      <c r="AB18" s="79">
        <f t="shared" si="6"/>
        <v>2</v>
      </c>
      <c r="AC18" s="68">
        <f t="shared" si="7"/>
        <v>2</v>
      </c>
      <c r="AD18" s="4"/>
      <c r="AE18" s="37">
        <f t="shared" si="8"/>
        <v>45104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>
        <f t="shared" si="12"/>
        <v>100</v>
      </c>
      <c r="AJ18" s="100">
        <f t="shared" si="13"/>
        <v>100</v>
      </c>
      <c r="AK18" s="4"/>
      <c r="AL18" s="101">
        <f t="shared" si="14"/>
        <v>45104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6</v>
      </c>
      <c r="AQ18" s="150">
        <f t="shared" si="19"/>
        <v>6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>
        <f t="shared" si="20"/>
        <v>3</v>
      </c>
      <c r="BZ18" s="226" t="str">
        <f t="shared" si="21"/>
        <v> </v>
      </c>
      <c r="CA18" s="227" t="str">
        <f t="shared" si="22"/>
        <v> </v>
      </c>
      <c r="CB18" s="237" t="str">
        <f t="shared" si="23"/>
        <v> </v>
      </c>
      <c r="CC18" s="238">
        <f t="shared" si="24"/>
        <v>0</v>
      </c>
      <c r="CE18" s="226">
        <f t="shared" si="25"/>
        <v>0</v>
      </c>
      <c r="CF18" s="227">
        <f t="shared" si="26"/>
        <v>0</v>
      </c>
      <c r="CG18" s="237">
        <f t="shared" si="27"/>
        <v>2</v>
      </c>
      <c r="CH18" s="238">
        <f t="shared" si="28"/>
        <v>2</v>
      </c>
      <c r="CJ18" s="227" t="str">
        <f t="shared" si="29"/>
        <v> </v>
      </c>
      <c r="CK18" s="227" t="str">
        <f t="shared" si="30"/>
        <v> </v>
      </c>
      <c r="CL18" s="227" t="str">
        <f t="shared" si="31"/>
        <v> </v>
      </c>
      <c r="CM18" s="238">
        <f t="shared" si="32"/>
        <v>0</v>
      </c>
      <c r="CN18" s="2"/>
      <c r="CO18" s="226" t="str">
        <f t="shared" si="33"/>
        <v> </v>
      </c>
      <c r="CP18" s="227" t="str">
        <f t="shared" si="34"/>
        <v> </v>
      </c>
      <c r="CQ18" s="227" t="str">
        <f t="shared" si="35"/>
        <v> </v>
      </c>
      <c r="CR18" s="238">
        <f t="shared" si="36"/>
        <v>0</v>
      </c>
      <c r="CT18" s="226" t="str">
        <f t="shared" si="37"/>
        <v> </v>
      </c>
      <c r="CU18" s="227" t="str">
        <f t="shared" si="38"/>
        <v> </v>
      </c>
      <c r="CV18" s="227" t="str">
        <f t="shared" si="39"/>
        <v> </v>
      </c>
      <c r="CW18" s="238">
        <f t="shared" si="40"/>
        <v>0</v>
      </c>
    </row>
    <row r="19" ht="10.35" customHeight="1" spans="1:101">
      <c r="A19" s="18"/>
      <c r="B19" s="19">
        <v>45105</v>
      </c>
      <c r="C19" s="16"/>
      <c r="D19" s="17"/>
      <c r="E19" s="37">
        <f t="shared" si="0"/>
        <v>45105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>
        <v>2</v>
      </c>
      <c r="V19" s="39"/>
      <c r="W19" s="40"/>
      <c r="X19" s="68">
        <f t="shared" si="4"/>
        <v>2</v>
      </c>
      <c r="Y19" s="10"/>
      <c r="Z19" s="73">
        <f t="shared" si="5"/>
        <v>2</v>
      </c>
      <c r="AA19" s="79">
        <f t="shared" si="5"/>
        <v>0</v>
      </c>
      <c r="AB19" s="79">
        <f t="shared" si="6"/>
        <v>0</v>
      </c>
      <c r="AC19" s="68">
        <f t="shared" si="7"/>
        <v>2</v>
      </c>
      <c r="AD19" s="4"/>
      <c r="AE19" s="37">
        <f t="shared" si="8"/>
        <v>45105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>
        <f t="shared" si="14"/>
        <v>45105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>
        <f t="shared" si="20"/>
        <v>4</v>
      </c>
      <c r="BZ19" s="226" t="str">
        <f t="shared" si="21"/>
        <v> </v>
      </c>
      <c r="CA19" s="227" t="str">
        <f t="shared" si="22"/>
        <v> </v>
      </c>
      <c r="CB19" s="237" t="str">
        <f t="shared" si="23"/>
        <v> </v>
      </c>
      <c r="CC19" s="238">
        <f t="shared" si="24"/>
        <v>0</v>
      </c>
      <c r="CE19" s="226" t="str">
        <f t="shared" si="25"/>
        <v> </v>
      </c>
      <c r="CF19" s="227" t="str">
        <f t="shared" si="26"/>
        <v> </v>
      </c>
      <c r="CG19" s="237" t="str">
        <f t="shared" si="27"/>
        <v> </v>
      </c>
      <c r="CH19" s="238">
        <f t="shared" si="28"/>
        <v>0</v>
      </c>
      <c r="CJ19" s="227">
        <f t="shared" si="29"/>
        <v>2</v>
      </c>
      <c r="CK19" s="227">
        <f t="shared" si="30"/>
        <v>0</v>
      </c>
      <c r="CL19" s="227">
        <f t="shared" si="31"/>
        <v>0</v>
      </c>
      <c r="CM19" s="238">
        <f t="shared" si="32"/>
        <v>2</v>
      </c>
      <c r="CN19" s="2"/>
      <c r="CO19" s="226" t="str">
        <f t="shared" si="33"/>
        <v> </v>
      </c>
      <c r="CP19" s="227" t="str">
        <f t="shared" si="34"/>
        <v> </v>
      </c>
      <c r="CQ19" s="227" t="str">
        <f t="shared" si="35"/>
        <v> </v>
      </c>
      <c r="CR19" s="238">
        <f t="shared" si="36"/>
        <v>0</v>
      </c>
      <c r="CT19" s="226" t="str">
        <f t="shared" si="37"/>
        <v> </v>
      </c>
      <c r="CU19" s="227" t="str">
        <f t="shared" si="38"/>
        <v> </v>
      </c>
      <c r="CV19" s="227" t="str">
        <f t="shared" si="39"/>
        <v> </v>
      </c>
      <c r="CW19" s="238">
        <f t="shared" si="40"/>
        <v>0</v>
      </c>
    </row>
    <row r="20" ht="10.35" customHeight="1" spans="1:101">
      <c r="A20" s="18"/>
      <c r="B20" s="19">
        <v>45106</v>
      </c>
      <c r="C20" s="16"/>
      <c r="D20" s="17"/>
      <c r="E20" s="37">
        <f t="shared" si="0"/>
        <v>45106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>
        <v>1</v>
      </c>
      <c r="V20" s="39">
        <v>1</v>
      </c>
      <c r="W20" s="40"/>
      <c r="X20" s="68">
        <f t="shared" si="4"/>
        <v>2</v>
      </c>
      <c r="Y20" s="10"/>
      <c r="Z20" s="73">
        <f t="shared" si="5"/>
        <v>1</v>
      </c>
      <c r="AA20" s="79">
        <f t="shared" si="5"/>
        <v>1</v>
      </c>
      <c r="AB20" s="79">
        <f t="shared" si="6"/>
        <v>0</v>
      </c>
      <c r="AC20" s="68">
        <f t="shared" si="7"/>
        <v>2</v>
      </c>
      <c r="AD20" s="4"/>
      <c r="AE20" s="37">
        <f t="shared" si="8"/>
        <v>45106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>
        <f t="shared" si="12"/>
        <v>0</v>
      </c>
      <c r="AJ20" s="100" t="str">
        <f t="shared" si="13"/>
        <v/>
      </c>
      <c r="AK20" s="4"/>
      <c r="AL20" s="101">
        <f t="shared" si="14"/>
        <v>45106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-1</v>
      </c>
      <c r="AQ20" s="150">
        <f t="shared" si="19"/>
        <v>-1</v>
      </c>
      <c r="AR20" s="326"/>
      <c r="AS20" s="135" t="s">
        <v>6</v>
      </c>
      <c r="AT20" s="133">
        <f>IF(W28+W56+V28+V56=0," ",(W28+W56)/(W28+W56+V28+V56))</f>
        <v>0.631578947368421</v>
      </c>
      <c r="AU20" s="177">
        <f>IF(AP28+AP56=0," ",AP28+AP56)</f>
        <v>29</v>
      </c>
      <c r="AV20" s="178">
        <f>IF(X28+X56=0," ",X28+X56)</f>
        <v>35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>
        <f t="shared" si="20"/>
        <v>5</v>
      </c>
      <c r="BZ20" s="226" t="str">
        <f t="shared" si="21"/>
        <v> </v>
      </c>
      <c r="CA20" s="227" t="str">
        <f t="shared" si="22"/>
        <v> </v>
      </c>
      <c r="CB20" s="237" t="str">
        <f t="shared" si="23"/>
        <v> </v>
      </c>
      <c r="CC20" s="238">
        <f t="shared" si="24"/>
        <v>0</v>
      </c>
      <c r="CE20" s="226" t="str">
        <f t="shared" si="25"/>
        <v> </v>
      </c>
      <c r="CF20" s="227" t="str">
        <f t="shared" si="26"/>
        <v> </v>
      </c>
      <c r="CG20" s="237" t="str">
        <f t="shared" si="27"/>
        <v> </v>
      </c>
      <c r="CH20" s="238">
        <f t="shared" si="28"/>
        <v>0</v>
      </c>
      <c r="CJ20" s="227" t="str">
        <f t="shared" si="29"/>
        <v> </v>
      </c>
      <c r="CK20" s="227" t="str">
        <f t="shared" si="30"/>
        <v> </v>
      </c>
      <c r="CL20" s="227" t="str">
        <f t="shared" si="31"/>
        <v> </v>
      </c>
      <c r="CM20" s="238">
        <f t="shared" si="32"/>
        <v>0</v>
      </c>
      <c r="CN20" s="2"/>
      <c r="CO20" s="226">
        <f t="shared" si="33"/>
        <v>1</v>
      </c>
      <c r="CP20" s="227">
        <f t="shared" si="34"/>
        <v>1</v>
      </c>
      <c r="CQ20" s="227">
        <f t="shared" si="35"/>
        <v>0</v>
      </c>
      <c r="CR20" s="238">
        <f t="shared" si="36"/>
        <v>2</v>
      </c>
      <c r="CT20" s="226" t="str">
        <f t="shared" si="37"/>
        <v> </v>
      </c>
      <c r="CU20" s="227" t="str">
        <f t="shared" si="38"/>
        <v> </v>
      </c>
      <c r="CV20" s="227" t="str">
        <f t="shared" si="39"/>
        <v> </v>
      </c>
      <c r="CW20" s="238">
        <f t="shared" si="40"/>
        <v>0</v>
      </c>
    </row>
    <row r="21" ht="10.35" customHeight="1" spans="1:101">
      <c r="A21" s="18"/>
      <c r="B21" s="19">
        <v>45107</v>
      </c>
      <c r="C21" s="16"/>
      <c r="D21" s="17"/>
      <c r="E21" s="37">
        <f t="shared" si="0"/>
        <v>45107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>
        <v>1</v>
      </c>
      <c r="W21" s="40"/>
      <c r="X21" s="68">
        <f t="shared" si="4"/>
        <v>1</v>
      </c>
      <c r="Y21" s="10"/>
      <c r="Z21" s="73">
        <f t="shared" si="5"/>
        <v>0</v>
      </c>
      <c r="AA21" s="79">
        <f t="shared" si="5"/>
        <v>1</v>
      </c>
      <c r="AB21" s="79">
        <f t="shared" si="6"/>
        <v>0</v>
      </c>
      <c r="AC21" s="68">
        <f t="shared" si="7"/>
        <v>1</v>
      </c>
      <c r="AD21" s="4"/>
      <c r="AE21" s="37">
        <f t="shared" si="8"/>
        <v>45107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>
        <f t="shared" si="12"/>
        <v>0</v>
      </c>
      <c r="AJ21" s="100" t="str">
        <f t="shared" si="13"/>
        <v/>
      </c>
      <c r="AK21" s="4"/>
      <c r="AL21" s="101">
        <f t="shared" si="14"/>
        <v>45107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-1</v>
      </c>
      <c r="AQ21" s="150">
        <f t="shared" si="19"/>
        <v>-1</v>
      </c>
      <c r="AR21" s="326"/>
      <c r="AS21" s="136" t="s">
        <v>13</v>
      </c>
      <c r="AT21" s="137">
        <f>IF(AB28+AB56+AA28+AA56=0," ",(AB28+AB56)/(AB28+AB56+AA28+AA56))</f>
        <v>0.631578947368421</v>
      </c>
      <c r="AU21" s="179">
        <f>SUM(AU17:AU20)</f>
        <v>29</v>
      </c>
      <c r="AV21" s="180">
        <f>SUM(AV17:AV20)</f>
        <v>35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>
        <f t="shared" si="20"/>
        <v>6</v>
      </c>
      <c r="BZ21" s="226" t="str">
        <f t="shared" si="21"/>
        <v> </v>
      </c>
      <c r="CA21" s="227" t="str">
        <f t="shared" si="22"/>
        <v> </v>
      </c>
      <c r="CB21" s="237" t="str">
        <f t="shared" si="23"/>
        <v> </v>
      </c>
      <c r="CC21" s="238">
        <f t="shared" si="24"/>
        <v>0</v>
      </c>
      <c r="CE21" s="226" t="str">
        <f t="shared" si="25"/>
        <v> </v>
      </c>
      <c r="CF21" s="227" t="str">
        <f t="shared" si="26"/>
        <v> </v>
      </c>
      <c r="CG21" s="237" t="str">
        <f t="shared" si="27"/>
        <v> </v>
      </c>
      <c r="CH21" s="238">
        <f t="shared" si="28"/>
        <v>0</v>
      </c>
      <c r="CJ21" s="227" t="str">
        <f t="shared" si="29"/>
        <v> </v>
      </c>
      <c r="CK21" s="227" t="str">
        <f t="shared" si="30"/>
        <v> </v>
      </c>
      <c r="CL21" s="227" t="str">
        <f t="shared" si="31"/>
        <v> </v>
      </c>
      <c r="CM21" s="238">
        <f t="shared" si="32"/>
        <v>0</v>
      </c>
      <c r="CN21" s="2"/>
      <c r="CO21" s="226" t="str">
        <f t="shared" si="33"/>
        <v> </v>
      </c>
      <c r="CP21" s="227" t="str">
        <f t="shared" si="34"/>
        <v> </v>
      </c>
      <c r="CQ21" s="227" t="str">
        <f t="shared" si="35"/>
        <v> </v>
      </c>
      <c r="CR21" s="238">
        <f t="shared" si="36"/>
        <v>0</v>
      </c>
      <c r="CT21" s="226">
        <f t="shared" si="37"/>
        <v>0</v>
      </c>
      <c r="CU21" s="227">
        <f t="shared" si="38"/>
        <v>1</v>
      </c>
      <c r="CV21" s="227">
        <f t="shared" si="39"/>
        <v>0</v>
      </c>
      <c r="CW21" s="238">
        <f t="shared" si="40"/>
        <v>1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20"/>
        <v> </v>
      </c>
      <c r="BZ22" s="226" t="str">
        <f t="shared" si="21"/>
        <v> </v>
      </c>
      <c r="CA22" s="227" t="str">
        <f t="shared" si="22"/>
        <v> </v>
      </c>
      <c r="CB22" s="237" t="str">
        <f t="shared" si="23"/>
        <v> </v>
      </c>
      <c r="CC22" s="238">
        <f t="shared" si="24"/>
        <v>0</v>
      </c>
      <c r="CE22" s="226" t="str">
        <f t="shared" si="25"/>
        <v> </v>
      </c>
      <c r="CF22" s="227" t="str">
        <f t="shared" si="26"/>
        <v> </v>
      </c>
      <c r="CG22" s="237" t="str">
        <f t="shared" si="27"/>
        <v> </v>
      </c>
      <c r="CH22" s="238">
        <f t="shared" si="28"/>
        <v>0</v>
      </c>
      <c r="CJ22" s="227" t="str">
        <f t="shared" si="29"/>
        <v> </v>
      </c>
      <c r="CK22" s="227" t="str">
        <f t="shared" si="30"/>
        <v> </v>
      </c>
      <c r="CL22" s="227" t="str">
        <f t="shared" si="31"/>
        <v> </v>
      </c>
      <c r="CM22" s="238">
        <f t="shared" si="32"/>
        <v>0</v>
      </c>
      <c r="CN22" s="2"/>
      <c r="CO22" s="226" t="str">
        <f t="shared" si="33"/>
        <v> </v>
      </c>
      <c r="CP22" s="227" t="str">
        <f t="shared" si="34"/>
        <v> </v>
      </c>
      <c r="CQ22" s="227" t="str">
        <f t="shared" si="35"/>
        <v> </v>
      </c>
      <c r="CR22" s="238">
        <f t="shared" si="36"/>
        <v>0</v>
      </c>
      <c r="CT22" s="226" t="str">
        <f t="shared" si="37"/>
        <v> </v>
      </c>
      <c r="CU22" s="227" t="str">
        <f t="shared" si="38"/>
        <v> </v>
      </c>
      <c r="CV22" s="227" t="str">
        <f t="shared" si="39"/>
        <v> </v>
      </c>
      <c r="CW22" s="238">
        <f t="shared" si="40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20"/>
        <v> </v>
      </c>
      <c r="BZ23" s="226" t="str">
        <f t="shared" si="21"/>
        <v> </v>
      </c>
      <c r="CA23" s="227" t="str">
        <f t="shared" si="22"/>
        <v> </v>
      </c>
      <c r="CB23" s="237" t="str">
        <f t="shared" si="23"/>
        <v> </v>
      </c>
      <c r="CC23" s="238">
        <f t="shared" si="24"/>
        <v>0</v>
      </c>
      <c r="CE23" s="226" t="str">
        <f t="shared" si="25"/>
        <v> </v>
      </c>
      <c r="CF23" s="227" t="str">
        <f t="shared" si="26"/>
        <v> </v>
      </c>
      <c r="CG23" s="237" t="str">
        <f t="shared" si="27"/>
        <v> </v>
      </c>
      <c r="CH23" s="238">
        <f t="shared" si="28"/>
        <v>0</v>
      </c>
      <c r="CJ23" s="227" t="str">
        <f t="shared" si="29"/>
        <v> </v>
      </c>
      <c r="CK23" s="227" t="str">
        <f t="shared" si="30"/>
        <v> </v>
      </c>
      <c r="CL23" s="227" t="str">
        <f t="shared" si="31"/>
        <v> </v>
      </c>
      <c r="CM23" s="238">
        <f t="shared" si="32"/>
        <v>0</v>
      </c>
      <c r="CN23" s="2"/>
      <c r="CO23" s="226" t="str">
        <f t="shared" si="33"/>
        <v> </v>
      </c>
      <c r="CP23" s="227" t="str">
        <f t="shared" si="34"/>
        <v> </v>
      </c>
      <c r="CQ23" s="227" t="str">
        <f t="shared" si="35"/>
        <v> </v>
      </c>
      <c r="CR23" s="238">
        <f t="shared" si="36"/>
        <v>0</v>
      </c>
      <c r="CT23" s="226" t="str">
        <f t="shared" si="37"/>
        <v> </v>
      </c>
      <c r="CU23" s="227" t="str">
        <f t="shared" si="38"/>
        <v> </v>
      </c>
      <c r="CV23" s="227" t="str">
        <f t="shared" si="39"/>
        <v> </v>
      </c>
      <c r="CW23" s="238">
        <f t="shared" si="40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0</v>
      </c>
      <c r="AU24" s="335">
        <f>CG28+CG56</f>
        <v>5</v>
      </c>
      <c r="AV24" s="335">
        <f>CL28+CL56</f>
        <v>2</v>
      </c>
      <c r="AW24" s="335">
        <f>CQ28+CQ56</f>
        <v>0</v>
      </c>
      <c r="AX24" s="335">
        <f>CV28+CV56</f>
        <v>4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23"/>
        <v> </v>
      </c>
      <c r="CC24" s="238">
        <f t="shared" si="24"/>
        <v>0</v>
      </c>
      <c r="CE24" s="226" t="str">
        <f t="shared" si="25"/>
        <v> </v>
      </c>
      <c r="CF24" s="227" t="str">
        <f t="shared" si="26"/>
        <v> </v>
      </c>
      <c r="CG24" s="237" t="str">
        <f t="shared" si="27"/>
        <v> </v>
      </c>
      <c r="CH24" s="238">
        <f t="shared" si="28"/>
        <v>0</v>
      </c>
      <c r="CJ24" s="227" t="str">
        <f t="shared" si="29"/>
        <v> </v>
      </c>
      <c r="CK24" s="227" t="str">
        <f t="shared" si="30"/>
        <v> </v>
      </c>
      <c r="CL24" s="227" t="str">
        <f t="shared" si="31"/>
        <v> </v>
      </c>
      <c r="CM24" s="238">
        <f t="shared" si="32"/>
        <v>0</v>
      </c>
      <c r="CN24" s="2"/>
      <c r="CO24" s="226" t="str">
        <f t="shared" si="33"/>
        <v> </v>
      </c>
      <c r="CP24" s="227" t="str">
        <f t="shared" si="34"/>
        <v> </v>
      </c>
      <c r="CQ24" s="227" t="str">
        <f t="shared" si="35"/>
        <v> </v>
      </c>
      <c r="CR24" s="238">
        <f t="shared" si="36"/>
        <v>0</v>
      </c>
      <c r="CT24" s="226" t="str">
        <f t="shared" si="37"/>
        <v> </v>
      </c>
      <c r="CU24" s="227" t="str">
        <f t="shared" si="38"/>
        <v> </v>
      </c>
      <c r="CV24" s="227" t="str">
        <f t="shared" si="39"/>
        <v> </v>
      </c>
      <c r="CW24" s="238">
        <f t="shared" si="40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0</v>
      </c>
      <c r="AU25" s="337">
        <f>CF28+CF56</f>
        <v>1</v>
      </c>
      <c r="AV25" s="337">
        <f>CK28+CK56</f>
        <v>2</v>
      </c>
      <c r="AW25" s="337">
        <f>CP28+CP56</f>
        <v>2</v>
      </c>
      <c r="AX25" s="337">
        <f>CU28+CU56</f>
        <v>2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23"/>
        <v> </v>
      </c>
      <c r="CC25" s="238">
        <f t="shared" si="24"/>
        <v>0</v>
      </c>
      <c r="CE25" s="226" t="str">
        <f t="shared" si="25"/>
        <v> </v>
      </c>
      <c r="CF25" s="227" t="str">
        <f t="shared" si="26"/>
        <v> </v>
      </c>
      <c r="CG25" s="237" t="str">
        <f t="shared" si="27"/>
        <v> </v>
      </c>
      <c r="CH25" s="238">
        <f t="shared" si="28"/>
        <v>0</v>
      </c>
      <c r="CJ25" s="227" t="str">
        <f t="shared" si="29"/>
        <v> </v>
      </c>
      <c r="CK25" s="227" t="str">
        <f t="shared" si="30"/>
        <v> </v>
      </c>
      <c r="CL25" s="227" t="str">
        <f t="shared" si="31"/>
        <v> </v>
      </c>
      <c r="CM25" s="238">
        <f t="shared" si="32"/>
        <v>0</v>
      </c>
      <c r="CN25" s="2"/>
      <c r="CO25" s="226" t="str">
        <f t="shared" si="33"/>
        <v> </v>
      </c>
      <c r="CP25" s="227" t="str">
        <f t="shared" si="34"/>
        <v> </v>
      </c>
      <c r="CQ25" s="227" t="str">
        <f t="shared" si="35"/>
        <v> </v>
      </c>
      <c r="CR25" s="238">
        <f t="shared" si="36"/>
        <v>0</v>
      </c>
      <c r="CT25" s="226" t="str">
        <f t="shared" si="37"/>
        <v> </v>
      </c>
      <c r="CU25" s="227" t="str">
        <f t="shared" si="38"/>
        <v> </v>
      </c>
      <c r="CV25" s="227" t="str">
        <f t="shared" si="39"/>
        <v> </v>
      </c>
      <c r="CW25" s="238">
        <f t="shared" si="40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1</v>
      </c>
      <c r="AU26" s="339">
        <f>CE28+CE56</f>
        <v>3</v>
      </c>
      <c r="AV26" s="339">
        <f>CJ28+CJ56</f>
        <v>3</v>
      </c>
      <c r="AW26" s="339">
        <f>CO28+CO56</f>
        <v>4</v>
      </c>
      <c r="AX26" s="339">
        <f>CT28+CT56</f>
        <v>5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23"/>
        <v> </v>
      </c>
      <c r="CC26" s="238">
        <f t="shared" si="24"/>
        <v>0</v>
      </c>
      <c r="CE26" s="226" t="str">
        <f t="shared" si="25"/>
        <v> </v>
      </c>
      <c r="CF26" s="227" t="str">
        <f t="shared" si="26"/>
        <v> </v>
      </c>
      <c r="CG26" s="237" t="str">
        <f t="shared" si="27"/>
        <v> </v>
      </c>
      <c r="CH26" s="238">
        <f t="shared" si="28"/>
        <v>0</v>
      </c>
      <c r="CJ26" s="227" t="str">
        <f t="shared" si="29"/>
        <v> </v>
      </c>
      <c r="CK26" s="227" t="str">
        <f t="shared" si="30"/>
        <v> </v>
      </c>
      <c r="CL26" s="227" t="str">
        <f t="shared" si="31"/>
        <v> </v>
      </c>
      <c r="CM26" s="238">
        <f t="shared" si="32"/>
        <v>0</v>
      </c>
      <c r="CN26" s="2"/>
      <c r="CO26" s="226" t="str">
        <f t="shared" si="33"/>
        <v> </v>
      </c>
      <c r="CP26" s="227" t="str">
        <f t="shared" si="34"/>
        <v> </v>
      </c>
      <c r="CQ26" s="227" t="str">
        <f t="shared" si="35"/>
        <v> </v>
      </c>
      <c r="CR26" s="238">
        <f t="shared" si="36"/>
        <v>0</v>
      </c>
      <c r="CT26" s="226" t="str">
        <f t="shared" si="37"/>
        <v> </v>
      </c>
      <c r="CU26" s="227" t="str">
        <f t="shared" si="38"/>
        <v> </v>
      </c>
      <c r="CV26" s="227" t="str">
        <f t="shared" si="39"/>
        <v> </v>
      </c>
      <c r="CW26" s="238">
        <f t="shared" si="40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14</v>
      </c>
      <c r="AV27" s="341">
        <f>(AV24*3)-AV25</f>
        <v>4</v>
      </c>
      <c r="AW27" s="341">
        <f>(AW24*3)-AW25</f>
        <v>-2</v>
      </c>
      <c r="AX27" s="341">
        <f t="shared" ref="AX27" si="42">(AX24*3)-AX25</f>
        <v>10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23"/>
        <v> </v>
      </c>
      <c r="CC27" s="238">
        <f t="shared" si="24"/>
        <v>0</v>
      </c>
      <c r="CE27" s="226" t="str">
        <f t="shared" si="25"/>
        <v> </v>
      </c>
      <c r="CF27" s="227" t="str">
        <f t="shared" si="26"/>
        <v> </v>
      </c>
      <c r="CG27" s="237" t="str">
        <f t="shared" si="27"/>
        <v> </v>
      </c>
      <c r="CH27" s="238">
        <f t="shared" si="28"/>
        <v>0</v>
      </c>
      <c r="CJ27" s="227" t="str">
        <f t="shared" si="29"/>
        <v> </v>
      </c>
      <c r="CK27" s="227" t="str">
        <f t="shared" si="30"/>
        <v> </v>
      </c>
      <c r="CL27" s="227" t="str">
        <f t="shared" si="31"/>
        <v> </v>
      </c>
      <c r="CM27" s="238">
        <f t="shared" si="32"/>
        <v>0</v>
      </c>
      <c r="CN27" s="2"/>
      <c r="CO27" s="226" t="str">
        <f t="shared" si="33"/>
        <v> </v>
      </c>
      <c r="CP27" s="227" t="str">
        <f t="shared" si="34"/>
        <v> </v>
      </c>
      <c r="CQ27" s="227" t="str">
        <f t="shared" si="35"/>
        <v> </v>
      </c>
      <c r="CR27" s="238">
        <f t="shared" si="36"/>
        <v>0</v>
      </c>
      <c r="CT27" s="226" t="str">
        <f t="shared" si="37"/>
        <v> </v>
      </c>
      <c r="CU27" s="227" t="str">
        <f t="shared" si="38"/>
        <v> </v>
      </c>
      <c r="CV27" s="227" t="str">
        <f t="shared" si="39"/>
        <v> </v>
      </c>
      <c r="CW27" s="238">
        <f t="shared" si="40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16</v>
      </c>
      <c r="V28" s="66">
        <f>SUM(V5:V27)</f>
        <v>7</v>
      </c>
      <c r="W28" s="66">
        <f>SUM(W5:W27)</f>
        <v>12</v>
      </c>
      <c r="X28" s="64">
        <f t="shared" si="4"/>
        <v>35</v>
      </c>
      <c r="Y28" s="10"/>
      <c r="Z28" s="46">
        <f t="shared" si="5"/>
        <v>16</v>
      </c>
      <c r="AA28" s="47">
        <f t="shared" si="5"/>
        <v>7</v>
      </c>
      <c r="AB28" s="47">
        <f t="shared" si="5"/>
        <v>12</v>
      </c>
      <c r="AC28" s="64">
        <f t="shared" si="7"/>
        <v>35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>
        <f>IF((W28+V28=0),"0",W28/(W28+V28))</f>
        <v>0.631578947368421</v>
      </c>
      <c r="AJ28" s="103">
        <f>IF(AF28+AG28+AH28+AI28=0,"0 ",(AB28)/(AB28+AA28))</f>
        <v>0.631578947368421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29</v>
      </c>
      <c r="AQ28" s="152">
        <f>SUM(AQ5:AQ27)</f>
        <v>29</v>
      </c>
      <c r="AS28" s="342" t="s">
        <v>1</v>
      </c>
      <c r="AT28" s="343" t="str">
        <f>IF((AT24+AT25=0),"0",AT24/(AT24+AT25))</f>
        <v>0</v>
      </c>
      <c r="AU28" s="343">
        <f>IF((AU24+AU25=0),"0",AU24/(AU24+AU25))</f>
        <v>0.833333333333333</v>
      </c>
      <c r="AV28" s="343">
        <f>IF((AV24+AV25=0),"0",AV24/(AV24+AV25))</f>
        <v>0.5</v>
      </c>
      <c r="AW28" s="343">
        <f>IF((AW24+AW25=0),"0",AW24/(AW24+AW25))</f>
        <v>0</v>
      </c>
      <c r="AX28" s="343">
        <f>IF((AX24+AX25=0),"0",AX24/(AX24+AX25))</f>
        <v>0.666666666666667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1</v>
      </c>
      <c r="CA28" s="229">
        <f>SUM(CA5:CA27)</f>
        <v>0</v>
      </c>
      <c r="CB28" s="229">
        <f>SUM(CB5:CB27)</f>
        <v>0</v>
      </c>
      <c r="CC28" s="239">
        <f>SUM(CC5:CC27)</f>
        <v>1</v>
      </c>
      <c r="CE28" s="228">
        <f>SUM(CE5:CE27)</f>
        <v>3</v>
      </c>
      <c r="CF28" s="229">
        <f t="shared" ref="CF28:CH28" si="43">SUM(CF5:CF27)</f>
        <v>1</v>
      </c>
      <c r="CG28" s="229">
        <f t="shared" si="43"/>
        <v>5</v>
      </c>
      <c r="CH28" s="239">
        <f t="shared" si="43"/>
        <v>9</v>
      </c>
      <c r="CJ28" s="228">
        <f>SUM(CJ5:CJ27)</f>
        <v>3</v>
      </c>
      <c r="CK28" s="229">
        <f t="shared" ref="CK28:CM28" si="44">SUM(CK5:CK27)</f>
        <v>2</v>
      </c>
      <c r="CL28" s="229">
        <f t="shared" si="44"/>
        <v>2</v>
      </c>
      <c r="CM28" s="239">
        <f t="shared" si="44"/>
        <v>7</v>
      </c>
      <c r="CN28" s="2"/>
      <c r="CO28" s="228">
        <f>SUM(CO5:CO27)</f>
        <v>4</v>
      </c>
      <c r="CP28" s="229">
        <f t="shared" ref="CP28:CR28" si="45">SUM(CP5:CP27)</f>
        <v>2</v>
      </c>
      <c r="CQ28" s="229">
        <f t="shared" si="45"/>
        <v>0</v>
      </c>
      <c r="CR28" s="239">
        <f t="shared" si="45"/>
        <v>6</v>
      </c>
      <c r="CT28" s="228">
        <f>SUM(CT5:CT27)</f>
        <v>5</v>
      </c>
      <c r="CU28" s="229">
        <f t="shared" ref="CU28:CW28" si="46">SUM(CU5:CU27)</f>
        <v>2</v>
      </c>
      <c r="CV28" s="229">
        <f t="shared" si="46"/>
        <v>4</v>
      </c>
      <c r="CW28" s="239">
        <f t="shared" si="46"/>
        <v>11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>
        <f t="shared" ref="E33:E55" si="47">IF((B5=0)," ",B5)</f>
        <v>45078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>
        <f t="shared" ref="AE33:AE55" si="55">IF((B93=0)," ",B93)</f>
        <v>45078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>
        <f t="shared" ref="AL33:AL55" si="61">IF((B93=0)," ",B93)</f>
        <v>45078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>
        <f>IF(B5,WEEKDAY(E33:E55)," ")</f>
        <v>5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435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>
        <f>IF((BY33=5),Z33," ")</f>
        <v>0</v>
      </c>
      <c r="CP33" s="225">
        <f>IF((BY33=5),AA33," ")</f>
        <v>0</v>
      </c>
      <c r="CQ33" s="225">
        <f>IF((BY33=5),AB33," ")</f>
        <v>0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>
        <f t="shared" si="47"/>
        <v>45079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>
        <f t="shared" si="55"/>
        <v>45079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>
        <f t="shared" si="61"/>
        <v>45079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>
        <f t="shared" ref="BY34:BY55" si="69">IF(B6,WEEKDAY(E34:E56)," ")</f>
        <v>6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436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>
        <f t="shared" si="63"/>
        <v>0</v>
      </c>
      <c r="CU34" s="227">
        <f t="shared" ref="CU34:CU55" si="85">IF((BY34=6),AA34," ")</f>
        <v>0</v>
      </c>
      <c r="CV34" s="227">
        <f t="shared" ref="CV34:CV55" si="86">IF((BY34=6),AB34," ")</f>
        <v>0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>
        <f t="shared" si="47"/>
        <v>45083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>
        <f t="shared" si="55"/>
        <v>45083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>
        <f t="shared" si="61"/>
        <v>45083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>
        <f t="shared" si="69"/>
        <v>3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436">
        <f t="shared" si="72"/>
        <v>0</v>
      </c>
      <c r="CE35" s="226">
        <f t="shared" si="73"/>
        <v>0</v>
      </c>
      <c r="CF35" s="227">
        <f t="shared" si="74"/>
        <v>0</v>
      </c>
      <c r="CG35" s="227">
        <f t="shared" si="75"/>
        <v>0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>
        <f t="shared" si="47"/>
        <v>45086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>
        <f t="shared" si="55"/>
        <v>45086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>
        <f t="shared" si="61"/>
        <v>45086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>
        <f t="shared" si="69"/>
        <v>6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436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>
        <f t="shared" si="63"/>
        <v>0</v>
      </c>
      <c r="CU36" s="227">
        <f t="shared" si="85"/>
        <v>0</v>
      </c>
      <c r="CV36" s="227">
        <f t="shared" si="86"/>
        <v>0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>
        <f t="shared" si="47"/>
        <v>45089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>
        <f t="shared" si="55"/>
        <v>45089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>
        <f t="shared" si="61"/>
        <v>45089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>
        <f t="shared" si="69"/>
        <v>2</v>
      </c>
      <c r="BZ37" s="226">
        <f t="shared" si="70"/>
        <v>0</v>
      </c>
      <c r="CA37" s="227">
        <f t="shared" si="71"/>
        <v>0</v>
      </c>
      <c r="CB37" s="227">
        <f t="shared" si="62"/>
        <v>0</v>
      </c>
      <c r="CC37" s="436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>
        <f t="shared" si="47"/>
        <v>45090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>
        <f t="shared" si="55"/>
        <v>45090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>
        <f t="shared" si="61"/>
        <v>45090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>
        <f t="shared" si="69"/>
        <v>3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436">
        <f t="shared" si="72"/>
        <v>0</v>
      </c>
      <c r="CE38" s="226">
        <f t="shared" si="73"/>
        <v>0</v>
      </c>
      <c r="CF38" s="227">
        <f t="shared" si="74"/>
        <v>0</v>
      </c>
      <c r="CG38" s="227">
        <f t="shared" si="75"/>
        <v>0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>
        <f t="shared" si="47"/>
        <v>45091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>
        <f t="shared" si="55"/>
        <v>45091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>
        <f t="shared" si="61"/>
        <v>45091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>
        <f t="shared" si="69"/>
        <v>4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436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>
        <f t="shared" si="77"/>
        <v>0</v>
      </c>
      <c r="CK39" s="227">
        <f t="shared" si="78"/>
        <v>0</v>
      </c>
      <c r="CL39" s="227">
        <f t="shared" si="79"/>
        <v>0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>
        <f t="shared" si="47"/>
        <v>45093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>
        <f t="shared" si="55"/>
        <v>45093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>
        <f t="shared" si="61"/>
        <v>45093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>
        <f t="shared" si="69"/>
        <v>6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436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>
        <f t="shared" si="63"/>
        <v>0</v>
      </c>
      <c r="CU40" s="227">
        <f t="shared" si="85"/>
        <v>0</v>
      </c>
      <c r="CV40" s="227">
        <f t="shared" si="86"/>
        <v>0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>
        <f t="shared" si="47"/>
        <v>45097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>
        <f t="shared" si="55"/>
        <v>45097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>
        <f t="shared" si="61"/>
        <v>45097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>
        <f t="shared" si="69"/>
        <v>3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436">
        <f t="shared" si="72"/>
        <v>0</v>
      </c>
      <c r="CE41" s="226">
        <f t="shared" si="73"/>
        <v>0</v>
      </c>
      <c r="CF41" s="227">
        <f t="shared" si="74"/>
        <v>0</v>
      </c>
      <c r="CG41" s="227">
        <f t="shared" si="75"/>
        <v>0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>
        <f t="shared" si="47"/>
        <v>45098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>
        <f t="shared" si="55"/>
        <v>45098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>
        <f t="shared" si="61"/>
        <v>45098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>
        <f t="shared" si="69"/>
        <v>4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436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>
        <f t="shared" si="77"/>
        <v>0</v>
      </c>
      <c r="CK42" s="227">
        <f t="shared" si="78"/>
        <v>0</v>
      </c>
      <c r="CL42" s="227">
        <f t="shared" si="79"/>
        <v>0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>
        <f t="shared" si="47"/>
        <v>45099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>
        <f t="shared" si="55"/>
        <v>45099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>
        <f t="shared" si="61"/>
        <v>45099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>
        <f t="shared" si="69"/>
        <v>5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436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>
        <f t="shared" si="81"/>
        <v>0</v>
      </c>
      <c r="CP43" s="227">
        <f t="shared" si="82"/>
        <v>0</v>
      </c>
      <c r="CQ43" s="227">
        <f t="shared" si="83"/>
        <v>0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>
        <f t="shared" si="47"/>
        <v>45100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>
        <f t="shared" si="55"/>
        <v>45100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>
        <f t="shared" si="61"/>
        <v>45100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>
        <f t="shared" si="69"/>
        <v>6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436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>
        <f t="shared" si="63"/>
        <v>0</v>
      </c>
      <c r="CU44" s="227">
        <f t="shared" si="85"/>
        <v>0</v>
      </c>
      <c r="CV44" s="227">
        <f t="shared" si="86"/>
        <v>0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>
        <f t="shared" si="47"/>
        <v>45103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>
        <f t="shared" si="55"/>
        <v>45103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>
        <f t="shared" si="61"/>
        <v>45103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>
        <f t="shared" si="69"/>
        <v>2</v>
      </c>
      <c r="BZ45" s="226">
        <f t="shared" si="70"/>
        <v>0</v>
      </c>
      <c r="CA45" s="227">
        <f t="shared" si="71"/>
        <v>0</v>
      </c>
      <c r="CB45" s="227">
        <f t="shared" si="62"/>
        <v>0</v>
      </c>
      <c r="CC45" s="436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>
        <f t="shared" si="47"/>
        <v>45104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>
        <f t="shared" si="55"/>
        <v>45104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>
        <f t="shared" si="61"/>
        <v>45104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>
        <f t="shared" si="69"/>
        <v>3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436">
        <f t="shared" si="72"/>
        <v>0</v>
      </c>
      <c r="CE46" s="226">
        <f t="shared" si="73"/>
        <v>0</v>
      </c>
      <c r="CF46" s="227">
        <f t="shared" si="74"/>
        <v>0</v>
      </c>
      <c r="CG46" s="227">
        <f t="shared" si="75"/>
        <v>0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>
        <f t="shared" si="47"/>
        <v>45105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>
        <f t="shared" si="55"/>
        <v>45105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>
        <f t="shared" si="61"/>
        <v>45105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>
        <f t="shared" si="69"/>
        <v>4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436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>
        <f t="shared" si="77"/>
        <v>0</v>
      </c>
      <c r="CK47" s="227">
        <f t="shared" si="78"/>
        <v>0</v>
      </c>
      <c r="CL47" s="227">
        <f t="shared" si="79"/>
        <v>0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>
        <f t="shared" si="47"/>
        <v>45106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>
        <f t="shared" si="55"/>
        <v>45106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>
        <f t="shared" si="61"/>
        <v>45106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>
        <f t="shared" si="69"/>
        <v>5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436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>
        <f t="shared" si="81"/>
        <v>0</v>
      </c>
      <c r="CP48" s="227">
        <f t="shared" si="82"/>
        <v>0</v>
      </c>
      <c r="CQ48" s="227">
        <f t="shared" si="83"/>
        <v>0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>
        <f t="shared" si="47"/>
        <v>45107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>
        <f t="shared" si="55"/>
        <v>45107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>
        <f t="shared" si="61"/>
        <v>45107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>
        <f t="shared" si="69"/>
        <v>6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436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>
        <f t="shared" si="63"/>
        <v>0</v>
      </c>
      <c r="CU49" s="227">
        <f t="shared" si="85"/>
        <v>0</v>
      </c>
      <c r="CV49" s="227">
        <f t="shared" si="86"/>
        <v>0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436">
        <f t="shared" si="72"/>
        <v>0</v>
      </c>
      <c r="CE50" s="226" t="str">
        <f t="shared" si="73"/>
        <v> </v>
      </c>
      <c r="CF50" s="227" t="str">
        <f t="shared" si="74"/>
        <v> </v>
      </c>
      <c r="CG50" s="227" t="str">
        <f t="shared" si="75"/>
        <v> 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69"/>
        <v> 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436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 t="str">
        <f t="shared" si="77"/>
        <v> </v>
      </c>
      <c r="CK51" s="227" t="str">
        <f t="shared" si="78"/>
        <v> </v>
      </c>
      <c r="CL51" s="227" t="str">
        <f t="shared" si="79"/>
        <v> 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436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436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436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8" t="str">
        <f t="shared" si="70"/>
        <v> </v>
      </c>
      <c r="CA55" s="229" t="str">
        <f t="shared" si="71"/>
        <v> </v>
      </c>
      <c r="CB55" s="227" t="str">
        <f t="shared" si="62"/>
        <v> </v>
      </c>
      <c r="CC55" s="436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433">
        <f>SUM(BZ33:BZ55)</f>
        <v>0</v>
      </c>
      <c r="CA56" s="434">
        <f>SUM(CA33:CA55)</f>
        <v>0</v>
      </c>
      <c r="CB56" s="434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>
        <f t="shared" ref="E61:E83" si="88">IF((B5=0)," ",B5)</f>
        <v>45078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>
        <f t="shared" ref="AE61:AE83" si="97">IF((B5=0)," ",B5)</f>
        <v>45078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>
        <f t="shared" ref="AL61:AL83" si="103">IF((B5=0)," ",B5)</f>
        <v>45078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>
        <f t="shared" ref="BY61:BY83" si="104">IF(B5,WEEKDAY(D61:D83)," ")</f>
        <v>7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>
        <f t="shared" si="88"/>
        <v>45079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>
        <f t="shared" si="97"/>
        <v>45079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>
        <f t="shared" si="103"/>
        <v>45079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>
        <f t="shared" si="104"/>
        <v>7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>
        <f t="shared" si="88"/>
        <v>45083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>
        <f t="shared" si="97"/>
        <v>45083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>
        <f t="shared" si="103"/>
        <v>45083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>
        <f t="shared" si="104"/>
        <v>7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>
        <f t="shared" si="88"/>
        <v>45086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>
        <f t="shared" si="97"/>
        <v>45086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>
        <f t="shared" si="103"/>
        <v>45086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>
        <f t="shared" si="104"/>
        <v>7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>
        <f t="shared" si="88"/>
        <v>45089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>
        <f t="shared" si="97"/>
        <v>45089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>
        <f t="shared" si="103"/>
        <v>45089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>
        <f t="shared" si="104"/>
        <v>7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>
        <f t="shared" si="88"/>
        <v>45090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>
        <f t="shared" si="97"/>
        <v>45090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>
        <f t="shared" si="103"/>
        <v>45090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>
        <f t="shared" si="104"/>
        <v>7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>
        <f t="shared" si="88"/>
        <v>45091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>
        <f t="shared" si="97"/>
        <v>45091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>
        <f t="shared" si="103"/>
        <v>45091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>
        <f t="shared" si="104"/>
        <v>7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>
        <f t="shared" si="88"/>
        <v>45093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>
        <f t="shared" si="97"/>
        <v>45093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>
        <f t="shared" si="103"/>
        <v>45093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>
        <f t="shared" si="104"/>
        <v>7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>
        <f t="shared" si="88"/>
        <v>45097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>
        <f t="shared" si="97"/>
        <v>45097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>
        <f t="shared" si="103"/>
        <v>45097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>
        <f t="shared" si="104"/>
        <v>7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>
        <f t="shared" si="88"/>
        <v>45098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>
        <f t="shared" si="97"/>
        <v>45098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>
        <f t="shared" si="103"/>
        <v>45098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>
        <f t="shared" si="104"/>
        <v>7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>
        <f t="shared" si="88"/>
        <v>45099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>
        <f t="shared" si="97"/>
        <v>45099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>
        <f t="shared" si="103"/>
        <v>45099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>
        <f t="shared" si="104"/>
        <v>7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>
        <f t="shared" si="88"/>
        <v>45100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>
        <f t="shared" si="97"/>
        <v>45100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>
        <f t="shared" si="103"/>
        <v>45100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>
        <f t="shared" si="104"/>
        <v>7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>
        <f t="shared" si="88"/>
        <v>45103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>
        <f t="shared" si="97"/>
        <v>45103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>
        <f t="shared" si="103"/>
        <v>45103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>
        <f t="shared" si="104"/>
        <v>7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>
        <f t="shared" si="88"/>
        <v>45104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>
        <f t="shared" si="97"/>
        <v>45104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>
        <f t="shared" si="103"/>
        <v>45104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>
        <f t="shared" si="104"/>
        <v>7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>
        <f t="shared" si="88"/>
        <v>45105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>
        <f t="shared" si="97"/>
        <v>45105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>
        <f t="shared" si="103"/>
        <v>45105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>
        <f t="shared" si="104"/>
        <v>7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>
        <f t="shared" si="88"/>
        <v>45106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>
        <f t="shared" si="97"/>
        <v>45106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>
        <f t="shared" si="103"/>
        <v>45106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>
        <f t="shared" si="104"/>
        <v>7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>
        <f t="shared" si="88"/>
        <v>45107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>
        <f t="shared" si="97"/>
        <v>45107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>
        <f t="shared" si="103"/>
        <v>45107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>
        <f t="shared" si="104"/>
        <v>7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 t="str">
        <f t="shared" si="88"/>
        <v> 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 t="str">
        <f t="shared" si="97"/>
        <v> 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 t="str">
        <f t="shared" si="103"/>
        <v> 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4"/>
        <v> 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 t="str">
        <f t="shared" si="88"/>
        <v> 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 t="str">
        <f t="shared" si="97"/>
        <v> 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 t="str">
        <f t="shared" si="103"/>
        <v> 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4"/>
        <v> 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>
        <f>IF((B5=0)," ",B5)</f>
        <v>45078</v>
      </c>
      <c r="C93" s="20"/>
      <c r="D93" s="247"/>
      <c r="E93" s="33">
        <f>IF((B93=0)," ",B93)</f>
        <v>45078</v>
      </c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>
        <f t="shared" ref="AE93:AE115" si="137">IF((B5=0)," ",B5)</f>
        <v>45078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>
        <f t="shared" ref="AL93:AL115" si="143">IF((B5=0)," ",B5)</f>
        <v>45078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>
        <f>IF((B6=0)," ",B6)</f>
        <v>45079</v>
      </c>
      <c r="C94" s="20"/>
      <c r="D94" s="247"/>
      <c r="E94" s="37">
        <f>IF((B94=0)," ",B94)</f>
        <v>45079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>
        <f t="shared" si="137"/>
        <v>45079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>
        <f t="shared" si="143"/>
        <v>45079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>
        <f t="shared" ref="B95:B115" si="149">IF((B7=0)," ",B7)</f>
        <v>45083</v>
      </c>
      <c r="C95" s="20"/>
      <c r="D95" s="247"/>
      <c r="E95" s="37">
        <f t="shared" ref="E95:E115" si="150">IF((B95=0)," ",B95)</f>
        <v>45083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>
        <f t="shared" si="137"/>
        <v>45083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>
        <f t="shared" si="143"/>
        <v>45083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>
        <f t="shared" si="149"/>
        <v>45086</v>
      </c>
      <c r="C96" s="20"/>
      <c r="D96" s="247"/>
      <c r="E96" s="37">
        <f t="shared" si="150"/>
        <v>45086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>
        <f t="shared" si="137"/>
        <v>45086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>
        <f t="shared" si="143"/>
        <v>45086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>
        <f t="shared" si="149"/>
        <v>45089</v>
      </c>
      <c r="C97" s="20"/>
      <c r="D97" s="247"/>
      <c r="E97" s="37">
        <f t="shared" si="150"/>
        <v>45089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>
        <f t="shared" si="137"/>
        <v>45089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>
        <f t="shared" si="143"/>
        <v>45089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>
        <f t="shared" si="149"/>
        <v>45090</v>
      </c>
      <c r="C98" s="20"/>
      <c r="D98" s="247"/>
      <c r="E98" s="37">
        <f t="shared" si="150"/>
        <v>45090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>
        <f t="shared" si="137"/>
        <v>45090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>
        <f t="shared" si="143"/>
        <v>45090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>
        <f t="shared" si="149"/>
        <v>45091</v>
      </c>
      <c r="C99" s="20"/>
      <c r="D99" s="247"/>
      <c r="E99" s="37">
        <f t="shared" si="150"/>
        <v>45091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>
        <f t="shared" si="137"/>
        <v>45091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>
        <f t="shared" si="143"/>
        <v>45091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>
        <f t="shared" si="149"/>
        <v>45093</v>
      </c>
      <c r="C100" s="20"/>
      <c r="D100" s="247"/>
      <c r="E100" s="37">
        <f t="shared" si="150"/>
        <v>45093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>
        <f t="shared" si="137"/>
        <v>45093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>
        <f t="shared" si="143"/>
        <v>45093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>
        <f t="shared" si="149"/>
        <v>45097</v>
      </c>
      <c r="C101" s="20"/>
      <c r="D101" s="247"/>
      <c r="E101" s="37">
        <f t="shared" si="150"/>
        <v>45097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>
        <f t="shared" si="137"/>
        <v>45097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>
        <f t="shared" si="143"/>
        <v>45097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>
        <f t="shared" si="149"/>
        <v>45098</v>
      </c>
      <c r="C102" s="20"/>
      <c r="D102" s="247"/>
      <c r="E102" s="37">
        <f t="shared" si="150"/>
        <v>45098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>
        <f t="shared" si="137"/>
        <v>45098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>
        <f t="shared" si="143"/>
        <v>45098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>
        <f t="shared" si="149"/>
        <v>45099</v>
      </c>
      <c r="C103" s="20"/>
      <c r="D103" s="247"/>
      <c r="E103" s="37">
        <f t="shared" si="150"/>
        <v>45099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>
        <f t="shared" si="137"/>
        <v>45099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>
        <f t="shared" si="143"/>
        <v>45099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>
        <f t="shared" si="149"/>
        <v>45100</v>
      </c>
      <c r="C104" s="20"/>
      <c r="D104" s="247"/>
      <c r="E104" s="37">
        <f t="shared" si="150"/>
        <v>45100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>
        <f t="shared" si="137"/>
        <v>45100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>
        <f t="shared" si="143"/>
        <v>45100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>
        <f t="shared" si="149"/>
        <v>45103</v>
      </c>
      <c r="C105" s="20"/>
      <c r="D105" s="247"/>
      <c r="E105" s="37">
        <f t="shared" si="150"/>
        <v>45103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>
        <f t="shared" si="137"/>
        <v>45103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>
        <f t="shared" si="143"/>
        <v>45103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>
        <f t="shared" si="149"/>
        <v>45104</v>
      </c>
      <c r="C106" s="20"/>
      <c r="D106" s="247"/>
      <c r="E106" s="37">
        <f t="shared" si="150"/>
        <v>45104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>
        <f t="shared" si="137"/>
        <v>45104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>
        <f t="shared" si="143"/>
        <v>45104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>
        <f t="shared" si="149"/>
        <v>45105</v>
      </c>
      <c r="C107" s="20"/>
      <c r="D107" s="247"/>
      <c r="E107" s="37">
        <f t="shared" si="150"/>
        <v>45105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>
        <f t="shared" si="137"/>
        <v>45105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>
        <f t="shared" si="143"/>
        <v>45105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>
        <f t="shared" si="149"/>
        <v>45106</v>
      </c>
      <c r="C108" s="20"/>
      <c r="D108" s="247"/>
      <c r="E108" s="37">
        <f t="shared" si="150"/>
        <v>45106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>
        <f t="shared" si="137"/>
        <v>45106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>
        <f t="shared" si="143"/>
        <v>45106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>
        <f t="shared" si="149"/>
        <v>45107</v>
      </c>
      <c r="C109" s="20"/>
      <c r="D109" s="247"/>
      <c r="E109" s="37">
        <f t="shared" si="150"/>
        <v>45107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>
        <f t="shared" si="137"/>
        <v>45107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>
        <f t="shared" si="143"/>
        <v>45107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9"/>
        <v> </v>
      </c>
      <c r="C110" s="20"/>
      <c r="D110" s="247"/>
      <c r="E110" s="37" t="str">
        <f t="shared" si="150"/>
        <v> 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 t="str">
        <f t="shared" si="137"/>
        <v> 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 t="str">
        <f t="shared" si="143"/>
        <v> 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49"/>
        <v> </v>
      </c>
      <c r="C111" s="20"/>
      <c r="D111" s="247"/>
      <c r="E111" s="37" t="str">
        <f t="shared" si="150"/>
        <v> 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 t="str">
        <f t="shared" si="137"/>
        <v> 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 t="str">
        <f t="shared" si="143"/>
        <v> 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437"/>
      <c r="E121" s="33">
        <f>IF((B93=0)," ",B93)</f>
        <v>45078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>
        <f t="shared" ref="AE121:AE143" si="158">IF((B5=0)," ",B5)</f>
        <v>45078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>
        <f t="shared" ref="AL121:AL143" si="164">IF((B5=0)," ",B5)</f>
        <v>45078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437"/>
      <c r="E122" s="37">
        <f t="shared" ref="E122:E143" si="165">IF((B94=0)," ",B94)</f>
        <v>45079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>
        <f t="shared" si="158"/>
        <v>45079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>
        <f t="shared" si="164"/>
        <v>45079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437"/>
      <c r="E123" s="37">
        <f t="shared" si="165"/>
        <v>45083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>
        <f t="shared" si="158"/>
        <v>45083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>
        <f t="shared" si="164"/>
        <v>45083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437"/>
      <c r="E124" s="37">
        <f t="shared" si="165"/>
        <v>45086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>
        <f t="shared" si="158"/>
        <v>45086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>
        <f t="shared" si="164"/>
        <v>45086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437"/>
      <c r="E125" s="37">
        <f t="shared" si="165"/>
        <v>45089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>
        <f t="shared" si="158"/>
        <v>45089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>
        <f t="shared" si="164"/>
        <v>45089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437"/>
      <c r="E126" s="37">
        <f t="shared" si="165"/>
        <v>45090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>
        <f t="shared" si="158"/>
        <v>45090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>
        <f t="shared" si="164"/>
        <v>45090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437"/>
      <c r="E127" s="37">
        <f t="shared" si="165"/>
        <v>45091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>
        <f t="shared" si="158"/>
        <v>45091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>
        <f t="shared" si="164"/>
        <v>45091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437"/>
      <c r="E128" s="37">
        <f t="shared" si="165"/>
        <v>45093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>
        <f t="shared" si="158"/>
        <v>45093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>
        <f t="shared" si="164"/>
        <v>45093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437"/>
      <c r="E129" s="37">
        <f t="shared" si="165"/>
        <v>45097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>
        <f t="shared" si="158"/>
        <v>45097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>
        <f t="shared" si="164"/>
        <v>45097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437"/>
      <c r="E130" s="37">
        <f t="shared" si="165"/>
        <v>45098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>
        <f t="shared" si="158"/>
        <v>45098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>
        <f t="shared" si="164"/>
        <v>45098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437"/>
      <c r="E131" s="37">
        <f t="shared" si="165"/>
        <v>45099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>
        <f t="shared" si="158"/>
        <v>45099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>
        <f t="shared" si="164"/>
        <v>45099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437"/>
      <c r="E132" s="37">
        <f t="shared" si="165"/>
        <v>45100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>
        <f t="shared" si="158"/>
        <v>45100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>
        <f t="shared" si="164"/>
        <v>45100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437"/>
      <c r="E133" s="37">
        <f t="shared" si="165"/>
        <v>45103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>
        <f t="shared" si="158"/>
        <v>45103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>
        <f t="shared" si="164"/>
        <v>45103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437"/>
      <c r="E134" s="37">
        <f t="shared" si="165"/>
        <v>45104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>
        <f t="shared" si="158"/>
        <v>45104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>
        <f t="shared" si="164"/>
        <v>45104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437"/>
      <c r="E135" s="37">
        <f t="shared" si="165"/>
        <v>45105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>
        <f t="shared" si="158"/>
        <v>45105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>
        <f t="shared" si="164"/>
        <v>45105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437"/>
      <c r="E136" s="37">
        <f t="shared" si="165"/>
        <v>45106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>
        <f t="shared" si="158"/>
        <v>45106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>
        <f t="shared" si="164"/>
        <v>45106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437"/>
      <c r="E137" s="37">
        <f t="shared" si="165"/>
        <v>45107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>
        <f t="shared" si="158"/>
        <v>45107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>
        <f t="shared" si="164"/>
        <v>45107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437"/>
      <c r="E138" s="37" t="str">
        <f t="shared" si="165"/>
        <v> 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 t="str">
        <f t="shared" si="158"/>
        <v> 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 t="str">
        <f t="shared" si="164"/>
        <v> 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437"/>
      <c r="E139" s="37" t="str">
        <f t="shared" si="165"/>
        <v> 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 t="str">
        <f t="shared" si="158"/>
        <v> 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 t="str">
        <f t="shared" si="164"/>
        <v> 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437"/>
      <c r="E140" s="37" t="str">
        <f t="shared" si="165"/>
        <v> 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 t="str">
        <f t="shared" si="158"/>
        <v> 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 t="str">
        <f t="shared" si="164"/>
        <v> 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43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43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43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45078</v>
      </c>
      <c r="F148" s="277">
        <f t="shared" ref="F148:F170" si="171">AQ93+AQ121</f>
        <v>0</v>
      </c>
      <c r="G148" s="278">
        <f t="shared" ref="G148:G170" si="172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3">B6</f>
        <v>45079</v>
      </c>
      <c r="F149" s="277">
        <f t="shared" si="171"/>
        <v>0</v>
      </c>
      <c r="G149" s="278">
        <f t="shared" si="172"/>
        <v>-1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3"/>
        <v>45083</v>
      </c>
      <c r="F150" s="277">
        <f t="shared" si="171"/>
        <v>0</v>
      </c>
      <c r="G150" s="278">
        <f t="shared" si="172"/>
        <v>3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45086</v>
      </c>
      <c r="F151" s="277">
        <f t="shared" si="171"/>
        <v>0</v>
      </c>
      <c r="G151" s="278">
        <f t="shared" si="172"/>
        <v>3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45089</v>
      </c>
      <c r="F152" s="277">
        <f t="shared" si="171"/>
        <v>0</v>
      </c>
      <c r="G152" s="278">
        <f t="shared" si="172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45090</v>
      </c>
      <c r="F153" s="277">
        <f t="shared" si="171"/>
        <v>0</v>
      </c>
      <c r="G153" s="278">
        <f t="shared" si="172"/>
        <v>3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45091</v>
      </c>
      <c r="F154" s="277">
        <f t="shared" si="171"/>
        <v>0</v>
      </c>
      <c r="G154" s="278">
        <f t="shared" si="172"/>
        <v>5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45093</v>
      </c>
      <c r="F155" s="277">
        <f t="shared" si="171"/>
        <v>0</v>
      </c>
      <c r="G155" s="278">
        <f t="shared" si="172"/>
        <v>3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45097</v>
      </c>
      <c r="F156" s="277">
        <f t="shared" si="171"/>
        <v>0</v>
      </c>
      <c r="G156" s="278">
        <f t="shared" si="172"/>
        <v>2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45098</v>
      </c>
      <c r="F157" s="277">
        <f t="shared" si="171"/>
        <v>0</v>
      </c>
      <c r="G157" s="278">
        <f t="shared" si="172"/>
        <v>-1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45099</v>
      </c>
      <c r="F158" s="277">
        <f t="shared" si="171"/>
        <v>0</v>
      </c>
      <c r="G158" s="278">
        <f t="shared" si="172"/>
        <v>-1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45100</v>
      </c>
      <c r="F159" s="277">
        <f t="shared" si="171"/>
        <v>0</v>
      </c>
      <c r="G159" s="278">
        <f t="shared" si="172"/>
        <v>6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45103</v>
      </c>
      <c r="F160" s="277">
        <f t="shared" si="171"/>
        <v>0</v>
      </c>
      <c r="G160" s="278">
        <f t="shared" si="172"/>
        <v>3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45104</v>
      </c>
      <c r="F161" s="277">
        <f t="shared" si="171"/>
        <v>0</v>
      </c>
      <c r="G161" s="278">
        <f t="shared" si="172"/>
        <v>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45105</v>
      </c>
      <c r="F162" s="277">
        <f t="shared" si="171"/>
        <v>0</v>
      </c>
      <c r="G162" s="278">
        <f t="shared" si="172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45106</v>
      </c>
      <c r="F163" s="277">
        <f t="shared" si="171"/>
        <v>0</v>
      </c>
      <c r="G163" s="278">
        <f t="shared" si="172"/>
        <v>-1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45107</v>
      </c>
      <c r="F164" s="277">
        <f t="shared" si="171"/>
        <v>0</v>
      </c>
      <c r="G164" s="278">
        <f t="shared" si="172"/>
        <v>-1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0</v>
      </c>
      <c r="F165" s="277">
        <f t="shared" si="171"/>
        <v>0</v>
      </c>
      <c r="G165" s="278">
        <f t="shared" si="17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0</v>
      </c>
      <c r="F166" s="277">
        <f t="shared" si="171"/>
        <v>0</v>
      </c>
      <c r="G166" s="278">
        <f t="shared" si="172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0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29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45078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45079</v>
      </c>
      <c r="X516" s="415">
        <f>B5</f>
        <v>45078</v>
      </c>
      <c r="Z516" s="416">
        <f t="shared" ref="Z516:Z538" si="174">AQ5+AQ33</f>
        <v>0</v>
      </c>
      <c r="AA516" s="296">
        <f t="shared" ref="AA516:AA538" si="175">AC5+AC33</f>
        <v>1</v>
      </c>
      <c r="AB516" s="29"/>
      <c r="AC516" s="29"/>
      <c r="AD516" s="293"/>
      <c r="AE516" s="293"/>
      <c r="AF516" s="296">
        <f>AF515+AA516</f>
        <v>1</v>
      </c>
      <c r="AG516" s="297">
        <f t="shared" ref="AG516:AG538" si="176">AG515+Z516</f>
        <v>0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>
        <f t="shared" ref="AQ516:AQ538" si="181">IF(B5=0," ",AO516)</f>
        <v>0</v>
      </c>
      <c r="AR516">
        <f>IF(B5=0," ",AG516)</f>
        <v>0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45080</v>
      </c>
      <c r="X517" s="415">
        <f t="shared" ref="X517:X538" si="182">B6</f>
        <v>45079</v>
      </c>
      <c r="Z517" s="416">
        <f t="shared" si="174"/>
        <v>-1</v>
      </c>
      <c r="AA517" s="296">
        <f t="shared" si="175"/>
        <v>1</v>
      </c>
      <c r="AB517" s="29"/>
      <c r="AC517" s="29"/>
      <c r="AD517" s="293"/>
      <c r="AE517" s="293"/>
      <c r="AF517" s="296">
        <f t="shared" ref="AF517:AF538" si="183">AA517+AF516</f>
        <v>2</v>
      </c>
      <c r="AG517" s="297">
        <f t="shared" si="176"/>
        <v>-1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4">AI517+AN516</f>
        <v>0</v>
      </c>
      <c r="AO517" s="297">
        <f t="shared" si="180"/>
        <v>0</v>
      </c>
      <c r="AQ517">
        <f t="shared" si="181"/>
        <v>0</v>
      </c>
      <c r="AR517">
        <f t="shared" ref="AR517:AR538" si="185">IF(B6=0," ",AG517)</f>
        <v>-1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45081</v>
      </c>
      <c r="X518" s="415">
        <f t="shared" si="182"/>
        <v>45083</v>
      </c>
      <c r="Z518" s="416">
        <f t="shared" si="174"/>
        <v>3</v>
      </c>
      <c r="AA518" s="296">
        <f t="shared" si="175"/>
        <v>2</v>
      </c>
      <c r="AB518" s="29"/>
      <c r="AC518" s="29"/>
      <c r="AD518" s="293"/>
      <c r="AE518" s="293"/>
      <c r="AF518" s="296">
        <f t="shared" si="183"/>
        <v>4</v>
      </c>
      <c r="AG518" s="297">
        <f t="shared" si="176"/>
        <v>2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4"/>
        <v>0</v>
      </c>
      <c r="AO518" s="297">
        <f t="shared" si="180"/>
        <v>0</v>
      </c>
      <c r="AQ518">
        <f t="shared" si="181"/>
        <v>0</v>
      </c>
      <c r="AR518">
        <f t="shared" si="185"/>
        <v>2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45082</v>
      </c>
      <c r="X519" s="415">
        <f t="shared" si="182"/>
        <v>45086</v>
      </c>
      <c r="Z519" s="416">
        <f t="shared" si="174"/>
        <v>3</v>
      </c>
      <c r="AA519" s="296">
        <f t="shared" si="175"/>
        <v>4</v>
      </c>
      <c r="AB519" s="29"/>
      <c r="AC519" s="29"/>
      <c r="AD519" s="293"/>
      <c r="AE519" s="293"/>
      <c r="AF519" s="296">
        <f t="shared" si="183"/>
        <v>8</v>
      </c>
      <c r="AG519" s="297">
        <f t="shared" si="176"/>
        <v>5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4"/>
        <v>0</v>
      </c>
      <c r="AO519" s="297">
        <f t="shared" si="180"/>
        <v>0</v>
      </c>
      <c r="AQ519">
        <f t="shared" si="181"/>
        <v>0</v>
      </c>
      <c r="AR519">
        <f t="shared" si="185"/>
        <v>5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45083</v>
      </c>
      <c r="X520" s="415">
        <f t="shared" si="182"/>
        <v>45089</v>
      </c>
      <c r="Z520" s="416">
        <f t="shared" si="174"/>
        <v>0</v>
      </c>
      <c r="AA520" s="296">
        <f t="shared" si="175"/>
        <v>1</v>
      </c>
      <c r="AB520" s="29"/>
      <c r="AC520" s="29"/>
      <c r="AD520" s="293"/>
      <c r="AE520" s="293"/>
      <c r="AF520" s="296">
        <f t="shared" si="183"/>
        <v>9</v>
      </c>
      <c r="AG520" s="297">
        <f t="shared" si="176"/>
        <v>5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4"/>
        <v>0</v>
      </c>
      <c r="AO520" s="297">
        <f t="shared" si="180"/>
        <v>0</v>
      </c>
      <c r="AQ520">
        <f t="shared" si="181"/>
        <v>0</v>
      </c>
      <c r="AR520">
        <f t="shared" si="185"/>
        <v>5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45084</v>
      </c>
      <c r="X521" s="415">
        <f t="shared" si="182"/>
        <v>45090</v>
      </c>
      <c r="Z521" s="416">
        <f t="shared" si="174"/>
        <v>3</v>
      </c>
      <c r="AA521" s="296">
        <f t="shared" si="175"/>
        <v>1</v>
      </c>
      <c r="AB521" s="29"/>
      <c r="AC521" s="29"/>
      <c r="AD521" s="293"/>
      <c r="AE521" s="293"/>
      <c r="AF521" s="296">
        <f t="shared" si="183"/>
        <v>10</v>
      </c>
      <c r="AG521" s="297">
        <f t="shared" si="176"/>
        <v>8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4"/>
        <v>0</v>
      </c>
      <c r="AO521" s="297">
        <f t="shared" si="180"/>
        <v>0</v>
      </c>
      <c r="AQ521">
        <f t="shared" si="181"/>
        <v>0</v>
      </c>
      <c r="AR521">
        <f t="shared" si="185"/>
        <v>8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45085</v>
      </c>
      <c r="X522" s="415">
        <f t="shared" si="182"/>
        <v>45091</v>
      </c>
      <c r="Z522" s="416">
        <f t="shared" si="174"/>
        <v>5</v>
      </c>
      <c r="AA522" s="296">
        <f t="shared" si="175"/>
        <v>3</v>
      </c>
      <c r="AB522" s="29"/>
      <c r="AC522" s="29"/>
      <c r="AD522" s="293"/>
      <c r="AE522" s="293"/>
      <c r="AF522" s="296">
        <f t="shared" si="183"/>
        <v>13</v>
      </c>
      <c r="AG522" s="297">
        <f t="shared" si="176"/>
        <v>13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4"/>
        <v>0</v>
      </c>
      <c r="AO522" s="297">
        <f t="shared" si="180"/>
        <v>0</v>
      </c>
      <c r="AQ522">
        <f t="shared" si="181"/>
        <v>0</v>
      </c>
      <c r="AR522">
        <f t="shared" si="185"/>
        <v>13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45086</v>
      </c>
      <c r="X523" s="415">
        <f t="shared" si="182"/>
        <v>45093</v>
      </c>
      <c r="Z523" s="416">
        <f t="shared" si="174"/>
        <v>3</v>
      </c>
      <c r="AA523" s="296">
        <f t="shared" si="175"/>
        <v>3</v>
      </c>
      <c r="AB523" s="29"/>
      <c r="AC523" s="29"/>
      <c r="AD523" s="293"/>
      <c r="AE523" s="293"/>
      <c r="AF523" s="296">
        <f t="shared" si="183"/>
        <v>16</v>
      </c>
      <c r="AG523" s="297">
        <f t="shared" si="176"/>
        <v>16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4"/>
        <v>0</v>
      </c>
      <c r="AO523" s="297">
        <f t="shared" si="180"/>
        <v>0</v>
      </c>
      <c r="AQ523">
        <f t="shared" si="181"/>
        <v>0</v>
      </c>
      <c r="AR523">
        <f t="shared" si="185"/>
        <v>16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45087</v>
      </c>
      <c r="X524" s="415">
        <f t="shared" si="182"/>
        <v>45097</v>
      </c>
      <c r="Z524" s="416">
        <f t="shared" si="174"/>
        <v>2</v>
      </c>
      <c r="AA524" s="296">
        <f t="shared" si="175"/>
        <v>4</v>
      </c>
      <c r="AB524" s="29"/>
      <c r="AC524" s="29"/>
      <c r="AD524" s="293"/>
      <c r="AE524" s="293"/>
      <c r="AF524" s="296">
        <f t="shared" si="183"/>
        <v>20</v>
      </c>
      <c r="AG524" s="297">
        <f t="shared" si="176"/>
        <v>18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4"/>
        <v>0</v>
      </c>
      <c r="AO524" s="297">
        <f t="shared" si="180"/>
        <v>0</v>
      </c>
      <c r="AQ524">
        <f t="shared" si="181"/>
        <v>0</v>
      </c>
      <c r="AR524">
        <f t="shared" si="185"/>
        <v>18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45088</v>
      </c>
      <c r="X525" s="415">
        <f t="shared" si="182"/>
        <v>45098</v>
      </c>
      <c r="Z525" s="416">
        <f t="shared" si="174"/>
        <v>-1</v>
      </c>
      <c r="AA525" s="296">
        <f t="shared" si="175"/>
        <v>2</v>
      </c>
      <c r="AB525" s="29"/>
      <c r="AC525" s="29"/>
      <c r="AD525" s="293"/>
      <c r="AE525" s="293"/>
      <c r="AF525" s="296">
        <f t="shared" si="183"/>
        <v>22</v>
      </c>
      <c r="AG525" s="297">
        <f t="shared" si="176"/>
        <v>17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4"/>
        <v>0</v>
      </c>
      <c r="AO525" s="297">
        <f t="shared" si="180"/>
        <v>0</v>
      </c>
      <c r="AQ525">
        <f t="shared" si="181"/>
        <v>0</v>
      </c>
      <c r="AR525">
        <f t="shared" si="185"/>
        <v>17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45089</v>
      </c>
      <c r="X526" s="415">
        <f t="shared" si="182"/>
        <v>45099</v>
      </c>
      <c r="Z526" s="416">
        <f t="shared" si="174"/>
        <v>-1</v>
      </c>
      <c r="AA526" s="296">
        <f t="shared" si="175"/>
        <v>3</v>
      </c>
      <c r="AB526" s="29"/>
      <c r="AC526" s="29"/>
      <c r="AD526" s="293"/>
      <c r="AE526" s="293"/>
      <c r="AF526" s="296">
        <f t="shared" si="183"/>
        <v>25</v>
      </c>
      <c r="AG526" s="297">
        <f t="shared" si="176"/>
        <v>16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4"/>
        <v>0</v>
      </c>
      <c r="AO526" s="297">
        <f t="shared" si="180"/>
        <v>0</v>
      </c>
      <c r="AQ526">
        <f t="shared" si="181"/>
        <v>0</v>
      </c>
      <c r="AR526">
        <f t="shared" si="185"/>
        <v>16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45090</v>
      </c>
      <c r="X527" s="415">
        <f t="shared" si="182"/>
        <v>45100</v>
      </c>
      <c r="Z527" s="416">
        <f t="shared" si="174"/>
        <v>6</v>
      </c>
      <c r="AA527" s="296">
        <f t="shared" si="175"/>
        <v>2</v>
      </c>
      <c r="AB527" s="29"/>
      <c r="AC527" s="29"/>
      <c r="AD527" s="293"/>
      <c r="AE527" s="293"/>
      <c r="AF527" s="296">
        <f t="shared" si="183"/>
        <v>27</v>
      </c>
      <c r="AG527" s="297">
        <f t="shared" si="176"/>
        <v>22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4"/>
        <v>0</v>
      </c>
      <c r="AO527" s="297">
        <f t="shared" si="180"/>
        <v>0</v>
      </c>
      <c r="AQ527">
        <f t="shared" si="181"/>
        <v>0</v>
      </c>
      <c r="AR527">
        <f t="shared" si="185"/>
        <v>22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45091</v>
      </c>
      <c r="X528" s="415">
        <f t="shared" si="182"/>
        <v>45103</v>
      </c>
      <c r="Z528" s="416">
        <f t="shared" si="174"/>
        <v>3</v>
      </c>
      <c r="AA528" s="296">
        <f t="shared" si="175"/>
        <v>1</v>
      </c>
      <c r="AB528" s="29"/>
      <c r="AC528" s="29"/>
      <c r="AD528" s="293"/>
      <c r="AE528" s="293"/>
      <c r="AF528" s="296">
        <f t="shared" si="183"/>
        <v>28</v>
      </c>
      <c r="AG528" s="297">
        <f t="shared" si="176"/>
        <v>25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4"/>
        <v>0</v>
      </c>
      <c r="AO528" s="297">
        <f t="shared" si="180"/>
        <v>0</v>
      </c>
      <c r="AQ528">
        <f t="shared" si="181"/>
        <v>0</v>
      </c>
      <c r="AR528">
        <f t="shared" si="185"/>
        <v>25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45092</v>
      </c>
      <c r="X529" s="415">
        <f t="shared" si="182"/>
        <v>45104</v>
      </c>
      <c r="Z529" s="416">
        <f t="shared" si="174"/>
        <v>6</v>
      </c>
      <c r="AA529" s="296">
        <f t="shared" si="175"/>
        <v>2</v>
      </c>
      <c r="AB529" s="29"/>
      <c r="AC529" s="29"/>
      <c r="AD529" s="293"/>
      <c r="AE529" s="293"/>
      <c r="AF529" s="296">
        <f t="shared" si="183"/>
        <v>30</v>
      </c>
      <c r="AG529" s="297">
        <f t="shared" si="176"/>
        <v>31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4"/>
        <v>0</v>
      </c>
      <c r="AO529" s="297">
        <f t="shared" si="180"/>
        <v>0</v>
      </c>
      <c r="AQ529">
        <f t="shared" si="181"/>
        <v>0</v>
      </c>
      <c r="AR529">
        <f t="shared" si="185"/>
        <v>31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45093</v>
      </c>
      <c r="X530" s="415">
        <f t="shared" si="182"/>
        <v>45105</v>
      </c>
      <c r="Z530" s="416">
        <f t="shared" si="174"/>
        <v>0</v>
      </c>
      <c r="AA530" s="296">
        <f t="shared" si="175"/>
        <v>2</v>
      </c>
      <c r="AB530" s="29"/>
      <c r="AC530" s="29"/>
      <c r="AD530" s="293"/>
      <c r="AE530" s="293"/>
      <c r="AF530" s="296">
        <f t="shared" si="183"/>
        <v>32</v>
      </c>
      <c r="AG530" s="297">
        <f t="shared" si="176"/>
        <v>31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4"/>
        <v>0</v>
      </c>
      <c r="AO530" s="297">
        <f t="shared" si="180"/>
        <v>0</v>
      </c>
      <c r="AQ530">
        <f t="shared" si="181"/>
        <v>0</v>
      </c>
      <c r="AR530">
        <f t="shared" si="185"/>
        <v>31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45094</v>
      </c>
      <c r="X531" s="415">
        <f t="shared" si="182"/>
        <v>45106</v>
      </c>
      <c r="Z531" s="416">
        <f t="shared" si="174"/>
        <v>-1</v>
      </c>
      <c r="AA531" s="296">
        <f t="shared" si="175"/>
        <v>2</v>
      </c>
      <c r="AB531" s="29"/>
      <c r="AC531" s="29"/>
      <c r="AD531" s="293"/>
      <c r="AE531" s="293"/>
      <c r="AF531" s="296">
        <f t="shared" si="183"/>
        <v>34</v>
      </c>
      <c r="AG531" s="297">
        <f t="shared" si="176"/>
        <v>30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4"/>
        <v>0</v>
      </c>
      <c r="AO531" s="297">
        <f t="shared" si="180"/>
        <v>0</v>
      </c>
      <c r="AQ531">
        <f t="shared" si="181"/>
        <v>0</v>
      </c>
      <c r="AR531">
        <f t="shared" si="185"/>
        <v>30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45095</v>
      </c>
      <c r="X532" s="415">
        <f t="shared" si="182"/>
        <v>45107</v>
      </c>
      <c r="Z532" s="416">
        <f t="shared" si="174"/>
        <v>-1</v>
      </c>
      <c r="AA532" s="296">
        <f t="shared" si="175"/>
        <v>1</v>
      </c>
      <c r="AB532" s="29"/>
      <c r="AC532" s="29"/>
      <c r="AD532" s="293"/>
      <c r="AE532" s="293"/>
      <c r="AF532" s="296">
        <f t="shared" si="183"/>
        <v>35</v>
      </c>
      <c r="AG532" s="297">
        <f t="shared" si="176"/>
        <v>29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4"/>
        <v>0</v>
      </c>
      <c r="AO532" s="297">
        <f t="shared" si="180"/>
        <v>0</v>
      </c>
      <c r="AQ532">
        <f t="shared" si="181"/>
        <v>0</v>
      </c>
      <c r="AR532">
        <f t="shared" si="185"/>
        <v>29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45096</v>
      </c>
      <c r="X533" s="415">
        <f t="shared" si="182"/>
        <v>0</v>
      </c>
      <c r="Z533" s="416">
        <f t="shared" si="174"/>
        <v>0</v>
      </c>
      <c r="AA533" s="296">
        <f t="shared" si="175"/>
        <v>0</v>
      </c>
      <c r="AB533" s="29"/>
      <c r="AC533" s="29"/>
      <c r="AD533" s="293"/>
      <c r="AE533" s="293"/>
      <c r="AF533" s="296">
        <f t="shared" si="183"/>
        <v>35</v>
      </c>
      <c r="AG533" s="297">
        <f t="shared" si="176"/>
        <v>29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4"/>
        <v>0</v>
      </c>
      <c r="AO533" s="297">
        <f t="shared" si="180"/>
        <v>0</v>
      </c>
      <c r="AQ533" t="str">
        <f t="shared" si="181"/>
        <v> </v>
      </c>
      <c r="AR533" t="str">
        <f t="shared" si="185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45097</v>
      </c>
      <c r="X534" s="415">
        <f t="shared" si="182"/>
        <v>0</v>
      </c>
      <c r="Z534" s="416">
        <f t="shared" si="174"/>
        <v>0</v>
      </c>
      <c r="AA534" s="296">
        <f t="shared" si="175"/>
        <v>0</v>
      </c>
      <c r="AB534" s="29"/>
      <c r="AC534" s="29"/>
      <c r="AD534" s="293"/>
      <c r="AE534" s="293"/>
      <c r="AF534" s="296">
        <f t="shared" si="183"/>
        <v>35</v>
      </c>
      <c r="AG534" s="297">
        <f t="shared" si="176"/>
        <v>29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4"/>
        <v>0</v>
      </c>
      <c r="AO534" s="297">
        <f t="shared" si="180"/>
        <v>0</v>
      </c>
      <c r="AQ534" t="str">
        <f t="shared" si="181"/>
        <v> </v>
      </c>
      <c r="AR534" t="str">
        <f t="shared" si="185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45098</v>
      </c>
      <c r="X535" s="415">
        <f t="shared" si="182"/>
        <v>0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3"/>
        <v>35</v>
      </c>
      <c r="AG535" s="297">
        <f t="shared" si="176"/>
        <v>29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4"/>
        <v>0</v>
      </c>
      <c r="AO535" s="297">
        <f t="shared" si="180"/>
        <v>0</v>
      </c>
      <c r="AQ535" t="str">
        <f t="shared" si="181"/>
        <v> </v>
      </c>
      <c r="AR535" t="str">
        <f t="shared" si="185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45099</v>
      </c>
      <c r="X536" s="415">
        <f t="shared" si="182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3"/>
        <v>35</v>
      </c>
      <c r="AG536" s="297">
        <f t="shared" si="176"/>
        <v>29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4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45100</v>
      </c>
      <c r="X537" s="415">
        <f t="shared" si="182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3"/>
        <v>35</v>
      </c>
      <c r="AG537" s="297">
        <f t="shared" si="176"/>
        <v>29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4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45101</v>
      </c>
      <c r="X538" s="415">
        <f t="shared" si="182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3"/>
        <v>35</v>
      </c>
      <c r="AG538" s="301">
        <f t="shared" si="176"/>
        <v>29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4"/>
        <v>0</v>
      </c>
      <c r="AO538" s="301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45102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45103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45104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45105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45106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45107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414"/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55" operator="equal">
      <formula>"NO"</formula>
    </cfRule>
    <cfRule type="containsText" dxfId="9" priority="654" operator="between" text="NO">
      <formula>NOT(ISERROR(SEARCH("NO",BM3)))</formula>
    </cfRule>
  </conditionalFormatting>
  <conditionalFormatting sqref="AF28:AI28">
    <cfRule type="colorScale" priority="53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2" priority="247" operator="greaterThan">
      <formula>1</formula>
    </cfRule>
    <cfRule type="cellIs" dxfId="1" priority="246" operator="greaterThan">
      <formula>1</formula>
    </cfRule>
    <cfRule type="cellIs" dxfId="0" priority="245" operator="greaterThan">
      <formula>0</formula>
    </cfRule>
  </conditionalFormatting>
  <conditionalFormatting sqref="CO28:CR28">
    <cfRule type="cellIs" dxfId="0" priority="252" operator="greaterThan">
      <formula>0</formula>
    </cfRule>
    <cfRule type="cellIs" dxfId="1" priority="253" operator="greaterThan">
      <formula>1</formula>
    </cfRule>
    <cfRule type="cellIs" dxfId="2" priority="254" operator="greaterThan">
      <formula>1</formula>
    </cfRule>
  </conditionalFormatting>
  <conditionalFormatting sqref="AF56:AI56">
    <cfRule type="colorScale" priority="48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4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2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4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2" priority="194" operator="greaterThan">
      <formula>1</formula>
    </cfRule>
    <cfRule type="cellIs" dxfId="1" priority="193" operator="greaterThan">
      <formula>1</formula>
    </cfRule>
    <cfRule type="cellIs" dxfId="0" priority="192" operator="greaterThan">
      <formula>0</formula>
    </cfRule>
  </conditionalFormatting>
  <conditionalFormatting sqref="F33:F56">
    <cfRule type="cellIs" dxfId="0" priority="174" operator="greaterThan">
      <formula>0</formula>
    </cfRule>
    <cfRule type="cellIs" dxfId="1" priority="175" operator="greaterThan">
      <formula>1</formula>
    </cfRule>
    <cfRule type="cellIs" dxfId="2" priority="176" operator="greaterThan">
      <formula>1</formula>
    </cfRule>
  </conditionalFormatting>
  <conditionalFormatting sqref="F61:F84">
    <cfRule type="cellIs" dxfId="0" priority="547" operator="greaterThan">
      <formula>0</formula>
    </cfRule>
    <cfRule type="cellIs" dxfId="1" priority="548" operator="greaterThan">
      <formula>1</formula>
    </cfRule>
    <cfRule type="cellIs" dxfId="2" priority="549" operator="greaterThan">
      <formula>1</formula>
    </cfRule>
  </conditionalFormatting>
  <conditionalFormatting sqref="F121:F144">
    <cfRule type="cellIs" dxfId="0" priority="66" operator="greaterThan">
      <formula>0</formula>
    </cfRule>
    <cfRule type="cellIs" dxfId="1" priority="67" operator="greaterThan">
      <formula>1</formula>
    </cfRule>
    <cfRule type="cellIs" dxfId="2" priority="68" operator="greaterThan">
      <formula>1</formula>
    </cfRule>
  </conditionalFormatting>
  <conditionalFormatting sqref="G5:G28">
    <cfRule type="cellIs" dxfId="3" priority="195" operator="greaterThan">
      <formula>0</formula>
    </cfRule>
    <cfRule type="cellIs" dxfId="4" priority="196" operator="greaterThan">
      <formula>0</formula>
    </cfRule>
  </conditionalFormatting>
  <conditionalFormatting sqref="G33:G56">
    <cfRule type="cellIs" dxfId="4" priority="178" operator="greaterThan">
      <formula>0</formula>
    </cfRule>
    <cfRule type="cellIs" dxfId="3" priority="177" operator="greaterThan">
      <formula>0</formula>
    </cfRule>
  </conditionalFormatting>
  <conditionalFormatting sqref="G61:G84">
    <cfRule type="cellIs" dxfId="3" priority="550" operator="greaterThan">
      <formula>0</formula>
    </cfRule>
    <cfRule type="cellIs" dxfId="4" priority="551" operator="greaterThan">
      <formula>0</formula>
    </cfRule>
  </conditionalFormatting>
  <conditionalFormatting sqref="G121:G144">
    <cfRule type="cellIs" dxfId="3" priority="69" operator="greaterThan">
      <formula>0</formula>
    </cfRule>
    <cfRule type="cellIs" dxfId="4" priority="70" operator="greaterThan">
      <formula>0</formula>
    </cfRule>
  </conditionalFormatting>
  <conditionalFormatting sqref="H5:H28">
    <cfRule type="cellIs" dxfId="5" priority="197" operator="greaterThan">
      <formula>0</formula>
    </cfRule>
  </conditionalFormatting>
  <conditionalFormatting sqref="H33:H56">
    <cfRule type="cellIs" dxfId="5" priority="179" operator="greaterThan">
      <formula>0</formula>
    </cfRule>
  </conditionalFormatting>
  <conditionalFormatting sqref="H61:H84">
    <cfRule type="cellIs" dxfId="5" priority="552" operator="greaterThan">
      <formula>0</formula>
    </cfRule>
  </conditionalFormatting>
  <conditionalFormatting sqref="H121:H144">
    <cfRule type="cellIs" dxfId="5" priority="71" operator="greaterThan">
      <formula>0</formula>
    </cfRule>
  </conditionalFormatting>
  <conditionalFormatting sqref="K5:K28">
    <cfRule type="cellIs" dxfId="1" priority="470" operator="greaterThan">
      <formula>1</formula>
    </cfRule>
    <cfRule type="cellIs" dxfId="0" priority="469" operator="greaterThan">
      <formula>0</formula>
    </cfRule>
    <cfRule type="cellIs" dxfId="2" priority="471" operator="greaterThan">
      <formula>1</formula>
    </cfRule>
  </conditionalFormatting>
  <conditionalFormatting sqref="K33:K56">
    <cfRule type="cellIs" dxfId="2" priority="393" operator="greaterThan">
      <formula>1</formula>
    </cfRule>
    <cfRule type="cellIs" dxfId="0" priority="391" operator="greaterThan">
      <formula>0</formula>
    </cfRule>
    <cfRule type="cellIs" dxfId="1" priority="392" operator="greaterThan">
      <formula>1</formula>
    </cfRule>
  </conditionalFormatting>
  <conditionalFormatting sqref="K61:K84">
    <cfRule type="cellIs" dxfId="0" priority="601" operator="greaterThan">
      <formula>0</formula>
    </cfRule>
    <cfRule type="cellIs" dxfId="1" priority="602" operator="greaterThan">
      <formula>1</formula>
    </cfRule>
    <cfRule type="cellIs" dxfId="2" priority="603" operator="greaterThan">
      <formula>1</formula>
    </cfRule>
  </conditionalFormatting>
  <conditionalFormatting sqref="K93:K116">
    <cfRule type="cellIs" dxfId="1" priority="139" operator="greaterThan">
      <formula>1</formula>
    </cfRule>
    <cfRule type="cellIs" dxfId="0" priority="138" operator="greaterThan">
      <formula>0</formula>
    </cfRule>
    <cfRule type="cellIs" dxfId="2" priority="140" operator="greaterThan">
      <formula>1</formula>
    </cfRule>
  </conditionalFormatting>
  <conditionalFormatting sqref="K121:K144">
    <cfRule type="cellIs" dxfId="0" priority="84" operator="greaterThan">
      <formula>0</formula>
    </cfRule>
    <cfRule type="cellIs" dxfId="1" priority="85" operator="greaterThan">
      <formula>1</formula>
    </cfRule>
    <cfRule type="cellIs" dxfId="2" priority="86" operator="greaterThan">
      <formula>1</formula>
    </cfRule>
  </conditionalFormatting>
  <conditionalFormatting sqref="L5:L28">
    <cfRule type="cellIs" dxfId="4" priority="473" operator="greaterThan">
      <formula>0</formula>
    </cfRule>
    <cfRule type="cellIs" dxfId="3" priority="472" operator="greaterThan">
      <formula>0</formula>
    </cfRule>
  </conditionalFormatting>
  <conditionalFormatting sqref="L33:L56">
    <cfRule type="cellIs" dxfId="3" priority="394" operator="greaterThan">
      <formula>0</formula>
    </cfRule>
    <cfRule type="cellIs" dxfId="4" priority="395" operator="greaterThan">
      <formula>0</formula>
    </cfRule>
  </conditionalFormatting>
  <conditionalFormatting sqref="L61:L84">
    <cfRule type="cellIs" dxfId="4" priority="605" operator="greaterThan">
      <formula>0</formula>
    </cfRule>
    <cfRule type="cellIs" dxfId="3" priority="604" operator="greaterThan">
      <formula>0</formula>
    </cfRule>
  </conditionalFormatting>
  <conditionalFormatting sqref="L93:L116">
    <cfRule type="cellIs" dxfId="3" priority="141" operator="greaterThan">
      <formula>0</formula>
    </cfRule>
    <cfRule type="cellIs" dxfId="4" priority="142" operator="greaterThan">
      <formula>0</formula>
    </cfRule>
  </conditionalFormatting>
  <conditionalFormatting sqref="L121:L144">
    <cfRule type="cellIs" dxfId="3" priority="87" operator="greaterThan">
      <formula>0</formula>
    </cfRule>
    <cfRule type="cellIs" dxfId="4" priority="88" operator="greaterThan">
      <formula>0</formula>
    </cfRule>
  </conditionalFormatting>
  <conditionalFormatting sqref="M5:M28">
    <cfRule type="cellIs" dxfId="5" priority="474" operator="greaterThan">
      <formula>0</formula>
    </cfRule>
  </conditionalFormatting>
  <conditionalFormatting sqref="M33:M56">
    <cfRule type="cellIs" dxfId="5" priority="396" operator="greaterThan">
      <formula>0</formula>
    </cfRule>
  </conditionalFormatting>
  <conditionalFormatting sqref="M61:M84">
    <cfRule type="cellIs" dxfId="5" priority="606" operator="greaterThan">
      <formula>0</formula>
    </cfRule>
  </conditionalFormatting>
  <conditionalFormatting sqref="M93:M116">
    <cfRule type="cellIs" dxfId="5" priority="143" operator="greaterThan">
      <formula>0</formula>
    </cfRule>
  </conditionalFormatting>
  <conditionalFormatting sqref="M121:M144">
    <cfRule type="cellIs" dxfId="5" priority="89" operator="greaterThan">
      <formula>0</formula>
    </cfRule>
  </conditionalFormatting>
  <conditionalFormatting sqref="P5:P28">
    <cfRule type="cellIs" dxfId="2" priority="40" operator="greaterThan">
      <formula>1</formula>
    </cfRule>
    <cfRule type="cellIs" dxfId="0" priority="38" operator="greaterThan">
      <formula>0</formula>
    </cfRule>
    <cfRule type="cellIs" dxfId="1" priority="39" operator="greaterThan">
      <formula>1</formula>
    </cfRule>
  </conditionalFormatting>
  <conditionalFormatting sqref="P33:P56">
    <cfRule type="cellIs" dxfId="0" priority="409" operator="greaterThan">
      <formula>0</formula>
    </cfRule>
    <cfRule type="cellIs" dxfId="2" priority="411" operator="greaterThan">
      <formula>1</formula>
    </cfRule>
    <cfRule type="cellIs" dxfId="1" priority="410" operator="greaterThan">
      <formula>1</formula>
    </cfRule>
  </conditionalFormatting>
  <conditionalFormatting sqref="P61:P84">
    <cfRule type="cellIs" dxfId="0" priority="583" operator="greaterThan">
      <formula>0</formula>
    </cfRule>
    <cfRule type="cellIs" dxfId="1" priority="584" operator="greaterThan">
      <formula>1</formula>
    </cfRule>
    <cfRule type="cellIs" dxfId="2" priority="585" operator="greaterThan">
      <formula>1</formula>
    </cfRule>
  </conditionalFormatting>
  <conditionalFormatting sqref="P93:P116">
    <cfRule type="cellIs" dxfId="0" priority="156" operator="greaterThan">
      <formula>0</formula>
    </cfRule>
    <cfRule type="cellIs" dxfId="1" priority="157" operator="greaterThan">
      <formula>1</formula>
    </cfRule>
    <cfRule type="cellIs" dxfId="2" priority="158" operator="greaterThan">
      <formula>1</formula>
    </cfRule>
  </conditionalFormatting>
  <conditionalFormatting sqref="P121:P144">
    <cfRule type="cellIs" dxfId="2" priority="621" operator="greaterThan">
      <formula>1</formula>
    </cfRule>
    <cfRule type="cellIs" dxfId="0" priority="619" operator="greaterThan">
      <formula>0</formula>
    </cfRule>
    <cfRule type="cellIs" dxfId="1" priority="620" operator="greaterThan">
      <formula>1</formula>
    </cfRule>
  </conditionalFormatting>
  <conditionalFormatting sqref="Q5:Q28">
    <cfRule type="cellIs" dxfId="4" priority="42" operator="greaterThan">
      <formula>0</formula>
    </cfRule>
    <cfRule type="cellIs" dxfId="3" priority="41" operator="greaterThan">
      <formula>0</formula>
    </cfRule>
  </conditionalFormatting>
  <conditionalFormatting sqref="Q33:Q56">
    <cfRule type="cellIs" dxfId="4" priority="413" operator="greaterThan">
      <formula>0</formula>
    </cfRule>
    <cfRule type="cellIs" dxfId="3" priority="412" operator="greaterThan">
      <formula>0</formula>
    </cfRule>
  </conditionalFormatting>
  <conditionalFormatting sqref="Q61:Q84">
    <cfRule type="cellIs" dxfId="4" priority="587" operator="greaterThan">
      <formula>0</formula>
    </cfRule>
    <cfRule type="cellIs" dxfId="3" priority="586" operator="greaterThan">
      <formula>0</formula>
    </cfRule>
  </conditionalFormatting>
  <conditionalFormatting sqref="Q93:Q116">
    <cfRule type="cellIs" dxfId="3" priority="159" operator="greaterThan">
      <formula>0</formula>
    </cfRule>
    <cfRule type="cellIs" dxfId="4" priority="160" operator="greaterThan">
      <formula>0</formula>
    </cfRule>
  </conditionalFormatting>
  <conditionalFormatting sqref="Q121:Q144">
    <cfRule type="cellIs" dxfId="4" priority="623" operator="greaterThan">
      <formula>0</formula>
    </cfRule>
    <cfRule type="cellIs" dxfId="3" priority="622" operator="greaterThan">
      <formula>0</formula>
    </cfRule>
  </conditionalFormatting>
  <conditionalFormatting sqref="R5:R28">
    <cfRule type="cellIs" dxfId="5" priority="43" operator="greaterThan">
      <formula>0</formula>
    </cfRule>
  </conditionalFormatting>
  <conditionalFormatting sqref="R33:R56">
    <cfRule type="cellIs" dxfId="5" priority="414" operator="greaterThan">
      <formula>0</formula>
    </cfRule>
  </conditionalFormatting>
  <conditionalFormatting sqref="R61:R84">
    <cfRule type="cellIs" dxfId="5" priority="588" operator="greaterThan">
      <formula>0</formula>
    </cfRule>
  </conditionalFormatting>
  <conditionalFormatting sqref="R93:R116">
    <cfRule type="cellIs" dxfId="5" priority="161" operator="greaterThan">
      <formula>0</formula>
    </cfRule>
  </conditionalFormatting>
  <conditionalFormatting sqref="R121:R144">
    <cfRule type="cellIs" dxfId="5" priority="624" operator="greaterThan">
      <formula>0</formula>
    </cfRule>
  </conditionalFormatting>
  <conditionalFormatting sqref="U5:U28">
    <cfRule type="cellIs" dxfId="0" priority="1" operator="greaterThan">
      <formula>0</formula>
    </cfRule>
    <cfRule type="cellIs" dxfId="2" priority="3" operator="greaterThan">
      <formula>1</formula>
    </cfRule>
    <cfRule type="cellIs" dxfId="1" priority="2" operator="greaterThan">
      <formula>1</formula>
    </cfRule>
  </conditionalFormatting>
  <conditionalFormatting sqref="U33:U56">
    <cfRule type="cellIs" dxfId="0" priority="427" operator="greaterThan">
      <formula>0</formula>
    </cfRule>
    <cfRule type="cellIs" dxfId="1" priority="428" operator="greaterThan">
      <formula>1</formula>
    </cfRule>
    <cfRule type="cellIs" dxfId="2" priority="429" operator="greaterThan">
      <formula>1</formula>
    </cfRule>
  </conditionalFormatting>
  <conditionalFormatting sqref="U61:U84">
    <cfRule type="cellIs" dxfId="2" priority="567" operator="greaterThan">
      <formula>1</formula>
    </cfRule>
    <cfRule type="cellIs" dxfId="0" priority="565" operator="greaterThan">
      <formula>0</formula>
    </cfRule>
    <cfRule type="cellIs" dxfId="1" priority="566" operator="greaterThan">
      <formula>1</formula>
    </cfRule>
  </conditionalFormatting>
  <conditionalFormatting sqref="U93:U116">
    <cfRule type="cellIs" dxfId="0" priority="120" operator="greaterThan">
      <formula>0</formula>
    </cfRule>
    <cfRule type="cellIs" dxfId="1" priority="121" operator="greaterThan">
      <formula>1</formula>
    </cfRule>
    <cfRule type="cellIs" dxfId="2" priority="122" operator="greaterThan">
      <formula>1</formula>
    </cfRule>
  </conditionalFormatting>
  <conditionalFormatting sqref="U121:U144">
    <cfRule type="cellIs" dxfId="2" priority="104" operator="greaterThan">
      <formula>1</formula>
    </cfRule>
    <cfRule type="cellIs" dxfId="1" priority="103" operator="greaterThan">
      <formula>1</formula>
    </cfRule>
    <cfRule type="cellIs" dxfId="0" priority="102" operator="greaterThan">
      <formula>0</formula>
    </cfRule>
  </conditionalFormatting>
  <conditionalFormatting sqref="V5:V28">
    <cfRule type="cellIs" dxfId="4" priority="5" operator="greaterThan">
      <formula>0</formula>
    </cfRule>
    <cfRule type="cellIs" dxfId="3" priority="4" operator="greaterThan">
      <formula>0</formula>
    </cfRule>
  </conditionalFormatting>
  <conditionalFormatting sqref="V33:V56">
    <cfRule type="cellIs" dxfId="3" priority="430" operator="greaterThan">
      <formula>0</formula>
    </cfRule>
    <cfRule type="cellIs" dxfId="4" priority="431" operator="greaterThan">
      <formula>0</formula>
    </cfRule>
  </conditionalFormatting>
  <conditionalFormatting sqref="V61:V84">
    <cfRule type="cellIs" dxfId="4" priority="569" operator="greaterThan">
      <formula>0</formula>
    </cfRule>
    <cfRule type="cellIs" dxfId="3" priority="568" operator="greaterThan">
      <formula>0</formula>
    </cfRule>
  </conditionalFormatting>
  <conditionalFormatting sqref="V93:V116">
    <cfRule type="cellIs" dxfId="4" priority="124" operator="greaterThan">
      <formula>0</formula>
    </cfRule>
    <cfRule type="cellIs" dxfId="3" priority="123" operator="greaterThan">
      <formula>0</formula>
    </cfRule>
  </conditionalFormatting>
  <conditionalFormatting sqref="V121:V144">
    <cfRule type="cellIs" dxfId="4" priority="106" operator="greaterThan">
      <formula>0</formula>
    </cfRule>
    <cfRule type="cellIs" dxfId="3" priority="105" operator="greaterThan">
      <formula>0</formula>
    </cfRule>
  </conditionalFormatting>
  <conditionalFormatting sqref="W5:W28">
    <cfRule type="cellIs" dxfId="5" priority="6" operator="greaterThan">
      <formula>0</formula>
    </cfRule>
  </conditionalFormatting>
  <conditionalFormatting sqref="W33:W56">
    <cfRule type="cellIs" dxfId="5" priority="432" operator="greaterThan">
      <formula>0</formula>
    </cfRule>
  </conditionalFormatting>
  <conditionalFormatting sqref="W61:W84">
    <cfRule type="cellIs" dxfId="5" priority="570" operator="greaterThan">
      <formula>0</formula>
    </cfRule>
  </conditionalFormatting>
  <conditionalFormatting sqref="W93:W116">
    <cfRule type="cellIs" dxfId="5" priority="125" operator="greaterThan">
      <formula>0</formula>
    </cfRule>
  </conditionalFormatting>
  <conditionalFormatting sqref="W121:W144">
    <cfRule type="cellIs" dxfId="5" priority="107" operator="greaterThan">
      <formula>0</formula>
    </cfRule>
  </conditionalFormatting>
  <conditionalFormatting sqref="Z5:Z28">
    <cfRule type="cellIs" dxfId="0" priority="511" operator="greaterThan">
      <formula>0</formula>
    </cfRule>
    <cfRule type="cellIs" dxfId="1" priority="512" operator="greaterThan">
      <formula>1</formula>
    </cfRule>
    <cfRule type="cellIs" dxfId="2" priority="513" operator="greaterThan">
      <formula>1</formula>
    </cfRule>
  </conditionalFormatting>
  <conditionalFormatting sqref="Z33:Z56">
    <cfRule type="cellIs" dxfId="0" priority="492" operator="greaterThan">
      <formula>0</formula>
    </cfRule>
    <cfRule type="cellIs" dxfId="1" priority="493" operator="greaterThan">
      <formula>1</formula>
    </cfRule>
    <cfRule type="cellIs" dxfId="2" priority="494" operator="greaterThan">
      <formula>1</formula>
    </cfRule>
  </conditionalFormatting>
  <conditionalFormatting sqref="Z61:Z84">
    <cfRule type="cellIs" dxfId="1" priority="657" operator="greaterThan">
      <formula>1</formula>
    </cfRule>
    <cfRule type="cellIs" dxfId="0" priority="656" operator="greaterThan">
      <formula>0</formula>
    </cfRule>
    <cfRule type="cellIs" dxfId="2" priority="658" operator="greaterThan">
      <formula>1</formula>
    </cfRule>
  </conditionalFormatting>
  <conditionalFormatting sqref="Z121:Z144">
    <cfRule type="cellIs" dxfId="1" priority="678" operator="greaterThan">
      <formula>1</formula>
    </cfRule>
    <cfRule type="cellIs" dxfId="0" priority="677" operator="greaterThan">
      <formula>0</formula>
    </cfRule>
    <cfRule type="cellIs" dxfId="2" priority="679" operator="greaterThan">
      <formula>1</formula>
    </cfRule>
  </conditionalFormatting>
  <conditionalFormatting sqref="AA5:AA28">
    <cfRule type="cellIs" dxfId="3" priority="514" operator="greaterThan">
      <formula>0</formula>
    </cfRule>
    <cfRule type="cellIs" dxfId="4" priority="515" operator="greaterThan">
      <formula>0</formula>
    </cfRule>
  </conditionalFormatting>
  <conditionalFormatting sqref="AA33:AA56">
    <cfRule type="cellIs" dxfId="4" priority="496" operator="greaterThan">
      <formula>0</formula>
    </cfRule>
    <cfRule type="cellIs" dxfId="3" priority="495" operator="greaterThan">
      <formula>0</formula>
    </cfRule>
  </conditionalFormatting>
  <conditionalFormatting sqref="AA61:AA84">
    <cfRule type="cellIs" dxfId="3" priority="659" operator="greaterThan">
      <formula>0</formula>
    </cfRule>
    <cfRule type="cellIs" dxfId="4" priority="660" operator="greaterThan">
      <formula>0</formula>
    </cfRule>
  </conditionalFormatting>
  <conditionalFormatting sqref="AA121:AA144">
    <cfRule type="cellIs" dxfId="4" priority="681" operator="greaterThan">
      <formula>0</formula>
    </cfRule>
    <cfRule type="cellIs" dxfId="3" priority="680" operator="greaterThan">
      <formula>0</formula>
    </cfRule>
  </conditionalFormatting>
  <conditionalFormatting sqref="AB5:AB28">
    <cfRule type="cellIs" dxfId="5" priority="516" operator="greaterThan">
      <formula>0</formula>
    </cfRule>
  </conditionalFormatting>
  <conditionalFormatting sqref="AB33:AB56">
    <cfRule type="cellIs" dxfId="5" priority="497" operator="greaterThan">
      <formula>0</formula>
    </cfRule>
  </conditionalFormatting>
  <conditionalFormatting sqref="AB61:AB84">
    <cfRule type="cellIs" dxfId="5" priority="661" operator="greaterThan">
      <formula>0</formula>
    </cfRule>
  </conditionalFormatting>
  <conditionalFormatting sqref="AB121:AB144">
    <cfRule type="cellIs" dxfId="5" priority="682" operator="greaterThan">
      <formula>0</formula>
    </cfRule>
  </conditionalFormatting>
  <conditionalFormatting sqref="AF5:AF27">
    <cfRule type="colorScale" priority="5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2" priority="653" operator="between" text="B/E">
      <formula>NOT(ISERROR(SEARCH("B/E",BM5)))</formula>
    </cfRule>
    <cfRule type="containsText" dxfId="7" priority="652" operator="between" text="NO">
      <formula>NOT(ISERROR(SEARCH("NO",BM5)))</formula>
    </cfRule>
    <cfRule type="containsText" dxfId="11" priority="651" operator="between" text="LOSE">
      <formula>NOT(ISERROR(SEARCH("LOSE",BM5)))</formula>
    </cfRule>
    <cfRule type="containsText" dxfId="13" priority="650" operator="between" text="WIN">
      <formula>NOT(ISERROR(SEARCH("WIN",BM5)))</formula>
    </cfRule>
    <cfRule type="containsText" dxfId="10" priority="649" operator="between" text="BE">
      <formula>NOT(ISERROR(SEARCH("BE",BM5)))</formula>
    </cfRule>
    <cfRule type="containsText" dxfId="10" priority="648" operator="between" text="B/E">
      <formula>NOT(ISERROR(SEARCH("B/E",BM5)))</formula>
    </cfRule>
  </conditionalFormatting>
  <conditionalFormatting sqref="BZ33:BZ56">
    <cfRule type="cellIs" dxfId="0" priority="375" operator="greaterThan">
      <formula>0</formula>
    </cfRule>
    <cfRule type="cellIs" dxfId="2" priority="377" operator="greaterThan">
      <formula>1</formula>
    </cfRule>
    <cfRule type="cellIs" dxfId="1" priority="376" operator="greaterThan">
      <formula>1</formula>
    </cfRule>
  </conditionalFormatting>
  <conditionalFormatting sqref="BZ66:BZ76">
    <cfRule type="cellIs" dxfId="0" priority="325" operator="greaterThan">
      <formula>0</formula>
    </cfRule>
    <cfRule type="cellIs" dxfId="2" priority="327" operator="greaterThan">
      <formula>1</formula>
    </cfRule>
    <cfRule type="cellIs" dxfId="1" priority="326" operator="greaterThan">
      <formula>1</formula>
    </cfRule>
  </conditionalFormatting>
  <conditionalFormatting sqref="BZ76:BZ83">
    <cfRule type="cellIs" dxfId="1" priority="333" operator="greaterThan">
      <formula>1</formula>
    </cfRule>
    <cfRule type="cellIs" dxfId="2" priority="334" operator="greaterThan">
      <formula>1</formula>
    </cfRule>
    <cfRule type="cellIs" dxfId="0" priority="332" operator="greaterThan">
      <formula>0</formula>
    </cfRule>
  </conditionalFormatting>
  <conditionalFormatting sqref="CA5:CA27">
    <cfRule type="cellIs" dxfId="3" priority="258" operator="greaterThan">
      <formula>0</formula>
    </cfRule>
    <cfRule type="cellIs" dxfId="4" priority="259" operator="greaterThan">
      <formula>0</formula>
    </cfRule>
  </conditionalFormatting>
  <conditionalFormatting sqref="CA33:CA56">
    <cfRule type="cellIs" dxfId="3" priority="378" operator="greaterThan">
      <formula>0</formula>
    </cfRule>
    <cfRule type="cellIs" dxfId="4" priority="379" operator="greaterThan">
      <formula>0</formula>
    </cfRule>
  </conditionalFormatting>
  <conditionalFormatting sqref="CA66:CA76">
    <cfRule type="cellIs" dxfId="3" priority="328" operator="greaterThan">
      <formula>0</formula>
    </cfRule>
    <cfRule type="cellIs" dxfId="4" priority="329" operator="greaterThan">
      <formula>0</formula>
    </cfRule>
  </conditionalFormatting>
  <conditionalFormatting sqref="CA76:CA83">
    <cfRule type="cellIs" dxfId="3" priority="335" operator="greaterThan">
      <formula>0</formula>
    </cfRule>
    <cfRule type="cellIs" dxfId="4" priority="336" operator="greaterThan">
      <formula>0</formula>
    </cfRule>
  </conditionalFormatting>
  <conditionalFormatting sqref="CB5:CB27">
    <cfRule type="cellIs" dxfId="5" priority="260" operator="greaterThan">
      <formula>0</formula>
    </cfRule>
  </conditionalFormatting>
  <conditionalFormatting sqref="CB33:CB56">
    <cfRule type="cellIs" dxfId="5" priority="36" operator="greaterThan">
      <formula>0</formula>
    </cfRule>
  </conditionalFormatting>
  <conditionalFormatting sqref="CB61:CB84">
    <cfRule type="cellIs" dxfId="5" priority="323" operator="greaterThan">
      <formula>0</formula>
    </cfRule>
  </conditionalFormatting>
  <conditionalFormatting sqref="CC5:CC27">
    <cfRule type="cellIs" dxfId="6" priority="261" operator="greaterThan">
      <formula>0</formula>
    </cfRule>
  </conditionalFormatting>
  <conditionalFormatting sqref="CC33:CC56">
    <cfRule type="cellIs" dxfId="6" priority="381" operator="greaterThan">
      <formula>0</formula>
    </cfRule>
  </conditionalFormatting>
  <conditionalFormatting sqref="CC61:CC84">
    <cfRule type="cellIs" dxfId="6" priority="324" operator="greaterThan">
      <formula>0</formula>
    </cfRule>
  </conditionalFormatting>
  <conditionalFormatting sqref="CE33:CE56">
    <cfRule type="cellIs" dxfId="2" priority="368" operator="greaterThan">
      <formula>1</formula>
    </cfRule>
    <cfRule type="cellIs" dxfId="1" priority="367" operator="greaterThan">
      <formula>1</formula>
    </cfRule>
    <cfRule type="cellIs" dxfId="0" priority="366" operator="greaterThan">
      <formula>0</formula>
    </cfRule>
  </conditionalFormatting>
  <conditionalFormatting sqref="CE66:CE76">
    <cfRule type="cellIs" dxfId="2" priority="308" operator="greaterThan">
      <formula>1</formula>
    </cfRule>
    <cfRule type="cellIs" dxfId="0" priority="306" operator="greaterThan">
      <formula>0</formula>
    </cfRule>
    <cfRule type="cellIs" dxfId="1" priority="307" operator="greaterThan">
      <formula>1</formula>
    </cfRule>
  </conditionalFormatting>
  <conditionalFormatting sqref="CE76:CE83">
    <cfRule type="cellIs" dxfId="0" priority="312" operator="greaterThan">
      <formula>0</formula>
    </cfRule>
    <cfRule type="cellIs" dxfId="1" priority="313" operator="greaterThan">
      <formula>1</formula>
    </cfRule>
    <cfRule type="cellIs" dxfId="2" priority="314" operator="greaterThan">
      <formula>1</formula>
    </cfRule>
  </conditionalFormatting>
  <conditionalFormatting sqref="CF5:CF27">
    <cfRule type="cellIs" dxfId="4" priority="232" operator="greaterThan">
      <formula>0</formula>
    </cfRule>
    <cfRule type="cellIs" dxfId="3" priority="231" operator="greaterThan">
      <formula>0</formula>
    </cfRule>
  </conditionalFormatting>
  <conditionalFormatting sqref="CF33:CF56">
    <cfRule type="cellIs" dxfId="3" priority="369" operator="greaterThan">
      <formula>0</formula>
    </cfRule>
    <cfRule type="cellIs" dxfId="4" priority="370" operator="greaterThan">
      <formula>0</formula>
    </cfRule>
  </conditionalFormatting>
  <conditionalFormatting sqref="CF66:CF76">
    <cfRule type="cellIs" dxfId="3" priority="309" operator="greaterThan">
      <formula>0</formula>
    </cfRule>
    <cfRule type="cellIs" dxfId="4" priority="310" operator="greaterThan">
      <formula>0</formula>
    </cfRule>
  </conditionalFormatting>
  <conditionalFormatting sqref="CF76:CF83">
    <cfRule type="cellIs" dxfId="3" priority="315" operator="greaterThan">
      <formula>0</formula>
    </cfRule>
    <cfRule type="cellIs" dxfId="4" priority="316" operator="greaterThan">
      <formula>0</formula>
    </cfRule>
  </conditionalFormatting>
  <conditionalFormatting sqref="CG5:CG27">
    <cfRule type="cellIs" dxfId="5" priority="233" operator="greaterThan">
      <formula>0</formula>
    </cfRule>
  </conditionalFormatting>
  <conditionalFormatting sqref="CG33:CG56">
    <cfRule type="cellIs" dxfId="5" priority="371" operator="greaterThan">
      <formula>0</formula>
    </cfRule>
  </conditionalFormatting>
  <conditionalFormatting sqref="CG61:CG84">
    <cfRule type="cellIs" dxfId="5" priority="304" operator="greaterThan">
      <formula>0</formula>
    </cfRule>
  </conditionalFormatting>
  <conditionalFormatting sqref="CH5:CH27">
    <cfRule type="cellIs" dxfId="6" priority="234" operator="greaterThan">
      <formula>0</formula>
    </cfRule>
  </conditionalFormatting>
  <conditionalFormatting sqref="CH33:CH56">
    <cfRule type="cellIs" dxfId="6" priority="372" operator="greaterThan">
      <formula>0</formula>
    </cfRule>
  </conditionalFormatting>
  <conditionalFormatting sqref="CH61:CH84">
    <cfRule type="cellIs" dxfId="6" priority="305" operator="greaterThan">
      <formula>0</formula>
    </cfRule>
  </conditionalFormatting>
  <conditionalFormatting sqref="CJ5:CJ27">
    <cfRule type="cellIs" dxfId="0" priority="33" operator="greaterThan">
      <formula>0</formula>
    </cfRule>
    <cfRule type="cellIs" dxfId="1" priority="34" operator="greaterThan">
      <formula>1</formula>
    </cfRule>
    <cfRule type="cellIs" dxfId="2" priority="35" operator="greaterThan">
      <formula>1</formula>
    </cfRule>
  </conditionalFormatting>
  <conditionalFormatting sqref="CJ33:CJ56">
    <cfRule type="cellIs" dxfId="0" priority="348" operator="greaterThan">
      <formula>0</formula>
    </cfRule>
    <cfRule type="cellIs" dxfId="1" priority="349" operator="greaterThan">
      <formula>1</formula>
    </cfRule>
    <cfRule type="cellIs" dxfId="2" priority="350" operator="greaterThan">
      <formula>1</formula>
    </cfRule>
  </conditionalFormatting>
  <conditionalFormatting sqref="CJ66:CJ76">
    <cfRule type="cellIs" dxfId="1" priority="279" operator="greaterThan">
      <formula>1</formula>
    </cfRule>
    <cfRule type="cellIs" dxfId="0" priority="278" operator="greaterThan">
      <formula>0</formula>
    </cfRule>
    <cfRule type="cellIs" dxfId="2" priority="280" operator="greaterThan">
      <formula>1</formula>
    </cfRule>
  </conditionalFormatting>
  <conditionalFormatting sqref="CJ76:CJ83">
    <cfRule type="cellIs" dxfId="0" priority="284" operator="greaterThan">
      <formula>0</formula>
    </cfRule>
    <cfRule type="cellIs" dxfId="1" priority="285" operator="greaterThan">
      <formula>1</formula>
    </cfRule>
    <cfRule type="cellIs" dxfId="2" priority="286" operator="greaterThan">
      <formula>1</formula>
    </cfRule>
  </conditionalFormatting>
  <conditionalFormatting sqref="CK5:CK27">
    <cfRule type="cellIs" dxfId="4" priority="249" operator="greaterThan">
      <formula>0</formula>
    </cfRule>
    <cfRule type="cellIs" dxfId="3" priority="248" operator="greaterThan">
      <formula>0</formula>
    </cfRule>
  </conditionalFormatting>
  <conditionalFormatting sqref="CK33:CK56">
    <cfRule type="cellIs" dxfId="3" priority="351" operator="greaterThan">
      <formula>0</formula>
    </cfRule>
    <cfRule type="cellIs" dxfId="4" priority="352" operator="greaterThan">
      <formula>0</formula>
    </cfRule>
  </conditionalFormatting>
  <conditionalFormatting sqref="CK66:CK76">
    <cfRule type="cellIs" dxfId="4" priority="282" operator="greaterThan">
      <formula>0</formula>
    </cfRule>
    <cfRule type="cellIs" dxfId="3" priority="281" operator="greaterThan">
      <formula>0</formula>
    </cfRule>
  </conditionalFormatting>
  <conditionalFormatting sqref="CK76:CK83">
    <cfRule type="cellIs" dxfId="4" priority="288" operator="greaterThan">
      <formula>0</formula>
    </cfRule>
    <cfRule type="cellIs" dxfId="3" priority="287" operator="greaterThan">
      <formula>0</formula>
    </cfRule>
  </conditionalFormatting>
  <conditionalFormatting sqref="CL5:CL27">
    <cfRule type="cellIs" dxfId="5" priority="250" operator="greaterThan">
      <formula>0</formula>
    </cfRule>
  </conditionalFormatting>
  <conditionalFormatting sqref="CL33:CL56">
    <cfRule type="cellIs" dxfId="5" priority="353" operator="greaterThan">
      <formula>0</formula>
    </cfRule>
  </conditionalFormatting>
  <conditionalFormatting sqref="CL61:CL84">
    <cfRule type="cellIs" dxfId="5" priority="276" operator="greaterThan">
      <formula>0</formula>
    </cfRule>
  </conditionalFormatting>
  <conditionalFormatting sqref="CM5:CM27">
    <cfRule type="cellIs" dxfId="6" priority="251" operator="greaterThan">
      <formula>0</formula>
    </cfRule>
  </conditionalFormatting>
  <conditionalFormatting sqref="CM33:CM56">
    <cfRule type="cellIs" dxfId="6" priority="354" operator="greaterThan">
      <formula>0</formula>
    </cfRule>
  </conditionalFormatting>
  <conditionalFormatting sqref="CM61:CM84">
    <cfRule type="cellIs" dxfId="6" priority="277" operator="greaterThan">
      <formula>0</formula>
    </cfRule>
  </conditionalFormatting>
  <conditionalFormatting sqref="CO5:CO27">
    <cfRule type="cellIs" dxfId="0" priority="384" operator="greaterThan">
      <formula>0</formula>
    </cfRule>
    <cfRule type="cellIs" dxfId="1" priority="385" operator="greaterThan">
      <formula>1</formula>
    </cfRule>
    <cfRule type="cellIs" dxfId="2" priority="386" operator="greaterThan">
      <formula>1</formula>
    </cfRule>
  </conditionalFormatting>
  <conditionalFormatting sqref="CO33:CO56">
    <cfRule type="cellIs" dxfId="2" priority="359" operator="greaterThan">
      <formula>1</formula>
    </cfRule>
    <cfRule type="cellIs" dxfId="1" priority="358" operator="greaterThan">
      <formula>1</formula>
    </cfRule>
    <cfRule type="cellIs" dxfId="0" priority="357" operator="greaterThan">
      <formula>0</formula>
    </cfRule>
  </conditionalFormatting>
  <conditionalFormatting sqref="CO61:CO84">
    <cfRule type="cellIs" dxfId="2" priority="292" operator="greaterThan">
      <formula>1</formula>
    </cfRule>
    <cfRule type="cellIs" dxfId="1" priority="291" operator="greaterThan">
      <formula>1</formula>
    </cfRule>
    <cfRule type="cellIs" dxfId="0" priority="290" operator="greaterThan">
      <formula>0</formula>
    </cfRule>
  </conditionalFormatting>
  <conditionalFormatting sqref="CP5:CP27">
    <cfRule type="cellIs" dxfId="3" priority="387" operator="greaterThan">
      <formula>0</formula>
    </cfRule>
    <cfRule type="cellIs" dxfId="4" priority="388" operator="greaterThan">
      <formula>0</formula>
    </cfRule>
  </conditionalFormatting>
  <conditionalFormatting sqref="CP33:CP56">
    <cfRule type="cellIs" dxfId="4" priority="361" operator="greaterThan">
      <formula>0</formula>
    </cfRule>
    <cfRule type="cellIs" dxfId="3" priority="360" operator="greaterThan">
      <formula>0</formula>
    </cfRule>
  </conditionalFormatting>
  <conditionalFormatting sqref="CP61:CP84">
    <cfRule type="cellIs" dxfId="4" priority="294" operator="greaterThan">
      <formula>0</formula>
    </cfRule>
    <cfRule type="cellIs" dxfId="3" priority="293" operator="greaterThan">
      <formula>0</formula>
    </cfRule>
  </conditionalFormatting>
  <conditionalFormatting sqref="CQ5:CQ27">
    <cfRule type="cellIs" dxfId="5" priority="389" operator="greaterThan">
      <formula>0</formula>
    </cfRule>
  </conditionalFormatting>
  <conditionalFormatting sqref="CQ33:CQ56">
    <cfRule type="cellIs" dxfId="5" priority="362" operator="greaterThan">
      <formula>0</formula>
    </cfRule>
  </conditionalFormatting>
  <conditionalFormatting sqref="CQ61:CQ84">
    <cfRule type="cellIs" dxfId="5" priority="295" operator="greaterThan">
      <formula>0</formula>
    </cfRule>
  </conditionalFormatting>
  <conditionalFormatting sqref="CR5:CR27">
    <cfRule type="cellIs" dxfId="6" priority="390" operator="greaterThan">
      <formula>0</formula>
    </cfRule>
  </conditionalFormatting>
  <conditionalFormatting sqref="CR33:CR56">
    <cfRule type="cellIs" dxfId="6" priority="363" operator="greaterThan">
      <formula>0</formula>
    </cfRule>
  </conditionalFormatting>
  <conditionalFormatting sqref="CR61:CR84">
    <cfRule type="cellIs" dxfId="6" priority="296" operator="greaterThan">
      <formula>0</formula>
    </cfRule>
  </conditionalFormatting>
  <conditionalFormatting sqref="CT33:CT56">
    <cfRule type="cellIs" dxfId="1" priority="340" operator="greaterThan">
      <formula>1</formula>
    </cfRule>
    <cfRule type="cellIs" dxfId="0" priority="339" operator="greaterThan">
      <formula>0</formula>
    </cfRule>
    <cfRule type="cellIs" dxfId="2" priority="341" operator="greaterThan">
      <formula>1</formula>
    </cfRule>
  </conditionalFormatting>
  <conditionalFormatting sqref="CT61:CT84">
    <cfRule type="cellIs" dxfId="0" priority="262" operator="greaterThan">
      <formula>0</formula>
    </cfRule>
    <cfRule type="cellIs" dxfId="1" priority="263" operator="greaterThan">
      <formula>1</formula>
    </cfRule>
    <cfRule type="cellIs" dxfId="2" priority="264" operator="greaterThan">
      <formula>1</formula>
    </cfRule>
  </conditionalFormatting>
  <conditionalFormatting sqref="CU5:CU27">
    <cfRule type="cellIs" dxfId="4" priority="242" operator="greaterThan">
      <formula>0</formula>
    </cfRule>
    <cfRule type="cellIs" dxfId="3" priority="241" operator="greaterThan">
      <formula>0</formula>
    </cfRule>
  </conditionalFormatting>
  <conditionalFormatting sqref="CU33:CU56">
    <cfRule type="cellIs" dxfId="3" priority="342" operator="greaterThan">
      <formula>0</formula>
    </cfRule>
    <cfRule type="cellIs" dxfId="4" priority="343" operator="greaterThan">
      <formula>0</formula>
    </cfRule>
  </conditionalFormatting>
  <conditionalFormatting sqref="CU61:CU84">
    <cfRule type="cellIs" dxfId="3" priority="265" operator="greaterThan">
      <formula>0</formula>
    </cfRule>
    <cfRule type="cellIs" dxfId="4" priority="266" operator="greaterThan">
      <formula>0</formula>
    </cfRule>
  </conditionalFormatting>
  <conditionalFormatting sqref="CV5:CV27">
    <cfRule type="cellIs" dxfId="5" priority="243" operator="greaterThan">
      <formula>0</formula>
    </cfRule>
  </conditionalFormatting>
  <conditionalFormatting sqref="CV33:CV56">
    <cfRule type="cellIs" dxfId="5" priority="344" operator="greaterThan">
      <formula>0</formula>
    </cfRule>
  </conditionalFormatting>
  <conditionalFormatting sqref="CV61:CV84">
    <cfRule type="cellIs" dxfId="5" priority="267" operator="greaterThan">
      <formula>0</formula>
    </cfRule>
  </conditionalFormatting>
  <conditionalFormatting sqref="CW5:CW27">
    <cfRule type="cellIs" dxfId="6" priority="244" operator="greaterThan">
      <formula>0</formula>
    </cfRule>
  </conditionalFormatting>
  <conditionalFormatting sqref="CW33:CW56">
    <cfRule type="cellIs" dxfId="6" priority="345" operator="greaterThan">
      <formula>0</formula>
    </cfRule>
  </conditionalFormatting>
  <conditionalFormatting sqref="CW61:CW84">
    <cfRule type="cellIs" dxfId="6" priority="268" operator="greaterThan">
      <formula>0</formula>
    </cfRule>
  </conditionalFormatting>
  <conditionalFormatting sqref="I5:J28 N5:O28 X5:Y28 AC5:AC28">
    <cfRule type="cellIs" dxfId="6" priority="517" operator="greaterThan">
      <formula>0</formula>
    </cfRule>
  </conditionalFormatting>
  <conditionalFormatting sqref="S5:T28">
    <cfRule type="cellIs" dxfId="6" priority="62" operator="greaterThan">
      <formula>0</formula>
    </cfRule>
  </conditionalFormatting>
  <conditionalFormatting sqref="AF5:AJ27">
    <cfRule type="colorScale" priority="5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5:BZ27 BZ28:CC28">
    <cfRule type="cellIs" dxfId="1" priority="256" operator="greaterThan">
      <formula>1</formula>
    </cfRule>
    <cfRule type="cellIs" dxfId="2" priority="257" operator="greaterThan">
      <formula>1</formula>
    </cfRule>
    <cfRule type="cellIs" dxfId="0" priority="255" operator="greaterThan">
      <formula>0</formula>
    </cfRule>
  </conditionalFormatting>
  <conditionalFormatting sqref="CE5:CE27 CE28:CH28">
    <cfRule type="cellIs" dxfId="2" priority="230" operator="greaterThan">
      <formula>1</formula>
    </cfRule>
    <cfRule type="cellIs" dxfId="0" priority="228" operator="greaterThan">
      <formula>0</formula>
    </cfRule>
    <cfRule type="cellIs" dxfId="1" priority="229" operator="greaterThan">
      <formula>1</formula>
    </cfRule>
  </conditionalFormatting>
  <conditionalFormatting sqref="CT5:CT27 CT28:CW28">
    <cfRule type="cellIs" dxfId="0" priority="238" operator="greaterThan">
      <formula>0</formula>
    </cfRule>
    <cfRule type="cellIs" dxfId="1" priority="239" operator="greaterThan">
      <formula>1</formula>
    </cfRule>
    <cfRule type="cellIs" dxfId="2" priority="240" operator="greaterThan">
      <formula>1</formula>
    </cfRule>
  </conditionalFormatting>
  <conditionalFormatting sqref="BM19:BM29 BI31:BI33">
    <cfRule type="containsText" dxfId="13" priority="647" operator="between" text="WIN">
      <formula>NOT(ISERROR(SEARCH("WIN",BI19)))</formula>
    </cfRule>
    <cfRule type="containsText" dxfId="14" priority="646" operator="between" text="LOSE">
      <formula>NOT(ISERROR(SEARCH("LOSE",BI19)))</formula>
    </cfRule>
  </conditionalFormatting>
  <conditionalFormatting sqref="AM25:AQ27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98" operator="greaterThan">
      <formula>0</formula>
    </cfRule>
  </conditionalFormatting>
  <conditionalFormatting sqref="AF33:AJ55">
    <cfRule type="colorScale" priority="5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3:AQ5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62" operator="greaterThan">
      <formula>0</formula>
    </cfRule>
  </conditionalFormatting>
  <conditionalFormatting sqref="AF61:AJ83">
    <cfRule type="colorScale" priority="7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30" operator="equal">
      <formula>0</formula>
    </cfRule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2" priority="320" operator="greaterThan">
      <formula>1</formula>
    </cfRule>
    <cfRule type="cellIs" dxfId="1" priority="319" operator="greaterThan">
      <formula>1</formula>
    </cfRule>
    <cfRule type="cellIs" dxfId="0" priority="318" operator="greaterThan">
      <formula>0</formula>
    </cfRule>
  </conditionalFormatting>
  <conditionalFormatting sqref="CA61:CA66 CA83:CA84">
    <cfRule type="cellIs" dxfId="3" priority="321" operator="greaterThan">
      <formula>0</formula>
    </cfRule>
    <cfRule type="cellIs" dxfId="4" priority="322" operator="greaterThan">
      <formula>0</formula>
    </cfRule>
  </conditionalFormatting>
  <conditionalFormatting sqref="CE61:CE66 CE83:CE84">
    <cfRule type="cellIs" dxfId="0" priority="299" operator="greaterThan">
      <formula>0</formula>
    </cfRule>
    <cfRule type="cellIs" dxfId="2" priority="301" operator="greaterThan">
      <formula>1</formula>
    </cfRule>
    <cfRule type="cellIs" dxfId="1" priority="300" operator="greaterThan">
      <formula>1</formula>
    </cfRule>
  </conditionalFormatting>
  <conditionalFormatting sqref="CF61:CF66 CF83:CF84">
    <cfRule type="cellIs" dxfId="3" priority="302" operator="greaterThan">
      <formula>0</formula>
    </cfRule>
    <cfRule type="cellIs" dxfId="4" priority="303" operator="greaterThan">
      <formula>0</formula>
    </cfRule>
  </conditionalFormatting>
  <conditionalFormatting sqref="CJ61:CJ66 CJ83:CJ84">
    <cfRule type="cellIs" dxfId="2" priority="273" operator="greaterThan">
      <formula>1</formula>
    </cfRule>
    <cfRule type="cellIs" dxfId="0" priority="271" operator="greaterThan">
      <formula>0</formula>
    </cfRule>
    <cfRule type="cellIs" dxfId="1" priority="272" operator="greaterThan">
      <formula>1</formula>
    </cfRule>
  </conditionalFormatting>
  <conditionalFormatting sqref="CK61:CK66 CK83:CK84">
    <cfRule type="cellIs" dxfId="4" priority="275" operator="greaterThan">
      <formula>0</formula>
    </cfRule>
    <cfRule type="cellIs" dxfId="3" priority="274" operator="greaterThan">
      <formula>0</formula>
    </cfRule>
  </conditionalFormatting>
  <conditionalFormatting sqref="AM81:AQ8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698" operator="greaterThan">
      <formula>0</formula>
    </cfRule>
    <cfRule type="cellIs" dxfId="1" priority="699" operator="greaterThan">
      <formula>1</formula>
    </cfRule>
    <cfRule type="cellIs" dxfId="2" priority="700" operator="greaterThan">
      <formula>1</formula>
    </cfRule>
  </conditionalFormatting>
  <conditionalFormatting sqref="G93:G116 AA93:AA116">
    <cfRule type="cellIs" dxfId="4" priority="702" operator="greaterThan">
      <formula>0</formula>
    </cfRule>
    <cfRule type="cellIs" dxfId="3" priority="701" operator="greaterThan">
      <formula>0</formula>
    </cfRule>
  </conditionalFormatting>
  <conditionalFormatting sqref="H93:H116 AB93:AB116">
    <cfRule type="cellIs" dxfId="5" priority="703" operator="greaterThan">
      <formula>0</formula>
    </cfRule>
  </conditionalFormatting>
  <conditionalFormatting sqref="I93:J116 N93:O116 S93:T116 X93:Y116 AC93:AC116">
    <cfRule type="cellIs" dxfId="6" priority="704" operator="greaterThan">
      <formula>0</formula>
    </cfRule>
  </conditionalFormatting>
  <conditionalFormatting sqref="AF93:AJ115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24" operator="equal">
      <formula>0</formula>
    </cfRule>
  </conditionalFormatting>
  <conditionalFormatting sqref="AM113:AQ115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83" operator="greaterThan">
      <formula>0</formula>
    </cfRule>
  </conditionalFormatting>
  <conditionalFormatting sqref="AF121:AJ143">
    <cfRule type="colorScale" priority="7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27" operator="equal">
      <formula>0</formula>
    </cfRule>
  </conditionalFormatting>
  <conditionalFormatting sqref="AM141:AQ143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0">
    <pageSetUpPr fitToPage="1"/>
  </sheetPr>
  <dimension ref="A1:CW981"/>
  <sheetViews>
    <sheetView showGridLines="0" workbookViewId="0">
      <selection activeCell="AS27" sqref="AS27:AX27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0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0</v>
      </c>
      <c r="AD5" s="4"/>
      <c r="AE5" s="33" t="str">
        <f t="shared" ref="AE5:AE27" si="8">IF((B93=0)," ",B93)</f>
        <v> 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 t="str">
        <f t="shared" ref="AL5:AL27" si="14">IF((B93=0)," ",B93)</f>
        <v> 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 t="str">
        <f>IF(B5,WEEKDAY(E5:E27)," ")</f>
        <v> 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5"/>
      <c r="C6" s="16"/>
      <c r="D6" s="17"/>
      <c r="E6" s="37" t="str">
        <f t="shared" si="0"/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0</v>
      </c>
      <c r="AC6" s="68">
        <f t="shared" si="7"/>
        <v>0</v>
      </c>
      <c r="AD6" s="4"/>
      <c r="AE6" s="37" t="str">
        <f t="shared" si="8"/>
        <v> 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 t="str">
        <f t="shared" si="14"/>
        <v> 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 t="str">
        <f>IF(AC28=0," ",AC28)</f>
        <v> </v>
      </c>
      <c r="AU6" s="160" t="str">
        <f>IF(AJ28=0,"  ",AJ28)</f>
        <v>0 </v>
      </c>
      <c r="AV6" s="161" t="str">
        <f>IF(AQ28=0," ",AQ28)</f>
        <v> 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 t="str">
        <f>IF(B6,WEEKDAY(E6:E28)," ")</f>
        <v> </v>
      </c>
      <c r="BZ6" s="226" t="str">
        <f t="shared" ref="BZ6:BZ27" si="20">IF((BY6=2),Z6," ")</f>
        <v> </v>
      </c>
      <c r="CA6" s="227" t="str">
        <f t="shared" ref="CA6:CA27" si="21">IF((BY6=2),AA6," ")</f>
        <v> </v>
      </c>
      <c r="CB6" s="237" t="str">
        <f>IF((BY6=2),AB6," ")</f>
        <v> </v>
      </c>
      <c r="CC6" s="238">
        <f t="shared" ref="CC6:CC27" si="22">SUM(BZ6:CB6)</f>
        <v>0</v>
      </c>
      <c r="CE6" s="226" t="str">
        <f t="shared" ref="CE6:CE27" si="23">IF((BY6=3),Z6," ")</f>
        <v> </v>
      </c>
      <c r="CF6" s="227" t="str">
        <f t="shared" ref="CF6:CF27" si="24">IF((BY6=3),AA6," ")</f>
        <v> </v>
      </c>
      <c r="CG6" s="237" t="str">
        <f t="shared" ref="CG6:CG27" si="25">IF((BY6=3),AB6," ")</f>
        <v> </v>
      </c>
      <c r="CH6" s="238">
        <f t="shared" ref="CH6:CH27" si="26">SUM(CE6:CG6)</f>
        <v>0</v>
      </c>
      <c r="CJ6" s="227" t="str">
        <f t="shared" ref="CJ6:CJ27" si="27">IF((BY6=4),Z6," ")</f>
        <v> </v>
      </c>
      <c r="CK6" s="227" t="str">
        <f t="shared" ref="CK6:CK27" si="28">IF((BY6=4),AA6," ")</f>
        <v> </v>
      </c>
      <c r="CL6" s="227" t="str">
        <f t="shared" ref="CL6:CL27" si="29">IF((BY6=4),AB6," ")</f>
        <v> </v>
      </c>
      <c r="CM6" s="238">
        <f t="shared" ref="CM6:CM27" si="30">SUM(CJ6:CL6)</f>
        <v>0</v>
      </c>
      <c r="CN6" s="2"/>
      <c r="CO6" s="226" t="str">
        <f t="shared" ref="CO6:CO27" si="31">IF((BY6=5),Z6," ")</f>
        <v> </v>
      </c>
      <c r="CP6" s="227" t="str">
        <f t="shared" ref="CP6:CP27" si="32">IF((BY6=5),AA6," ")</f>
        <v> </v>
      </c>
      <c r="CQ6" s="227" t="str">
        <f t="shared" ref="CQ6:CQ27" si="33">IF((BY6=5),AB6," ")</f>
        <v> </v>
      </c>
      <c r="CR6" s="238">
        <f t="shared" ref="CR6:CR27" si="34">SUM(CO6:CQ6)</f>
        <v>0</v>
      </c>
      <c r="CT6" s="226" t="str">
        <f t="shared" ref="CT6:CT27" si="35">IF((BY6=6),Z6," ")</f>
        <v> </v>
      </c>
      <c r="CU6" s="227" t="str">
        <f t="shared" ref="CU6:CU27" si="36">IF((BY6=6),AA6," ")</f>
        <v> </v>
      </c>
      <c r="CV6" s="227" t="str">
        <f t="shared" ref="CV6:CV27" si="37">IF((BY6=6),AB6," ")</f>
        <v> </v>
      </c>
      <c r="CW6" s="238">
        <f t="shared" ref="CW6:CW27" si="38">SUM(CT6:CV6)</f>
        <v>0</v>
      </c>
    </row>
    <row r="7" ht="10.35" customHeight="1" spans="1:101">
      <c r="A7" s="18"/>
      <c r="B7" s="19"/>
      <c r="C7" s="16"/>
      <c r="D7" s="17"/>
      <c r="E7" s="37" t="str">
        <f t="shared" si="0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0</v>
      </c>
      <c r="AA7" s="79">
        <f t="shared" si="5"/>
        <v>0</v>
      </c>
      <c r="AB7" s="79">
        <f t="shared" si="6"/>
        <v>0</v>
      </c>
      <c r="AC7" s="68">
        <f t="shared" si="7"/>
        <v>0</v>
      </c>
      <c r="AD7" s="4"/>
      <c r="AE7" s="37" t="str">
        <f t="shared" si="8"/>
        <v> 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 t="str">
        <f t="shared" si="14"/>
        <v> 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0</v>
      </c>
      <c r="AQ7" s="150">
        <f t="shared" si="19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 t="str">
        <f t="shared" ref="BY7:BY27" si="39">IF(B7,WEEKDAY(E7:E29)," ")</f>
        <v> </v>
      </c>
      <c r="BZ7" s="226" t="str">
        <f t="shared" si="20"/>
        <v> </v>
      </c>
      <c r="CA7" s="227" t="str">
        <f t="shared" si="21"/>
        <v> </v>
      </c>
      <c r="CB7" s="237" t="str">
        <f t="shared" ref="CB7:CB27" si="40">IF((BY7=2),AB7," ")</f>
        <v> </v>
      </c>
      <c r="CC7" s="238">
        <f t="shared" si="22"/>
        <v>0</v>
      </c>
      <c r="CE7" s="226" t="str">
        <f t="shared" si="23"/>
        <v> </v>
      </c>
      <c r="CF7" s="227" t="str">
        <f t="shared" si="24"/>
        <v> </v>
      </c>
      <c r="CG7" s="237" t="str">
        <f t="shared" si="25"/>
        <v> </v>
      </c>
      <c r="CH7" s="238">
        <f t="shared" si="26"/>
        <v>0</v>
      </c>
      <c r="CJ7" s="227" t="str">
        <f t="shared" si="27"/>
        <v> </v>
      </c>
      <c r="CK7" s="227" t="str">
        <f t="shared" si="28"/>
        <v> </v>
      </c>
      <c r="CL7" s="227" t="str">
        <f t="shared" si="29"/>
        <v> </v>
      </c>
      <c r="CM7" s="238">
        <f t="shared" si="30"/>
        <v>0</v>
      </c>
      <c r="CN7" s="2"/>
      <c r="CO7" s="226" t="str">
        <f t="shared" si="31"/>
        <v> </v>
      </c>
      <c r="CP7" s="227" t="str">
        <f t="shared" si="32"/>
        <v> </v>
      </c>
      <c r="CQ7" s="227" t="str">
        <f t="shared" si="33"/>
        <v> </v>
      </c>
      <c r="CR7" s="238">
        <f t="shared" si="34"/>
        <v>0</v>
      </c>
      <c r="CT7" s="226" t="str">
        <f t="shared" si="35"/>
        <v> </v>
      </c>
      <c r="CU7" s="227" t="str">
        <f t="shared" si="36"/>
        <v> </v>
      </c>
      <c r="CV7" s="227" t="str">
        <f t="shared" si="37"/>
        <v> </v>
      </c>
      <c r="CW7" s="238">
        <f t="shared" si="38"/>
        <v>0</v>
      </c>
    </row>
    <row r="8" ht="10.35" customHeight="1" spans="1:101">
      <c r="A8" s="18"/>
      <c r="B8" s="15"/>
      <c r="C8" s="16"/>
      <c r="D8" s="17"/>
      <c r="E8" s="37" t="str">
        <f t="shared" si="0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0</v>
      </c>
      <c r="AA8" s="79">
        <f t="shared" si="5"/>
        <v>0</v>
      </c>
      <c r="AB8" s="79">
        <f t="shared" si="6"/>
        <v>0</v>
      </c>
      <c r="AC8" s="68">
        <f t="shared" si="7"/>
        <v>0</v>
      </c>
      <c r="AD8" s="4"/>
      <c r="AE8" s="37" t="str">
        <f t="shared" si="8"/>
        <v> 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 t="str">
        <f t="shared" si="14"/>
        <v> 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0</v>
      </c>
      <c r="AQ8" s="150">
        <f t="shared" si="19"/>
        <v>0</v>
      </c>
      <c r="AS8" s="117" t="s">
        <v>13</v>
      </c>
      <c r="AT8" s="118">
        <f>SUM(AT6:AT7)</f>
        <v>0</v>
      </c>
      <c r="AU8" s="164" t="str">
        <f>IF((AB28+AB56)=0," ",(AB28+AB56)/(AB28+AB56+AA28+AA56))</f>
        <v> </v>
      </c>
      <c r="AV8" s="165" t="str">
        <f>IF(SUM(AV6:AV7)=0," ",SUM(AV6:AV7))</f>
        <v> 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 t="str">
        <f t="shared" si="39"/>
        <v> </v>
      </c>
      <c r="BZ8" s="226" t="str">
        <f t="shared" si="20"/>
        <v> </v>
      </c>
      <c r="CA8" s="227" t="str">
        <f t="shared" si="21"/>
        <v> </v>
      </c>
      <c r="CB8" s="237" t="str">
        <f t="shared" si="40"/>
        <v> </v>
      </c>
      <c r="CC8" s="238">
        <f t="shared" si="22"/>
        <v>0</v>
      </c>
      <c r="CE8" s="226" t="str">
        <f t="shared" si="23"/>
        <v> </v>
      </c>
      <c r="CF8" s="227" t="str">
        <f t="shared" si="24"/>
        <v> </v>
      </c>
      <c r="CG8" s="237" t="str">
        <f t="shared" si="25"/>
        <v> </v>
      </c>
      <c r="CH8" s="238">
        <f t="shared" si="26"/>
        <v>0</v>
      </c>
      <c r="CJ8" s="227" t="str">
        <f t="shared" si="27"/>
        <v> </v>
      </c>
      <c r="CK8" s="227" t="str">
        <f t="shared" si="28"/>
        <v> </v>
      </c>
      <c r="CL8" s="227" t="str">
        <f t="shared" si="29"/>
        <v> </v>
      </c>
      <c r="CM8" s="238">
        <f t="shared" si="30"/>
        <v>0</v>
      </c>
      <c r="CN8" s="2"/>
      <c r="CO8" s="226" t="str">
        <f t="shared" si="31"/>
        <v> </v>
      </c>
      <c r="CP8" s="227" t="str">
        <f t="shared" si="32"/>
        <v> </v>
      </c>
      <c r="CQ8" s="227" t="str">
        <f t="shared" si="33"/>
        <v> </v>
      </c>
      <c r="CR8" s="238">
        <f t="shared" si="34"/>
        <v>0</v>
      </c>
      <c r="CT8" s="226" t="str">
        <f t="shared" si="35"/>
        <v> </v>
      </c>
      <c r="CU8" s="227" t="str">
        <f t="shared" si="36"/>
        <v> </v>
      </c>
      <c r="CV8" s="227" t="str">
        <f t="shared" si="37"/>
        <v> </v>
      </c>
      <c r="CW8" s="238">
        <f t="shared" si="38"/>
        <v>0</v>
      </c>
    </row>
    <row r="9" ht="10.35" customHeight="1" spans="1:101">
      <c r="A9" s="18"/>
      <c r="B9" s="19"/>
      <c r="C9" s="16"/>
      <c r="D9" s="17"/>
      <c r="E9" s="37" t="str">
        <f t="shared" si="0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0</v>
      </c>
      <c r="AA9" s="79">
        <f t="shared" si="5"/>
        <v>0</v>
      </c>
      <c r="AB9" s="79">
        <f t="shared" si="6"/>
        <v>0</v>
      </c>
      <c r="AC9" s="68">
        <f t="shared" si="7"/>
        <v>0</v>
      </c>
      <c r="AD9" s="4"/>
      <c r="AE9" s="37" t="str">
        <f t="shared" si="8"/>
        <v> 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 t="str">
        <f t="shared" si="14"/>
        <v> 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0</v>
      </c>
      <c r="AQ9" s="150">
        <f t="shared" si="19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 t="str">
        <f t="shared" si="39"/>
        <v> </v>
      </c>
      <c r="BZ9" s="226" t="str">
        <f t="shared" si="20"/>
        <v> </v>
      </c>
      <c r="CA9" s="227" t="str">
        <f t="shared" si="21"/>
        <v> </v>
      </c>
      <c r="CB9" s="237" t="str">
        <f t="shared" si="40"/>
        <v> </v>
      </c>
      <c r="CC9" s="238">
        <f t="shared" si="22"/>
        <v>0</v>
      </c>
      <c r="CE9" s="226" t="str">
        <f t="shared" si="23"/>
        <v> </v>
      </c>
      <c r="CF9" s="227" t="str">
        <f t="shared" si="24"/>
        <v> </v>
      </c>
      <c r="CG9" s="237" t="str">
        <f t="shared" si="25"/>
        <v> </v>
      </c>
      <c r="CH9" s="238">
        <f t="shared" si="26"/>
        <v>0</v>
      </c>
      <c r="CJ9" s="227" t="str">
        <f t="shared" si="27"/>
        <v> </v>
      </c>
      <c r="CK9" s="227" t="str">
        <f t="shared" si="28"/>
        <v> </v>
      </c>
      <c r="CL9" s="227" t="str">
        <f t="shared" si="29"/>
        <v> </v>
      </c>
      <c r="CM9" s="238">
        <f t="shared" si="30"/>
        <v>0</v>
      </c>
      <c r="CN9" s="2"/>
      <c r="CO9" s="226" t="str">
        <f t="shared" si="31"/>
        <v> </v>
      </c>
      <c r="CP9" s="227" t="str">
        <f t="shared" si="32"/>
        <v> </v>
      </c>
      <c r="CQ9" s="227" t="str">
        <f t="shared" si="33"/>
        <v> </v>
      </c>
      <c r="CR9" s="238">
        <f t="shared" si="34"/>
        <v>0</v>
      </c>
      <c r="CT9" s="226" t="str">
        <f t="shared" si="35"/>
        <v> </v>
      </c>
      <c r="CU9" s="227" t="str">
        <f t="shared" si="36"/>
        <v> </v>
      </c>
      <c r="CV9" s="227" t="str">
        <f t="shared" si="37"/>
        <v> </v>
      </c>
      <c r="CW9" s="238">
        <f t="shared" si="38"/>
        <v>0</v>
      </c>
    </row>
    <row r="10" ht="10.35" customHeight="1" spans="1:101">
      <c r="A10" s="18"/>
      <c r="B10" s="19"/>
      <c r="C10" s="16"/>
      <c r="D10" s="17"/>
      <c r="E10" s="37" t="str">
        <f t="shared" si="0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0</v>
      </c>
      <c r="AB10" s="79">
        <f t="shared" si="6"/>
        <v>0</v>
      </c>
      <c r="AC10" s="68">
        <f t="shared" si="7"/>
        <v>0</v>
      </c>
      <c r="AD10" s="4"/>
      <c r="AE10" s="37" t="str">
        <f t="shared" si="8"/>
        <v> 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 t="str">
        <f t="shared" si="14"/>
        <v> 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0</v>
      </c>
      <c r="AQ10" s="150">
        <f t="shared" si="19"/>
        <v>0</v>
      </c>
      <c r="AS10" s="119"/>
      <c r="AT10" s="121" t="s">
        <v>98</v>
      </c>
      <c r="AU10" s="168">
        <f>COUNTA(B5:B27)</f>
        <v>0</v>
      </c>
      <c r="AV10" s="166"/>
      <c r="AW10" s="347"/>
      <c r="AX10" s="348"/>
      <c r="BA10" s="366"/>
      <c r="BB10" s="121" t="s">
        <v>98</v>
      </c>
      <c r="BC10" s="168">
        <f>AU10</f>
        <v>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 t="str">
        <f t="shared" si="39"/>
        <v> </v>
      </c>
      <c r="BZ10" s="226" t="str">
        <f t="shared" si="20"/>
        <v> </v>
      </c>
      <c r="CA10" s="227" t="str">
        <f t="shared" si="21"/>
        <v> </v>
      </c>
      <c r="CB10" s="237" t="str">
        <f t="shared" si="40"/>
        <v> </v>
      </c>
      <c r="CC10" s="238">
        <f t="shared" si="22"/>
        <v>0</v>
      </c>
      <c r="CE10" s="226" t="str">
        <f t="shared" si="23"/>
        <v> </v>
      </c>
      <c r="CF10" s="227" t="str">
        <f t="shared" si="24"/>
        <v> </v>
      </c>
      <c r="CG10" s="237" t="str">
        <f t="shared" si="25"/>
        <v> </v>
      </c>
      <c r="CH10" s="238">
        <f t="shared" si="26"/>
        <v>0</v>
      </c>
      <c r="CJ10" s="227" t="str">
        <f t="shared" si="27"/>
        <v> </v>
      </c>
      <c r="CK10" s="227" t="str">
        <f t="shared" si="28"/>
        <v> </v>
      </c>
      <c r="CL10" s="227" t="str">
        <f t="shared" si="29"/>
        <v> </v>
      </c>
      <c r="CM10" s="238">
        <f t="shared" si="30"/>
        <v>0</v>
      </c>
      <c r="CN10" s="2"/>
      <c r="CO10" s="226" t="str">
        <f t="shared" si="31"/>
        <v> </v>
      </c>
      <c r="CP10" s="227" t="str">
        <f t="shared" si="32"/>
        <v> </v>
      </c>
      <c r="CQ10" s="227" t="str">
        <f t="shared" si="33"/>
        <v> </v>
      </c>
      <c r="CR10" s="238">
        <f t="shared" si="34"/>
        <v>0</v>
      </c>
      <c r="CT10" s="226" t="str">
        <f t="shared" si="35"/>
        <v> </v>
      </c>
      <c r="CU10" s="227" t="str">
        <f t="shared" si="36"/>
        <v> </v>
      </c>
      <c r="CV10" s="227" t="str">
        <f t="shared" si="37"/>
        <v> </v>
      </c>
      <c r="CW10" s="238">
        <f t="shared" si="38"/>
        <v>0</v>
      </c>
    </row>
    <row r="11" ht="10.35" customHeight="1" spans="1:101">
      <c r="A11" s="18"/>
      <c r="B11" s="19"/>
      <c r="C11" s="16"/>
      <c r="D11" s="17"/>
      <c r="E11" s="37" t="str">
        <f t="shared" si="0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0</v>
      </c>
      <c r="AA11" s="79">
        <f t="shared" si="5"/>
        <v>0</v>
      </c>
      <c r="AB11" s="79">
        <f t="shared" si="6"/>
        <v>0</v>
      </c>
      <c r="AC11" s="68">
        <f t="shared" si="7"/>
        <v>0</v>
      </c>
      <c r="AD11" s="4"/>
      <c r="AE11" s="37" t="str">
        <f t="shared" si="8"/>
        <v> 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 t="str">
        <f t="shared" si="14"/>
        <v> 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0</v>
      </c>
      <c r="AQ11" s="150">
        <f t="shared" si="19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 t="str">
        <f t="shared" si="39"/>
        <v> </v>
      </c>
      <c r="BZ11" s="226" t="str">
        <f t="shared" si="20"/>
        <v> </v>
      </c>
      <c r="CA11" s="227" t="str">
        <f t="shared" si="21"/>
        <v> </v>
      </c>
      <c r="CB11" s="237" t="str">
        <f t="shared" si="40"/>
        <v> </v>
      </c>
      <c r="CC11" s="238">
        <f t="shared" si="22"/>
        <v>0</v>
      </c>
      <c r="CE11" s="226" t="str">
        <f t="shared" si="23"/>
        <v> </v>
      </c>
      <c r="CF11" s="227" t="str">
        <f t="shared" si="24"/>
        <v> </v>
      </c>
      <c r="CG11" s="237" t="str">
        <f t="shared" si="25"/>
        <v> </v>
      </c>
      <c r="CH11" s="238">
        <f t="shared" si="26"/>
        <v>0</v>
      </c>
      <c r="CJ11" s="227" t="str">
        <f t="shared" si="27"/>
        <v> </v>
      </c>
      <c r="CK11" s="227" t="str">
        <f t="shared" si="28"/>
        <v> </v>
      </c>
      <c r="CL11" s="227" t="str">
        <f t="shared" si="29"/>
        <v> </v>
      </c>
      <c r="CM11" s="238">
        <f t="shared" si="30"/>
        <v>0</v>
      </c>
      <c r="CN11" s="2"/>
      <c r="CO11" s="226" t="str">
        <f t="shared" si="31"/>
        <v> </v>
      </c>
      <c r="CP11" s="227" t="str">
        <f t="shared" si="32"/>
        <v> </v>
      </c>
      <c r="CQ11" s="227" t="str">
        <f t="shared" si="33"/>
        <v> </v>
      </c>
      <c r="CR11" s="238">
        <f t="shared" si="34"/>
        <v>0</v>
      </c>
      <c r="CT11" s="226" t="str">
        <f t="shared" si="35"/>
        <v> </v>
      </c>
      <c r="CU11" s="227" t="str">
        <f t="shared" si="36"/>
        <v> </v>
      </c>
      <c r="CV11" s="227" t="str">
        <f t="shared" si="37"/>
        <v> </v>
      </c>
      <c r="CW11" s="238">
        <f t="shared" si="38"/>
        <v>0</v>
      </c>
    </row>
    <row r="12" ht="10.35" customHeight="1" spans="1:101">
      <c r="A12" s="18"/>
      <c r="B12" s="19"/>
      <c r="C12" s="16"/>
      <c r="D12" s="17"/>
      <c r="E12" s="37" t="str">
        <f t="shared" si="0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0</v>
      </c>
      <c r="AB12" s="79">
        <f t="shared" si="6"/>
        <v>0</v>
      </c>
      <c r="AC12" s="68">
        <f t="shared" si="7"/>
        <v>0</v>
      </c>
      <c r="AD12" s="4"/>
      <c r="AE12" s="37" t="str">
        <f t="shared" si="8"/>
        <v> 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0</v>
      </c>
      <c r="AQ12" s="150">
        <f t="shared" si="19"/>
        <v>0</v>
      </c>
      <c r="AS12" s="123" t="s">
        <v>35</v>
      </c>
      <c r="AT12" s="124" t="str">
        <f>IF(AB28+AB56=0," ",(AB28+AB56)/AU10)</f>
        <v> </v>
      </c>
      <c r="AU12" s="170" t="str">
        <f>IF(AB28+AB56=0," ",(AB28+AB56))</f>
        <v> 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 t="str">
        <f t="shared" si="39"/>
        <v> </v>
      </c>
      <c r="BZ12" s="226" t="str">
        <f t="shared" si="20"/>
        <v> </v>
      </c>
      <c r="CA12" s="227" t="str">
        <f t="shared" si="21"/>
        <v> </v>
      </c>
      <c r="CB12" s="237" t="str">
        <f t="shared" si="40"/>
        <v> </v>
      </c>
      <c r="CC12" s="238">
        <f t="shared" si="22"/>
        <v>0</v>
      </c>
      <c r="CE12" s="226" t="str">
        <f t="shared" si="23"/>
        <v> </v>
      </c>
      <c r="CF12" s="227" t="str">
        <f t="shared" si="24"/>
        <v> </v>
      </c>
      <c r="CG12" s="237" t="str">
        <f t="shared" si="25"/>
        <v> </v>
      </c>
      <c r="CH12" s="238">
        <f t="shared" si="26"/>
        <v>0</v>
      </c>
      <c r="CJ12" s="227" t="str">
        <f t="shared" si="27"/>
        <v> </v>
      </c>
      <c r="CK12" s="227" t="str">
        <f t="shared" si="28"/>
        <v> </v>
      </c>
      <c r="CL12" s="227" t="str">
        <f t="shared" si="29"/>
        <v> </v>
      </c>
      <c r="CM12" s="238">
        <f t="shared" si="30"/>
        <v>0</v>
      </c>
      <c r="CN12" s="2"/>
      <c r="CO12" s="226" t="str">
        <f t="shared" si="31"/>
        <v> </v>
      </c>
      <c r="CP12" s="227" t="str">
        <f t="shared" si="32"/>
        <v> </v>
      </c>
      <c r="CQ12" s="227" t="str">
        <f t="shared" si="33"/>
        <v> </v>
      </c>
      <c r="CR12" s="238">
        <f t="shared" si="34"/>
        <v>0</v>
      </c>
      <c r="CT12" s="226" t="str">
        <f t="shared" si="35"/>
        <v> </v>
      </c>
      <c r="CU12" s="227" t="str">
        <f t="shared" si="36"/>
        <v> </v>
      </c>
      <c r="CV12" s="227" t="str">
        <f t="shared" si="37"/>
        <v> </v>
      </c>
      <c r="CW12" s="238">
        <f t="shared" si="38"/>
        <v>0</v>
      </c>
    </row>
    <row r="13" ht="10.35" customHeight="1" spans="1:101">
      <c r="A13" s="18"/>
      <c r="B13" s="19"/>
      <c r="C13" s="16"/>
      <c r="D13" s="17"/>
      <c r="E13" s="37" t="str">
        <f t="shared" si="0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0</v>
      </c>
      <c r="AA13" s="79">
        <f t="shared" si="5"/>
        <v>0</v>
      </c>
      <c r="AB13" s="79">
        <f t="shared" si="6"/>
        <v>0</v>
      </c>
      <c r="AC13" s="68">
        <f t="shared" si="7"/>
        <v>0</v>
      </c>
      <c r="AD13" s="4"/>
      <c r="AE13" s="37" t="str">
        <f t="shared" si="8"/>
        <v> 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0</v>
      </c>
      <c r="AQ13" s="150">
        <f t="shared" si="19"/>
        <v>0</v>
      </c>
      <c r="AS13" s="125" t="s">
        <v>38</v>
      </c>
      <c r="AT13" s="126" t="str">
        <f>IF(AA28+AA56=0," ",(AA28+AA56)/AU10)</f>
        <v> </v>
      </c>
      <c r="AU13" s="171" t="str">
        <f>IF(AA28+AA56=0," ",(AA28+AA56))</f>
        <v> 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 t="str">
        <f t="shared" si="39"/>
        <v> </v>
      </c>
      <c r="BZ13" s="226" t="str">
        <f t="shared" si="20"/>
        <v> </v>
      </c>
      <c r="CA13" s="227" t="str">
        <f t="shared" si="21"/>
        <v> </v>
      </c>
      <c r="CB13" s="237" t="str">
        <f t="shared" si="40"/>
        <v> </v>
      </c>
      <c r="CC13" s="238">
        <f t="shared" si="22"/>
        <v>0</v>
      </c>
      <c r="CE13" s="226" t="str">
        <f t="shared" si="23"/>
        <v> </v>
      </c>
      <c r="CF13" s="227" t="str">
        <f t="shared" si="24"/>
        <v> </v>
      </c>
      <c r="CG13" s="237" t="str">
        <f t="shared" si="25"/>
        <v> </v>
      </c>
      <c r="CH13" s="238">
        <f t="shared" si="26"/>
        <v>0</v>
      </c>
      <c r="CJ13" s="227" t="str">
        <f t="shared" si="27"/>
        <v> </v>
      </c>
      <c r="CK13" s="227" t="str">
        <f t="shared" si="28"/>
        <v> </v>
      </c>
      <c r="CL13" s="227" t="str">
        <f t="shared" si="29"/>
        <v> </v>
      </c>
      <c r="CM13" s="238">
        <f t="shared" si="30"/>
        <v>0</v>
      </c>
      <c r="CN13" s="2"/>
      <c r="CO13" s="226" t="str">
        <f t="shared" si="31"/>
        <v> </v>
      </c>
      <c r="CP13" s="227" t="str">
        <f t="shared" si="32"/>
        <v> </v>
      </c>
      <c r="CQ13" s="227" t="str">
        <f t="shared" si="33"/>
        <v> </v>
      </c>
      <c r="CR13" s="238">
        <f t="shared" si="34"/>
        <v>0</v>
      </c>
      <c r="CT13" s="226" t="str">
        <f t="shared" si="35"/>
        <v> </v>
      </c>
      <c r="CU13" s="227" t="str">
        <f t="shared" si="36"/>
        <v> </v>
      </c>
      <c r="CV13" s="227" t="str">
        <f t="shared" si="37"/>
        <v> </v>
      </c>
      <c r="CW13" s="238">
        <f t="shared" si="38"/>
        <v>0</v>
      </c>
    </row>
    <row r="14" ht="10.35" customHeight="1" spans="1:101">
      <c r="A14" s="18"/>
      <c r="B14" s="19"/>
      <c r="C14" s="16"/>
      <c r="D14" s="17"/>
      <c r="E14" s="37" t="str">
        <f t="shared" si="0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0</v>
      </c>
      <c r="AA14" s="79">
        <f t="shared" si="5"/>
        <v>0</v>
      </c>
      <c r="AB14" s="79">
        <f t="shared" si="6"/>
        <v>0</v>
      </c>
      <c r="AC14" s="68">
        <f t="shared" si="7"/>
        <v>0</v>
      </c>
      <c r="AD14" s="4"/>
      <c r="AE14" s="37" t="str">
        <f t="shared" si="8"/>
        <v> 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 t="str">
        <f t="shared" si="14"/>
        <v> 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0</v>
      </c>
      <c r="AQ14" s="150">
        <f t="shared" si="19"/>
        <v>0</v>
      </c>
      <c r="AS14" s="127" t="s">
        <v>40</v>
      </c>
      <c r="AT14" s="128" t="str">
        <f>IF(Z28+Z56=0," ",(Z28+Z56)/AU10)</f>
        <v> </v>
      </c>
      <c r="AU14" s="172" t="str">
        <f>IF(Z28+Z56=0," ",(Z28+Z56))</f>
        <v> 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 t="str">
        <f t="shared" si="39"/>
        <v> </v>
      </c>
      <c r="BZ14" s="226" t="str">
        <f t="shared" si="20"/>
        <v> </v>
      </c>
      <c r="CA14" s="227" t="str">
        <f t="shared" si="21"/>
        <v> </v>
      </c>
      <c r="CB14" s="237" t="str">
        <f t="shared" si="40"/>
        <v> </v>
      </c>
      <c r="CC14" s="238">
        <f t="shared" si="22"/>
        <v>0</v>
      </c>
      <c r="CE14" s="226" t="str">
        <f t="shared" si="23"/>
        <v> </v>
      </c>
      <c r="CF14" s="227" t="str">
        <f t="shared" si="24"/>
        <v> </v>
      </c>
      <c r="CG14" s="237" t="str">
        <f t="shared" si="25"/>
        <v> </v>
      </c>
      <c r="CH14" s="238">
        <f t="shared" si="26"/>
        <v>0</v>
      </c>
      <c r="CJ14" s="227" t="str">
        <f t="shared" si="27"/>
        <v> </v>
      </c>
      <c r="CK14" s="227" t="str">
        <f t="shared" si="28"/>
        <v> </v>
      </c>
      <c r="CL14" s="227" t="str">
        <f t="shared" si="29"/>
        <v> </v>
      </c>
      <c r="CM14" s="238">
        <f t="shared" si="30"/>
        <v>0</v>
      </c>
      <c r="CN14" s="2"/>
      <c r="CO14" s="226" t="str">
        <f t="shared" si="31"/>
        <v> </v>
      </c>
      <c r="CP14" s="227" t="str">
        <f t="shared" si="32"/>
        <v> </v>
      </c>
      <c r="CQ14" s="227" t="str">
        <f t="shared" si="33"/>
        <v> </v>
      </c>
      <c r="CR14" s="238">
        <f t="shared" si="34"/>
        <v>0</v>
      </c>
      <c r="CT14" s="226" t="str">
        <f t="shared" si="35"/>
        <v> </v>
      </c>
      <c r="CU14" s="227" t="str">
        <f t="shared" si="36"/>
        <v> </v>
      </c>
      <c r="CV14" s="227" t="str">
        <f t="shared" si="37"/>
        <v> </v>
      </c>
      <c r="CW14" s="238">
        <f t="shared" si="38"/>
        <v>0</v>
      </c>
    </row>
    <row r="15" ht="10.35" customHeight="1" spans="1:101">
      <c r="A15" s="18"/>
      <c r="B15" s="19"/>
      <c r="C15" s="16"/>
      <c r="D15" s="17"/>
      <c r="E15" s="37" t="str">
        <f t="shared" si="0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 t="shared" si="5"/>
        <v>0</v>
      </c>
      <c r="AA15" s="79">
        <f t="shared" si="5"/>
        <v>0</v>
      </c>
      <c r="AB15" s="79">
        <f t="shared" si="6"/>
        <v>0</v>
      </c>
      <c r="AC15" s="68">
        <f t="shared" si="7"/>
        <v>0</v>
      </c>
      <c r="AD15" s="4"/>
      <c r="AE15" s="37" t="str">
        <f t="shared" si="8"/>
        <v> 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 t="str">
        <f t="shared" si="14"/>
        <v> 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0</v>
      </c>
      <c r="AQ15" s="150">
        <f t="shared" si="19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 t="str">
        <f t="shared" si="39"/>
        <v> </v>
      </c>
      <c r="BZ15" s="226" t="str">
        <f t="shared" si="20"/>
        <v> </v>
      </c>
      <c r="CA15" s="227" t="str">
        <f t="shared" si="21"/>
        <v> </v>
      </c>
      <c r="CB15" s="237" t="str">
        <f t="shared" si="40"/>
        <v> </v>
      </c>
      <c r="CC15" s="238">
        <f t="shared" si="22"/>
        <v>0</v>
      </c>
      <c r="CE15" s="226" t="str">
        <f t="shared" si="23"/>
        <v> </v>
      </c>
      <c r="CF15" s="227" t="str">
        <f t="shared" si="24"/>
        <v> </v>
      </c>
      <c r="CG15" s="237" t="str">
        <f t="shared" si="25"/>
        <v> </v>
      </c>
      <c r="CH15" s="238">
        <f t="shared" si="26"/>
        <v>0</v>
      </c>
      <c r="CJ15" s="227" t="str">
        <f t="shared" si="27"/>
        <v> </v>
      </c>
      <c r="CK15" s="227" t="str">
        <f t="shared" si="28"/>
        <v> </v>
      </c>
      <c r="CL15" s="227" t="str">
        <f t="shared" si="29"/>
        <v> </v>
      </c>
      <c r="CM15" s="238">
        <f t="shared" si="30"/>
        <v>0</v>
      </c>
      <c r="CN15" s="2"/>
      <c r="CO15" s="226" t="str">
        <f t="shared" si="31"/>
        <v> </v>
      </c>
      <c r="CP15" s="227" t="str">
        <f t="shared" si="32"/>
        <v> </v>
      </c>
      <c r="CQ15" s="227" t="str">
        <f t="shared" si="33"/>
        <v> </v>
      </c>
      <c r="CR15" s="238">
        <f t="shared" si="34"/>
        <v>0</v>
      </c>
      <c r="CT15" s="226" t="str">
        <f t="shared" si="35"/>
        <v> </v>
      </c>
      <c r="CU15" s="227" t="str">
        <f t="shared" si="36"/>
        <v> </v>
      </c>
      <c r="CV15" s="227" t="str">
        <f t="shared" si="37"/>
        <v> </v>
      </c>
      <c r="CW15" s="238">
        <f t="shared" si="38"/>
        <v>0</v>
      </c>
    </row>
    <row r="16" ht="10.35" customHeight="1" spans="1:101">
      <c r="A16" s="18"/>
      <c r="B16" s="19"/>
      <c r="C16" s="16"/>
      <c r="D16" s="17"/>
      <c r="E16" s="37" t="str">
        <f t="shared" si="0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 t="shared" si="5"/>
        <v>0</v>
      </c>
      <c r="AA16" s="79">
        <f t="shared" si="5"/>
        <v>0</v>
      </c>
      <c r="AB16" s="79">
        <f t="shared" si="6"/>
        <v>0</v>
      </c>
      <c r="AC16" s="68">
        <f t="shared" si="7"/>
        <v>0</v>
      </c>
      <c r="AD16" s="4"/>
      <c r="AE16" s="37" t="str">
        <f t="shared" si="8"/>
        <v> 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 t="str">
        <f t="shared" si="14"/>
        <v> 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0</v>
      </c>
      <c r="AQ16" s="150">
        <f t="shared" si="19"/>
        <v>0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 t="str">
        <f t="shared" si="39"/>
        <v> </v>
      </c>
      <c r="BZ16" s="226" t="str">
        <f t="shared" si="20"/>
        <v> </v>
      </c>
      <c r="CA16" s="227" t="str">
        <f t="shared" si="21"/>
        <v> </v>
      </c>
      <c r="CB16" s="237" t="str">
        <f t="shared" si="40"/>
        <v> </v>
      </c>
      <c r="CC16" s="238">
        <f t="shared" si="22"/>
        <v>0</v>
      </c>
      <c r="CE16" s="226" t="str">
        <f t="shared" si="23"/>
        <v> </v>
      </c>
      <c r="CF16" s="227" t="str">
        <f t="shared" si="24"/>
        <v> </v>
      </c>
      <c r="CG16" s="237" t="str">
        <f t="shared" si="25"/>
        <v> </v>
      </c>
      <c r="CH16" s="238">
        <f t="shared" si="26"/>
        <v>0</v>
      </c>
      <c r="CJ16" s="227" t="str">
        <f t="shared" si="27"/>
        <v> </v>
      </c>
      <c r="CK16" s="227" t="str">
        <f t="shared" si="28"/>
        <v> </v>
      </c>
      <c r="CL16" s="227" t="str">
        <f t="shared" si="29"/>
        <v> </v>
      </c>
      <c r="CM16" s="238">
        <f t="shared" si="30"/>
        <v>0</v>
      </c>
      <c r="CN16" s="2"/>
      <c r="CO16" s="226" t="str">
        <f t="shared" si="31"/>
        <v> </v>
      </c>
      <c r="CP16" s="227" t="str">
        <f t="shared" si="32"/>
        <v> </v>
      </c>
      <c r="CQ16" s="227" t="str">
        <f t="shared" si="33"/>
        <v> </v>
      </c>
      <c r="CR16" s="238">
        <f t="shared" si="34"/>
        <v>0</v>
      </c>
      <c r="CT16" s="226" t="str">
        <f t="shared" si="35"/>
        <v> </v>
      </c>
      <c r="CU16" s="227" t="str">
        <f t="shared" si="36"/>
        <v> </v>
      </c>
      <c r="CV16" s="227" t="str">
        <f t="shared" si="37"/>
        <v> </v>
      </c>
      <c r="CW16" s="238">
        <f t="shared" si="38"/>
        <v>0</v>
      </c>
    </row>
    <row r="17" ht="10.35" customHeight="1" spans="1:101">
      <c r="A17" s="18"/>
      <c r="B17" s="19"/>
      <c r="C17" s="16"/>
      <c r="D17" s="17"/>
      <c r="E17" s="37" t="str">
        <f t="shared" si="0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0</v>
      </c>
      <c r="AB17" s="79">
        <f t="shared" si="6"/>
        <v>0</v>
      </c>
      <c r="AC17" s="68">
        <f t="shared" si="7"/>
        <v>0</v>
      </c>
      <c r="AD17" s="4"/>
      <c r="AE17" s="37" t="str">
        <f t="shared" si="8"/>
        <v> 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 t="str">
        <f t="shared" si="14"/>
        <v> 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0</v>
      </c>
      <c r="AQ17" s="150">
        <f t="shared" si="19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 t="str">
        <f t="shared" si="39"/>
        <v> </v>
      </c>
      <c r="BZ17" s="226" t="str">
        <f t="shared" si="20"/>
        <v> </v>
      </c>
      <c r="CA17" s="227" t="str">
        <f t="shared" si="21"/>
        <v> </v>
      </c>
      <c r="CB17" s="237" t="str">
        <f t="shared" si="40"/>
        <v> </v>
      </c>
      <c r="CC17" s="238">
        <f t="shared" si="22"/>
        <v>0</v>
      </c>
      <c r="CE17" s="226" t="str">
        <f t="shared" si="23"/>
        <v> </v>
      </c>
      <c r="CF17" s="227" t="str">
        <f t="shared" si="24"/>
        <v> </v>
      </c>
      <c r="CG17" s="237" t="str">
        <f t="shared" si="25"/>
        <v> </v>
      </c>
      <c r="CH17" s="238">
        <f t="shared" si="26"/>
        <v>0</v>
      </c>
      <c r="CJ17" s="227" t="str">
        <f t="shared" si="27"/>
        <v> </v>
      </c>
      <c r="CK17" s="227" t="str">
        <f t="shared" si="28"/>
        <v> </v>
      </c>
      <c r="CL17" s="227" t="str">
        <f t="shared" si="29"/>
        <v> </v>
      </c>
      <c r="CM17" s="238">
        <f t="shared" si="30"/>
        <v>0</v>
      </c>
      <c r="CN17" s="2"/>
      <c r="CO17" s="226" t="str">
        <f t="shared" si="31"/>
        <v> </v>
      </c>
      <c r="CP17" s="227" t="str">
        <f t="shared" si="32"/>
        <v> </v>
      </c>
      <c r="CQ17" s="227" t="str">
        <f t="shared" si="33"/>
        <v> </v>
      </c>
      <c r="CR17" s="238">
        <f t="shared" si="34"/>
        <v>0</v>
      </c>
      <c r="CT17" s="226" t="str">
        <f t="shared" si="35"/>
        <v> </v>
      </c>
      <c r="CU17" s="227" t="str">
        <f t="shared" si="36"/>
        <v> </v>
      </c>
      <c r="CV17" s="227" t="str">
        <f t="shared" si="37"/>
        <v> </v>
      </c>
      <c r="CW17" s="238">
        <f t="shared" si="38"/>
        <v>0</v>
      </c>
    </row>
    <row r="18" ht="10.35" customHeight="1" spans="1:101">
      <c r="A18" s="18"/>
      <c r="B18" s="19"/>
      <c r="C18" s="16"/>
      <c r="D18" s="17"/>
      <c r="E18" s="37" t="str">
        <f t="shared" si="0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0</v>
      </c>
      <c r="AC18" s="68">
        <f t="shared" si="7"/>
        <v>0</v>
      </c>
      <c r="AD18" s="4"/>
      <c r="AE18" s="37" t="str">
        <f t="shared" si="8"/>
        <v> 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 t="str">
        <f t="shared" si="14"/>
        <v> 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 t="str">
        <f t="shared" si="39"/>
        <v> </v>
      </c>
      <c r="BZ18" s="226" t="str">
        <f t="shared" si="20"/>
        <v> </v>
      </c>
      <c r="CA18" s="227" t="str">
        <f t="shared" si="21"/>
        <v> </v>
      </c>
      <c r="CB18" s="237" t="str">
        <f t="shared" si="40"/>
        <v> </v>
      </c>
      <c r="CC18" s="238">
        <f t="shared" si="22"/>
        <v>0</v>
      </c>
      <c r="CE18" s="226" t="str">
        <f t="shared" si="23"/>
        <v> </v>
      </c>
      <c r="CF18" s="227" t="str">
        <f t="shared" si="24"/>
        <v> </v>
      </c>
      <c r="CG18" s="237" t="str">
        <f t="shared" si="25"/>
        <v> </v>
      </c>
      <c r="CH18" s="238">
        <f t="shared" si="26"/>
        <v>0</v>
      </c>
      <c r="CJ18" s="227" t="str">
        <f t="shared" si="27"/>
        <v> </v>
      </c>
      <c r="CK18" s="227" t="str">
        <f t="shared" si="28"/>
        <v> </v>
      </c>
      <c r="CL18" s="227" t="str">
        <f t="shared" si="29"/>
        <v> </v>
      </c>
      <c r="CM18" s="238">
        <f t="shared" si="30"/>
        <v>0</v>
      </c>
      <c r="CN18" s="2"/>
      <c r="CO18" s="226" t="str">
        <f t="shared" si="31"/>
        <v> </v>
      </c>
      <c r="CP18" s="227" t="str">
        <f t="shared" si="32"/>
        <v> </v>
      </c>
      <c r="CQ18" s="227" t="str">
        <f t="shared" si="33"/>
        <v> </v>
      </c>
      <c r="CR18" s="238">
        <f t="shared" si="34"/>
        <v>0</v>
      </c>
      <c r="CT18" s="226" t="str">
        <f t="shared" si="35"/>
        <v> </v>
      </c>
      <c r="CU18" s="227" t="str">
        <f t="shared" si="36"/>
        <v> </v>
      </c>
      <c r="CV18" s="227" t="str">
        <f t="shared" si="37"/>
        <v> </v>
      </c>
      <c r="CW18" s="238">
        <f t="shared" si="38"/>
        <v>0</v>
      </c>
    </row>
    <row r="19" ht="10.35" customHeight="1" spans="1:101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0</v>
      </c>
      <c r="AB19" s="79">
        <f t="shared" si="6"/>
        <v>0</v>
      </c>
      <c r="AC19" s="68">
        <f t="shared" si="7"/>
        <v>0</v>
      </c>
      <c r="AD19" s="4"/>
      <c r="AE19" s="37" t="str">
        <f t="shared" si="8"/>
        <v> 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 t="str">
        <f t="shared" si="14"/>
        <v> 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 t="str">
        <f t="shared" si="39"/>
        <v> </v>
      </c>
      <c r="BZ19" s="226" t="str">
        <f t="shared" si="20"/>
        <v> </v>
      </c>
      <c r="CA19" s="227" t="str">
        <f t="shared" si="21"/>
        <v> </v>
      </c>
      <c r="CB19" s="237" t="str">
        <f t="shared" si="40"/>
        <v> </v>
      </c>
      <c r="CC19" s="238">
        <f t="shared" si="22"/>
        <v>0</v>
      </c>
      <c r="CE19" s="226" t="str">
        <f t="shared" si="23"/>
        <v> </v>
      </c>
      <c r="CF19" s="227" t="str">
        <f t="shared" si="24"/>
        <v> </v>
      </c>
      <c r="CG19" s="237" t="str">
        <f t="shared" si="25"/>
        <v> </v>
      </c>
      <c r="CH19" s="238">
        <f t="shared" si="26"/>
        <v>0</v>
      </c>
      <c r="CJ19" s="227" t="str">
        <f t="shared" si="27"/>
        <v> </v>
      </c>
      <c r="CK19" s="227" t="str">
        <f t="shared" si="28"/>
        <v> </v>
      </c>
      <c r="CL19" s="227" t="str">
        <f t="shared" si="29"/>
        <v> </v>
      </c>
      <c r="CM19" s="238">
        <f t="shared" si="30"/>
        <v>0</v>
      </c>
      <c r="CN19" s="2"/>
      <c r="CO19" s="226" t="str">
        <f t="shared" si="31"/>
        <v> </v>
      </c>
      <c r="CP19" s="227" t="str">
        <f t="shared" si="32"/>
        <v> </v>
      </c>
      <c r="CQ19" s="227" t="str">
        <f t="shared" si="33"/>
        <v> </v>
      </c>
      <c r="CR19" s="238">
        <f t="shared" si="34"/>
        <v>0</v>
      </c>
      <c r="CT19" s="226" t="str">
        <f t="shared" si="35"/>
        <v> </v>
      </c>
      <c r="CU19" s="227" t="str">
        <f t="shared" si="36"/>
        <v> </v>
      </c>
      <c r="CV19" s="227" t="str">
        <f t="shared" si="37"/>
        <v> </v>
      </c>
      <c r="CW19" s="238">
        <f t="shared" si="38"/>
        <v>0</v>
      </c>
    </row>
    <row r="20" ht="10.35" customHeight="1" spans="1:101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0</v>
      </c>
      <c r="AB20" s="79">
        <f t="shared" si="6"/>
        <v>0</v>
      </c>
      <c r="AC20" s="68">
        <f t="shared" si="7"/>
        <v>0</v>
      </c>
      <c r="AD20" s="4"/>
      <c r="AE20" s="37" t="str">
        <f t="shared" si="8"/>
        <v> 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 t="str">
        <f t="shared" si="14"/>
        <v> 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0</v>
      </c>
      <c r="AQ20" s="150">
        <f t="shared" si="19"/>
        <v>0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 t="str">
        <f t="shared" si="39"/>
        <v> </v>
      </c>
      <c r="BZ20" s="226" t="str">
        <f t="shared" si="20"/>
        <v> </v>
      </c>
      <c r="CA20" s="227" t="str">
        <f t="shared" si="21"/>
        <v> </v>
      </c>
      <c r="CB20" s="237" t="str">
        <f t="shared" si="40"/>
        <v> </v>
      </c>
      <c r="CC20" s="238">
        <f t="shared" si="22"/>
        <v>0</v>
      </c>
      <c r="CE20" s="226" t="str">
        <f t="shared" si="23"/>
        <v> </v>
      </c>
      <c r="CF20" s="227" t="str">
        <f t="shared" si="24"/>
        <v> </v>
      </c>
      <c r="CG20" s="237" t="str">
        <f t="shared" si="25"/>
        <v> </v>
      </c>
      <c r="CH20" s="238">
        <f t="shared" si="26"/>
        <v>0</v>
      </c>
      <c r="CJ20" s="227" t="str">
        <f t="shared" si="27"/>
        <v> </v>
      </c>
      <c r="CK20" s="227" t="str">
        <f t="shared" si="28"/>
        <v> </v>
      </c>
      <c r="CL20" s="227" t="str">
        <f t="shared" si="29"/>
        <v> </v>
      </c>
      <c r="CM20" s="238">
        <f t="shared" si="30"/>
        <v>0</v>
      </c>
      <c r="CN20" s="2"/>
      <c r="CO20" s="226" t="str">
        <f t="shared" si="31"/>
        <v> </v>
      </c>
      <c r="CP20" s="227" t="str">
        <f t="shared" si="32"/>
        <v> </v>
      </c>
      <c r="CQ20" s="227" t="str">
        <f t="shared" si="33"/>
        <v> </v>
      </c>
      <c r="CR20" s="238">
        <f t="shared" si="34"/>
        <v>0</v>
      </c>
      <c r="CT20" s="226" t="str">
        <f t="shared" si="35"/>
        <v> </v>
      </c>
      <c r="CU20" s="227" t="str">
        <f t="shared" si="36"/>
        <v> </v>
      </c>
      <c r="CV20" s="227" t="str">
        <f t="shared" si="37"/>
        <v> </v>
      </c>
      <c r="CW20" s="238">
        <f t="shared" si="38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0</v>
      </c>
      <c r="AQ21" s="150">
        <f t="shared" si="19"/>
        <v>0</v>
      </c>
      <c r="AR21" s="326"/>
      <c r="AS21" s="136" t="s">
        <v>13</v>
      </c>
      <c r="AT21" s="137" t="str">
        <f>IF(AB28+AB56+AA28+AA56=0," ",(AB28+AB56)/(AB28+AB56+AA28+AA56))</f>
        <v> </v>
      </c>
      <c r="AU21" s="179">
        <f>SUM(AU17:AU20)</f>
        <v>0</v>
      </c>
      <c r="AV21" s="180">
        <f>SUM(AV17:AV20)</f>
        <v>0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39"/>
        <v> </v>
      </c>
      <c r="BZ21" s="226" t="str">
        <f t="shared" si="20"/>
        <v> </v>
      </c>
      <c r="CA21" s="227" t="str">
        <f t="shared" si="21"/>
        <v> </v>
      </c>
      <c r="CB21" s="237" t="str">
        <f t="shared" si="40"/>
        <v> </v>
      </c>
      <c r="CC21" s="238">
        <f t="shared" si="22"/>
        <v>0</v>
      </c>
      <c r="CE21" s="226" t="str">
        <f t="shared" si="23"/>
        <v> </v>
      </c>
      <c r="CF21" s="227" t="str">
        <f t="shared" si="24"/>
        <v> </v>
      </c>
      <c r="CG21" s="237" t="str">
        <f t="shared" si="25"/>
        <v> </v>
      </c>
      <c r="CH21" s="238">
        <f t="shared" si="26"/>
        <v>0</v>
      </c>
      <c r="CJ21" s="227" t="str">
        <f t="shared" si="27"/>
        <v> </v>
      </c>
      <c r="CK21" s="227" t="str">
        <f t="shared" si="28"/>
        <v> </v>
      </c>
      <c r="CL21" s="227" t="str">
        <f t="shared" si="29"/>
        <v> </v>
      </c>
      <c r="CM21" s="238">
        <f t="shared" si="30"/>
        <v>0</v>
      </c>
      <c r="CN21" s="2"/>
      <c r="CO21" s="226" t="str">
        <f t="shared" si="31"/>
        <v> </v>
      </c>
      <c r="CP21" s="227" t="str">
        <f t="shared" si="32"/>
        <v> </v>
      </c>
      <c r="CQ21" s="227" t="str">
        <f t="shared" si="33"/>
        <v> </v>
      </c>
      <c r="CR21" s="238">
        <f t="shared" si="34"/>
        <v>0</v>
      </c>
      <c r="CT21" s="226" t="str">
        <f t="shared" si="35"/>
        <v> </v>
      </c>
      <c r="CU21" s="227" t="str">
        <f t="shared" si="36"/>
        <v> </v>
      </c>
      <c r="CV21" s="227" t="str">
        <f t="shared" si="37"/>
        <v> </v>
      </c>
      <c r="CW21" s="238">
        <f t="shared" si="38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39"/>
        <v> </v>
      </c>
      <c r="BZ22" s="226" t="str">
        <f t="shared" si="20"/>
        <v> </v>
      </c>
      <c r="CA22" s="227" t="str">
        <f t="shared" si="21"/>
        <v> </v>
      </c>
      <c r="CB22" s="237" t="str">
        <f t="shared" si="40"/>
        <v> </v>
      </c>
      <c r="CC22" s="238">
        <f t="shared" si="22"/>
        <v>0</v>
      </c>
      <c r="CE22" s="226" t="str">
        <f t="shared" si="23"/>
        <v> </v>
      </c>
      <c r="CF22" s="227" t="str">
        <f t="shared" si="24"/>
        <v> </v>
      </c>
      <c r="CG22" s="237" t="str">
        <f t="shared" si="25"/>
        <v> </v>
      </c>
      <c r="CH22" s="238">
        <f t="shared" si="26"/>
        <v>0</v>
      </c>
      <c r="CJ22" s="227" t="str">
        <f t="shared" si="27"/>
        <v> </v>
      </c>
      <c r="CK22" s="227" t="str">
        <f t="shared" si="28"/>
        <v> </v>
      </c>
      <c r="CL22" s="227" t="str">
        <f t="shared" si="29"/>
        <v> </v>
      </c>
      <c r="CM22" s="238">
        <f t="shared" si="30"/>
        <v>0</v>
      </c>
      <c r="CN22" s="2"/>
      <c r="CO22" s="226" t="str">
        <f t="shared" si="31"/>
        <v> </v>
      </c>
      <c r="CP22" s="227" t="str">
        <f t="shared" si="32"/>
        <v> </v>
      </c>
      <c r="CQ22" s="227" t="str">
        <f t="shared" si="33"/>
        <v> </v>
      </c>
      <c r="CR22" s="238">
        <f t="shared" si="34"/>
        <v>0</v>
      </c>
      <c r="CT22" s="226" t="str">
        <f t="shared" si="35"/>
        <v> </v>
      </c>
      <c r="CU22" s="227" t="str">
        <f t="shared" si="36"/>
        <v> </v>
      </c>
      <c r="CV22" s="227" t="str">
        <f t="shared" si="37"/>
        <v> </v>
      </c>
      <c r="CW22" s="238">
        <f t="shared" si="38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39"/>
        <v> </v>
      </c>
      <c r="BZ23" s="226" t="str">
        <f t="shared" si="20"/>
        <v> </v>
      </c>
      <c r="CA23" s="227" t="str">
        <f t="shared" si="21"/>
        <v> </v>
      </c>
      <c r="CB23" s="237" t="str">
        <f t="shared" si="40"/>
        <v> </v>
      </c>
      <c r="CC23" s="238">
        <f t="shared" si="22"/>
        <v>0</v>
      </c>
      <c r="CE23" s="226" t="str">
        <f t="shared" si="23"/>
        <v> </v>
      </c>
      <c r="CF23" s="227" t="str">
        <f t="shared" si="24"/>
        <v> </v>
      </c>
      <c r="CG23" s="237" t="str">
        <f t="shared" si="25"/>
        <v> </v>
      </c>
      <c r="CH23" s="238">
        <f t="shared" si="26"/>
        <v>0</v>
      </c>
      <c r="CJ23" s="227" t="str">
        <f t="shared" si="27"/>
        <v> </v>
      </c>
      <c r="CK23" s="227" t="str">
        <f t="shared" si="28"/>
        <v> </v>
      </c>
      <c r="CL23" s="227" t="str">
        <f t="shared" si="29"/>
        <v> </v>
      </c>
      <c r="CM23" s="238">
        <f t="shared" si="30"/>
        <v>0</v>
      </c>
      <c r="CN23" s="2"/>
      <c r="CO23" s="226" t="str">
        <f t="shared" si="31"/>
        <v> </v>
      </c>
      <c r="CP23" s="227" t="str">
        <f t="shared" si="32"/>
        <v> </v>
      </c>
      <c r="CQ23" s="227" t="str">
        <f t="shared" si="33"/>
        <v> </v>
      </c>
      <c r="CR23" s="238">
        <f t="shared" si="34"/>
        <v>0</v>
      </c>
      <c r="CT23" s="226" t="str">
        <f t="shared" si="35"/>
        <v> </v>
      </c>
      <c r="CU23" s="227" t="str">
        <f t="shared" si="36"/>
        <v> </v>
      </c>
      <c r="CV23" s="227" t="str">
        <f t="shared" si="37"/>
        <v> </v>
      </c>
      <c r="CW23" s="238">
        <f t="shared" si="38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0</v>
      </c>
      <c r="AW24" s="335">
        <f>CQ28+CQ56</f>
        <v>0</v>
      </c>
      <c r="AX24" s="335">
        <f>CV28+CV56</f>
        <v>0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39"/>
        <v> </v>
      </c>
      <c r="BZ24" s="226" t="str">
        <f t="shared" si="20"/>
        <v> </v>
      </c>
      <c r="CA24" s="227" t="str">
        <f t="shared" si="21"/>
        <v> </v>
      </c>
      <c r="CB24" s="237" t="str">
        <f t="shared" si="40"/>
        <v> </v>
      </c>
      <c r="CC24" s="238">
        <f t="shared" si="22"/>
        <v>0</v>
      </c>
      <c r="CE24" s="226" t="str">
        <f t="shared" si="23"/>
        <v> </v>
      </c>
      <c r="CF24" s="227" t="str">
        <f t="shared" si="24"/>
        <v> </v>
      </c>
      <c r="CG24" s="237" t="str">
        <f t="shared" si="25"/>
        <v> </v>
      </c>
      <c r="CH24" s="238">
        <f t="shared" si="26"/>
        <v>0</v>
      </c>
      <c r="CJ24" s="227" t="str">
        <f t="shared" si="27"/>
        <v> </v>
      </c>
      <c r="CK24" s="227" t="str">
        <f t="shared" si="28"/>
        <v> </v>
      </c>
      <c r="CL24" s="227" t="str">
        <f t="shared" si="29"/>
        <v> </v>
      </c>
      <c r="CM24" s="238">
        <f t="shared" si="30"/>
        <v>0</v>
      </c>
      <c r="CN24" s="2"/>
      <c r="CO24" s="226" t="str">
        <f t="shared" si="31"/>
        <v> </v>
      </c>
      <c r="CP24" s="227" t="str">
        <f t="shared" si="32"/>
        <v> </v>
      </c>
      <c r="CQ24" s="227" t="str">
        <f t="shared" si="33"/>
        <v> </v>
      </c>
      <c r="CR24" s="238">
        <f t="shared" si="34"/>
        <v>0</v>
      </c>
      <c r="CT24" s="226" t="str">
        <f t="shared" si="35"/>
        <v> </v>
      </c>
      <c r="CU24" s="227" t="str">
        <f t="shared" si="36"/>
        <v> </v>
      </c>
      <c r="CV24" s="227" t="str">
        <f t="shared" si="37"/>
        <v> </v>
      </c>
      <c r="CW24" s="238">
        <f t="shared" si="38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0</v>
      </c>
      <c r="AU25" s="337">
        <f>CF28+CF56</f>
        <v>0</v>
      </c>
      <c r="AV25" s="337">
        <f>CK28+CK56</f>
        <v>0</v>
      </c>
      <c r="AW25" s="337">
        <f>CP28+CP56</f>
        <v>0</v>
      </c>
      <c r="AX25" s="337">
        <f>CU28+CU56</f>
        <v>0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39"/>
        <v> </v>
      </c>
      <c r="BZ25" s="226" t="str">
        <f t="shared" si="20"/>
        <v> </v>
      </c>
      <c r="CA25" s="227" t="str">
        <f t="shared" si="21"/>
        <v> </v>
      </c>
      <c r="CB25" s="237" t="str">
        <f t="shared" si="40"/>
        <v> </v>
      </c>
      <c r="CC25" s="238">
        <f t="shared" si="22"/>
        <v>0</v>
      </c>
      <c r="CE25" s="226" t="str">
        <f t="shared" si="23"/>
        <v> </v>
      </c>
      <c r="CF25" s="227" t="str">
        <f t="shared" si="24"/>
        <v> </v>
      </c>
      <c r="CG25" s="237" t="str">
        <f t="shared" si="25"/>
        <v> </v>
      </c>
      <c r="CH25" s="238">
        <f t="shared" si="26"/>
        <v>0</v>
      </c>
      <c r="CJ25" s="227" t="str">
        <f t="shared" si="27"/>
        <v> </v>
      </c>
      <c r="CK25" s="227" t="str">
        <f t="shared" si="28"/>
        <v> </v>
      </c>
      <c r="CL25" s="227" t="str">
        <f t="shared" si="29"/>
        <v> </v>
      </c>
      <c r="CM25" s="238">
        <f t="shared" si="30"/>
        <v>0</v>
      </c>
      <c r="CN25" s="2"/>
      <c r="CO25" s="226" t="str">
        <f t="shared" si="31"/>
        <v> </v>
      </c>
      <c r="CP25" s="227" t="str">
        <f t="shared" si="32"/>
        <v> </v>
      </c>
      <c r="CQ25" s="227" t="str">
        <f t="shared" si="33"/>
        <v> </v>
      </c>
      <c r="CR25" s="238">
        <f t="shared" si="34"/>
        <v>0</v>
      </c>
      <c r="CT25" s="226" t="str">
        <f t="shared" si="35"/>
        <v> </v>
      </c>
      <c r="CU25" s="227" t="str">
        <f t="shared" si="36"/>
        <v> </v>
      </c>
      <c r="CV25" s="227" t="str">
        <f t="shared" si="37"/>
        <v> </v>
      </c>
      <c r="CW25" s="238">
        <f t="shared" si="38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0</v>
      </c>
      <c r="AU26" s="339">
        <f>CE28+CE56</f>
        <v>0</v>
      </c>
      <c r="AV26" s="339">
        <f>CJ28+CJ56</f>
        <v>0</v>
      </c>
      <c r="AW26" s="339">
        <f>CO28+CO56</f>
        <v>0</v>
      </c>
      <c r="AX26" s="339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39"/>
        <v> </v>
      </c>
      <c r="BZ26" s="226" t="str">
        <f t="shared" si="20"/>
        <v> </v>
      </c>
      <c r="CA26" s="227" t="str">
        <f t="shared" si="21"/>
        <v> </v>
      </c>
      <c r="CB26" s="237" t="str">
        <f t="shared" si="40"/>
        <v> </v>
      </c>
      <c r="CC26" s="238">
        <f t="shared" si="22"/>
        <v>0</v>
      </c>
      <c r="CE26" s="226" t="str">
        <f t="shared" si="23"/>
        <v> </v>
      </c>
      <c r="CF26" s="227" t="str">
        <f t="shared" si="24"/>
        <v> </v>
      </c>
      <c r="CG26" s="237" t="str">
        <f t="shared" si="25"/>
        <v> </v>
      </c>
      <c r="CH26" s="238">
        <f t="shared" si="26"/>
        <v>0</v>
      </c>
      <c r="CJ26" s="227" t="str">
        <f t="shared" si="27"/>
        <v> </v>
      </c>
      <c r="CK26" s="227" t="str">
        <f t="shared" si="28"/>
        <v> </v>
      </c>
      <c r="CL26" s="227" t="str">
        <f t="shared" si="29"/>
        <v> </v>
      </c>
      <c r="CM26" s="238">
        <f t="shared" si="30"/>
        <v>0</v>
      </c>
      <c r="CN26" s="2"/>
      <c r="CO26" s="226" t="str">
        <f t="shared" si="31"/>
        <v> </v>
      </c>
      <c r="CP26" s="227" t="str">
        <f t="shared" si="32"/>
        <v> </v>
      </c>
      <c r="CQ26" s="227" t="str">
        <f t="shared" si="33"/>
        <v> </v>
      </c>
      <c r="CR26" s="238">
        <f t="shared" si="34"/>
        <v>0</v>
      </c>
      <c r="CT26" s="226" t="str">
        <f t="shared" si="35"/>
        <v> </v>
      </c>
      <c r="CU26" s="227" t="str">
        <f t="shared" si="36"/>
        <v> </v>
      </c>
      <c r="CV26" s="227" t="str">
        <f t="shared" si="37"/>
        <v> </v>
      </c>
      <c r="CW26" s="238">
        <f t="shared" si="38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0</v>
      </c>
      <c r="AV27" s="341">
        <f>(AV24*3)-AV25</f>
        <v>0</v>
      </c>
      <c r="AW27" s="341">
        <f>(AW24*3)-AW25</f>
        <v>0</v>
      </c>
      <c r="AX27" s="341">
        <f t="shared" ref="AX27" si="42">(AX24*3)-AX25</f>
        <v>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39"/>
        <v> </v>
      </c>
      <c r="BZ27" s="226" t="str">
        <f t="shared" si="20"/>
        <v> </v>
      </c>
      <c r="CA27" s="227" t="str">
        <f t="shared" si="21"/>
        <v> </v>
      </c>
      <c r="CB27" s="237" t="str">
        <f t="shared" si="40"/>
        <v> </v>
      </c>
      <c r="CC27" s="238">
        <f t="shared" si="22"/>
        <v>0</v>
      </c>
      <c r="CE27" s="226" t="str">
        <f t="shared" si="23"/>
        <v> </v>
      </c>
      <c r="CF27" s="227" t="str">
        <f t="shared" si="24"/>
        <v> </v>
      </c>
      <c r="CG27" s="237" t="str">
        <f t="shared" si="25"/>
        <v> </v>
      </c>
      <c r="CH27" s="238">
        <f t="shared" si="26"/>
        <v>0</v>
      </c>
      <c r="CJ27" s="227" t="str">
        <f t="shared" si="27"/>
        <v> </v>
      </c>
      <c r="CK27" s="227" t="str">
        <f t="shared" si="28"/>
        <v> </v>
      </c>
      <c r="CL27" s="227" t="str">
        <f t="shared" si="29"/>
        <v> </v>
      </c>
      <c r="CM27" s="238">
        <f t="shared" si="30"/>
        <v>0</v>
      </c>
      <c r="CN27" s="2"/>
      <c r="CO27" s="226" t="str">
        <f t="shared" si="31"/>
        <v> </v>
      </c>
      <c r="CP27" s="227" t="str">
        <f t="shared" si="32"/>
        <v> </v>
      </c>
      <c r="CQ27" s="227" t="str">
        <f t="shared" si="33"/>
        <v> </v>
      </c>
      <c r="CR27" s="238">
        <f t="shared" si="34"/>
        <v>0</v>
      </c>
      <c r="CT27" s="226" t="str">
        <f t="shared" si="35"/>
        <v> </v>
      </c>
      <c r="CU27" s="227" t="str">
        <f t="shared" si="36"/>
        <v> </v>
      </c>
      <c r="CV27" s="227" t="str">
        <f t="shared" si="37"/>
        <v> </v>
      </c>
      <c r="CW27" s="238">
        <f t="shared" si="38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0</v>
      </c>
      <c r="AA28" s="47">
        <f t="shared" si="5"/>
        <v>0</v>
      </c>
      <c r="AB28" s="47">
        <f t="shared" si="5"/>
        <v>0</v>
      </c>
      <c r="AC28" s="64">
        <f t="shared" si="7"/>
        <v>0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 t="str">
        <f>IF(AF28+AG28+AH28+AI28=0,"0 ",(AB28)/(AB28+AA28))</f>
        <v>0 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0</v>
      </c>
      <c r="AQ28" s="152">
        <f>SUM(AQ5:AQ27)</f>
        <v>0</v>
      </c>
      <c r="AS28" s="342" t="s">
        <v>1</v>
      </c>
      <c r="AT28" s="343" t="str">
        <f>IF((AT24+AT25=0),"0",AT24/(AT24+AT25))</f>
        <v>0</v>
      </c>
      <c r="AU28" s="343" t="str">
        <f>IF((AU24+AU25=0),"0",AU24/(AU24+AU25))</f>
        <v>0</v>
      </c>
      <c r="AV28" s="343" t="str">
        <f>IF((AV24+AV25=0),"0",AV24/(AV24+AV25))</f>
        <v>0</v>
      </c>
      <c r="AW28" s="343" t="str">
        <f>IF((AW24+AW25=0),"0",AW24/(AW24+AW25))</f>
        <v>0</v>
      </c>
      <c r="AX28" s="343" t="str">
        <f>IF((AX24+AX25=0),"0",AX24/(AX24+AX25))</f>
        <v>0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0</v>
      </c>
      <c r="CA28" s="229">
        <f>SUM(CA5:CA27)</f>
        <v>0</v>
      </c>
      <c r="CB28" s="229">
        <f>SUM(CB5:CB27)</f>
        <v>0</v>
      </c>
      <c r="CC28" s="239">
        <f>SUM(CC5:CC27)</f>
        <v>0</v>
      </c>
      <c r="CE28" s="228">
        <f>SUM(CE5:CE27)</f>
        <v>0</v>
      </c>
      <c r="CF28" s="229">
        <f t="shared" ref="CF28:CH28" si="43">SUM(CF5:CF27)</f>
        <v>0</v>
      </c>
      <c r="CG28" s="229">
        <f t="shared" si="43"/>
        <v>0</v>
      </c>
      <c r="CH28" s="239">
        <f t="shared" si="43"/>
        <v>0</v>
      </c>
      <c r="CJ28" s="228">
        <f>SUM(CJ5:CJ27)</f>
        <v>0</v>
      </c>
      <c r="CK28" s="229">
        <f t="shared" ref="CK28:CM28" si="44">SUM(CK5:CK27)</f>
        <v>0</v>
      </c>
      <c r="CL28" s="229">
        <f t="shared" si="44"/>
        <v>0</v>
      </c>
      <c r="CM28" s="239">
        <f t="shared" si="44"/>
        <v>0</v>
      </c>
      <c r="CN28" s="2"/>
      <c r="CO28" s="228">
        <f>SUM(CO5:CO27)</f>
        <v>0</v>
      </c>
      <c r="CP28" s="229">
        <f t="shared" ref="CP28:CR28" si="45">SUM(CP5:CP27)</f>
        <v>0</v>
      </c>
      <c r="CQ28" s="229">
        <f t="shared" si="45"/>
        <v>0</v>
      </c>
      <c r="CR28" s="239">
        <f t="shared" si="45"/>
        <v>0</v>
      </c>
      <c r="CT28" s="228">
        <f>SUM(CT5:CT27)</f>
        <v>0</v>
      </c>
      <c r="CU28" s="229">
        <f t="shared" ref="CU28:CW28" si="46">SUM(CU5:CU27)</f>
        <v>0</v>
      </c>
      <c r="CV28" s="229">
        <f t="shared" si="46"/>
        <v>0</v>
      </c>
      <c r="CW28" s="239">
        <f t="shared" si="46"/>
        <v>0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 t="str">
        <f t="shared" ref="E33:E55" si="47">IF((B5=0)," ",B5)</f>
        <v> 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 t="str">
        <f t="shared" ref="AE33:AE55" si="55">IF((B93=0)," ",B93)</f>
        <v> 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 t="str">
        <f t="shared" ref="AL33:AL55" si="61">IF((B93=0)," ",B93)</f>
        <v> 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 t="str">
        <f>IF(B5,WEEKDAY(E33:E55)," ")</f>
        <v> 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 t="str">
        <f t="shared" si="47"/>
        <v> 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 t="str">
        <f t="shared" si="55"/>
        <v> 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 t="str">
        <f t="shared" si="61"/>
        <v> 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 t="str">
        <f>IF(B6,WEEKDAY(E34:E56)," ")</f>
        <v> </v>
      </c>
      <c r="BZ34" s="226" t="str">
        <f t="shared" ref="BZ34:BZ55" si="69">IF((BY34=2),Z34," ")</f>
        <v> </v>
      </c>
      <c r="CA34" s="227" t="str">
        <f t="shared" ref="CA34:CA55" si="70">IF((BY34=2),AA34," ")</f>
        <v> </v>
      </c>
      <c r="CB34" s="227" t="str">
        <f t="shared" si="62"/>
        <v> </v>
      </c>
      <c r="CC34" s="238">
        <f t="shared" ref="CC34:CC55" si="71">SUM(BZ34:CB34)</f>
        <v>0</v>
      </c>
      <c r="CE34" s="226" t="str">
        <f t="shared" ref="CE34:CE55" si="72">IF((BY34=3),Z34," ")</f>
        <v> </v>
      </c>
      <c r="CF34" s="227" t="str">
        <f t="shared" ref="CF34:CF55" si="73">IF((BY34=3),AA34," ")</f>
        <v> </v>
      </c>
      <c r="CG34" s="227" t="str">
        <f t="shared" ref="CG34:CG55" si="74">IF((BY34=3),AB34," ")</f>
        <v> </v>
      </c>
      <c r="CH34" s="238">
        <f t="shared" ref="CH34:CH55" si="75">SUM(CE34:CG34)</f>
        <v>0</v>
      </c>
      <c r="CJ34" s="226" t="str">
        <f t="shared" ref="CJ34:CJ55" si="76">IF((BY34=4),Z34," ")</f>
        <v> </v>
      </c>
      <c r="CK34" s="227" t="str">
        <f t="shared" ref="CK34:CK55" si="77">IF((BY34=4),AA34," ")</f>
        <v> </v>
      </c>
      <c r="CL34" s="227" t="str">
        <f t="shared" ref="CL34:CL55" si="78">IF((BY34=4),AB34," ")</f>
        <v> </v>
      </c>
      <c r="CM34" s="238">
        <f t="shared" ref="CM34:CM55" si="79">SUM(CJ34:CL34)</f>
        <v>0</v>
      </c>
      <c r="CN34" s="2"/>
      <c r="CO34" s="226" t="str">
        <f t="shared" ref="CO34:CO55" si="80">IF((BY34=5),Z34," ")</f>
        <v> </v>
      </c>
      <c r="CP34" s="227" t="str">
        <f t="shared" ref="CP34:CP55" si="81">IF((BY34=5),AA34," ")</f>
        <v> </v>
      </c>
      <c r="CQ34" s="227" t="str">
        <f t="shared" ref="CQ34:CQ55" si="82">IF((BY34=5),AB34," ")</f>
        <v> </v>
      </c>
      <c r="CR34" s="238">
        <f t="shared" ref="CR34:CR55" si="83">SUM(CO34:CQ34)</f>
        <v>0</v>
      </c>
      <c r="CT34" s="226" t="str">
        <f t="shared" si="63"/>
        <v> </v>
      </c>
      <c r="CU34" s="227" t="str">
        <f t="shared" ref="CU34:CU55" si="84">IF((BY34=6),AA34," ")</f>
        <v> </v>
      </c>
      <c r="CV34" s="227" t="str">
        <f t="shared" ref="CV34:CV55" si="85">IF((BY34=6),AB34," ")</f>
        <v> </v>
      </c>
      <c r="CW34" s="238">
        <f t="shared" ref="CW34:CW55" si="86">SUM(CT34:CV34)</f>
        <v>0</v>
      </c>
    </row>
    <row r="35" ht="10.35" customHeight="1" spans="1:101">
      <c r="A35" s="4"/>
      <c r="B35" s="22"/>
      <c r="C35" s="22"/>
      <c r="D35" s="17"/>
      <c r="E35" s="37" t="str">
        <f t="shared" si="47"/>
        <v> 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 t="str">
        <f t="shared" si="55"/>
        <v> 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 t="str">
        <f t="shared" si="61"/>
        <v> 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 t="str">
        <f t="shared" ref="BY35:BY55" si="87">IF(B7,WEEKDAY(E35:E57)," ")</f>
        <v> </v>
      </c>
      <c r="BZ35" s="226" t="str">
        <f t="shared" si="69"/>
        <v> </v>
      </c>
      <c r="CA35" s="227" t="str">
        <f t="shared" si="70"/>
        <v> </v>
      </c>
      <c r="CB35" s="227" t="str">
        <f t="shared" si="62"/>
        <v> </v>
      </c>
      <c r="CC35" s="238">
        <f t="shared" si="71"/>
        <v>0</v>
      </c>
      <c r="CE35" s="226" t="str">
        <f t="shared" si="72"/>
        <v> </v>
      </c>
      <c r="CF35" s="227" t="str">
        <f t="shared" si="73"/>
        <v> </v>
      </c>
      <c r="CG35" s="227" t="str">
        <f t="shared" si="74"/>
        <v> </v>
      </c>
      <c r="CH35" s="238">
        <f t="shared" si="75"/>
        <v>0</v>
      </c>
      <c r="CJ35" s="226" t="str">
        <f t="shared" si="76"/>
        <v> </v>
      </c>
      <c r="CK35" s="227" t="str">
        <f t="shared" si="77"/>
        <v> </v>
      </c>
      <c r="CL35" s="227" t="str">
        <f t="shared" si="78"/>
        <v> </v>
      </c>
      <c r="CM35" s="238">
        <f t="shared" si="79"/>
        <v>0</v>
      </c>
      <c r="CN35" s="2"/>
      <c r="CO35" s="226" t="str">
        <f t="shared" si="80"/>
        <v> </v>
      </c>
      <c r="CP35" s="227" t="str">
        <f t="shared" si="81"/>
        <v> </v>
      </c>
      <c r="CQ35" s="227" t="str">
        <f t="shared" si="82"/>
        <v> </v>
      </c>
      <c r="CR35" s="238">
        <f t="shared" si="83"/>
        <v>0</v>
      </c>
      <c r="CT35" s="226" t="str">
        <f t="shared" si="63"/>
        <v> </v>
      </c>
      <c r="CU35" s="227" t="str">
        <f t="shared" si="84"/>
        <v> </v>
      </c>
      <c r="CV35" s="227" t="str">
        <f t="shared" si="85"/>
        <v> </v>
      </c>
      <c r="CW35" s="238">
        <f t="shared" si="86"/>
        <v>0</v>
      </c>
    </row>
    <row r="36" ht="10.35" customHeight="1" spans="1:101">
      <c r="A36" s="4"/>
      <c r="B36" s="22"/>
      <c r="C36" s="22"/>
      <c r="D36" s="17"/>
      <c r="E36" s="37" t="str">
        <f t="shared" si="47"/>
        <v> 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 t="str">
        <f t="shared" si="55"/>
        <v> 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 t="str">
        <f t="shared" si="61"/>
        <v> 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 t="str">
        <f t="shared" si="87"/>
        <v> </v>
      </c>
      <c r="BZ36" s="226" t="str">
        <f t="shared" si="69"/>
        <v> </v>
      </c>
      <c r="CA36" s="227" t="str">
        <f t="shared" si="70"/>
        <v> </v>
      </c>
      <c r="CB36" s="227" t="str">
        <f t="shared" si="62"/>
        <v> </v>
      </c>
      <c r="CC36" s="238">
        <f t="shared" si="71"/>
        <v>0</v>
      </c>
      <c r="CE36" s="226" t="str">
        <f t="shared" si="72"/>
        <v> </v>
      </c>
      <c r="CF36" s="227" t="str">
        <f t="shared" si="73"/>
        <v> </v>
      </c>
      <c r="CG36" s="227" t="str">
        <f t="shared" si="74"/>
        <v> </v>
      </c>
      <c r="CH36" s="238">
        <f t="shared" si="75"/>
        <v>0</v>
      </c>
      <c r="CJ36" s="226" t="str">
        <f t="shared" si="76"/>
        <v> </v>
      </c>
      <c r="CK36" s="227" t="str">
        <f t="shared" si="77"/>
        <v> </v>
      </c>
      <c r="CL36" s="227" t="str">
        <f t="shared" si="78"/>
        <v> </v>
      </c>
      <c r="CM36" s="238">
        <f t="shared" si="79"/>
        <v>0</v>
      </c>
      <c r="CN36" s="2"/>
      <c r="CO36" s="226" t="str">
        <f t="shared" si="80"/>
        <v> </v>
      </c>
      <c r="CP36" s="227" t="str">
        <f t="shared" si="81"/>
        <v> </v>
      </c>
      <c r="CQ36" s="227" t="str">
        <f t="shared" si="82"/>
        <v> </v>
      </c>
      <c r="CR36" s="238">
        <f t="shared" si="83"/>
        <v>0</v>
      </c>
      <c r="CT36" s="226" t="str">
        <f t="shared" si="63"/>
        <v> </v>
      </c>
      <c r="CU36" s="227" t="str">
        <f t="shared" si="84"/>
        <v> </v>
      </c>
      <c r="CV36" s="227" t="str">
        <f t="shared" si="85"/>
        <v> </v>
      </c>
      <c r="CW36" s="238">
        <f t="shared" si="86"/>
        <v>0</v>
      </c>
    </row>
    <row r="37" ht="10.35" customHeight="1" spans="1:101">
      <c r="A37" s="4"/>
      <c r="B37" s="22"/>
      <c r="C37" s="22"/>
      <c r="D37" s="17"/>
      <c r="E37" s="37" t="str">
        <f t="shared" si="47"/>
        <v> 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 t="str">
        <f t="shared" si="55"/>
        <v> 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 t="str">
        <f t="shared" si="61"/>
        <v> 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 t="str">
        <f t="shared" si="87"/>
        <v> </v>
      </c>
      <c r="BZ37" s="226" t="str">
        <f t="shared" si="69"/>
        <v> </v>
      </c>
      <c r="CA37" s="227" t="str">
        <f t="shared" si="70"/>
        <v> </v>
      </c>
      <c r="CB37" s="227" t="str">
        <f t="shared" si="62"/>
        <v> </v>
      </c>
      <c r="CC37" s="238">
        <f t="shared" si="71"/>
        <v>0</v>
      </c>
      <c r="CE37" s="226" t="str">
        <f t="shared" si="72"/>
        <v> </v>
      </c>
      <c r="CF37" s="227" t="str">
        <f t="shared" si="73"/>
        <v> </v>
      </c>
      <c r="CG37" s="227" t="str">
        <f t="shared" si="74"/>
        <v> </v>
      </c>
      <c r="CH37" s="238">
        <f t="shared" si="75"/>
        <v>0</v>
      </c>
      <c r="CJ37" s="226" t="str">
        <f t="shared" si="76"/>
        <v> </v>
      </c>
      <c r="CK37" s="227" t="str">
        <f t="shared" si="77"/>
        <v> </v>
      </c>
      <c r="CL37" s="227" t="str">
        <f t="shared" si="78"/>
        <v> </v>
      </c>
      <c r="CM37" s="238">
        <f t="shared" si="79"/>
        <v>0</v>
      </c>
      <c r="CN37" s="2"/>
      <c r="CO37" s="226" t="str">
        <f t="shared" si="80"/>
        <v> </v>
      </c>
      <c r="CP37" s="227" t="str">
        <f t="shared" si="81"/>
        <v> </v>
      </c>
      <c r="CQ37" s="227" t="str">
        <f t="shared" si="82"/>
        <v> </v>
      </c>
      <c r="CR37" s="238">
        <f t="shared" si="83"/>
        <v>0</v>
      </c>
      <c r="CT37" s="226" t="str">
        <f t="shared" si="63"/>
        <v> </v>
      </c>
      <c r="CU37" s="227" t="str">
        <f t="shared" si="84"/>
        <v> </v>
      </c>
      <c r="CV37" s="227" t="str">
        <f t="shared" si="85"/>
        <v> </v>
      </c>
      <c r="CW37" s="238">
        <f t="shared" si="86"/>
        <v>0</v>
      </c>
    </row>
    <row r="38" ht="10.35" customHeight="1" spans="1:101">
      <c r="A38" s="7"/>
      <c r="B38" s="22"/>
      <c r="C38" s="22"/>
      <c r="D38" s="17"/>
      <c r="E38" s="37" t="str">
        <f t="shared" si="47"/>
        <v> 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 t="str">
        <f t="shared" si="55"/>
        <v> 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 t="str">
        <f t="shared" si="61"/>
        <v> 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 t="str">
        <f t="shared" si="87"/>
        <v> </v>
      </c>
      <c r="BZ38" s="226" t="str">
        <f t="shared" si="69"/>
        <v> </v>
      </c>
      <c r="CA38" s="227" t="str">
        <f t="shared" si="70"/>
        <v> </v>
      </c>
      <c r="CB38" s="227" t="str">
        <f t="shared" si="62"/>
        <v> </v>
      </c>
      <c r="CC38" s="238">
        <f t="shared" si="71"/>
        <v>0</v>
      </c>
      <c r="CE38" s="226" t="str">
        <f t="shared" si="72"/>
        <v> </v>
      </c>
      <c r="CF38" s="227" t="str">
        <f t="shared" si="73"/>
        <v> </v>
      </c>
      <c r="CG38" s="227" t="str">
        <f t="shared" si="74"/>
        <v> </v>
      </c>
      <c r="CH38" s="238">
        <f t="shared" si="75"/>
        <v>0</v>
      </c>
      <c r="CJ38" s="226" t="str">
        <f t="shared" si="76"/>
        <v> </v>
      </c>
      <c r="CK38" s="227" t="str">
        <f t="shared" si="77"/>
        <v> </v>
      </c>
      <c r="CL38" s="227" t="str">
        <f t="shared" si="78"/>
        <v> </v>
      </c>
      <c r="CM38" s="238">
        <f t="shared" si="79"/>
        <v>0</v>
      </c>
      <c r="CN38" s="2"/>
      <c r="CO38" s="226" t="str">
        <f t="shared" si="80"/>
        <v> </v>
      </c>
      <c r="CP38" s="227" t="str">
        <f t="shared" si="81"/>
        <v> </v>
      </c>
      <c r="CQ38" s="227" t="str">
        <f t="shared" si="82"/>
        <v> </v>
      </c>
      <c r="CR38" s="238">
        <f t="shared" si="83"/>
        <v>0</v>
      </c>
      <c r="CT38" s="226" t="str">
        <f t="shared" si="63"/>
        <v> </v>
      </c>
      <c r="CU38" s="227" t="str">
        <f t="shared" si="84"/>
        <v> </v>
      </c>
      <c r="CV38" s="227" t="str">
        <f t="shared" si="85"/>
        <v> </v>
      </c>
      <c r="CW38" s="238">
        <f t="shared" si="86"/>
        <v>0</v>
      </c>
    </row>
    <row r="39" ht="10.35" customHeight="1" spans="1:101">
      <c r="A39" s="10"/>
      <c r="B39" s="22"/>
      <c r="C39" s="22"/>
      <c r="D39" s="17"/>
      <c r="E39" s="37" t="str">
        <f t="shared" si="47"/>
        <v> 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 t="str">
        <f t="shared" si="55"/>
        <v> 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 t="str">
        <f t="shared" si="61"/>
        <v> 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 t="str">
        <f t="shared" si="87"/>
        <v> </v>
      </c>
      <c r="BZ39" s="226" t="str">
        <f t="shared" si="69"/>
        <v> </v>
      </c>
      <c r="CA39" s="227" t="str">
        <f t="shared" si="70"/>
        <v> </v>
      </c>
      <c r="CB39" s="227" t="str">
        <f t="shared" si="62"/>
        <v> </v>
      </c>
      <c r="CC39" s="238">
        <f t="shared" si="71"/>
        <v>0</v>
      </c>
      <c r="CE39" s="226" t="str">
        <f t="shared" si="72"/>
        <v> </v>
      </c>
      <c r="CF39" s="227" t="str">
        <f t="shared" si="73"/>
        <v> </v>
      </c>
      <c r="CG39" s="227" t="str">
        <f t="shared" si="74"/>
        <v> </v>
      </c>
      <c r="CH39" s="238">
        <f t="shared" si="75"/>
        <v>0</v>
      </c>
      <c r="CJ39" s="226" t="str">
        <f t="shared" si="76"/>
        <v> </v>
      </c>
      <c r="CK39" s="227" t="str">
        <f t="shared" si="77"/>
        <v> </v>
      </c>
      <c r="CL39" s="227" t="str">
        <f t="shared" si="78"/>
        <v> </v>
      </c>
      <c r="CM39" s="238">
        <f t="shared" si="79"/>
        <v>0</v>
      </c>
      <c r="CN39" s="2"/>
      <c r="CO39" s="226" t="str">
        <f t="shared" si="80"/>
        <v> </v>
      </c>
      <c r="CP39" s="227" t="str">
        <f t="shared" si="81"/>
        <v> </v>
      </c>
      <c r="CQ39" s="227" t="str">
        <f t="shared" si="82"/>
        <v> </v>
      </c>
      <c r="CR39" s="238">
        <f t="shared" si="83"/>
        <v>0</v>
      </c>
      <c r="CT39" s="226" t="str">
        <f t="shared" si="63"/>
        <v> </v>
      </c>
      <c r="CU39" s="227" t="str">
        <f t="shared" si="84"/>
        <v> </v>
      </c>
      <c r="CV39" s="227" t="str">
        <f t="shared" si="85"/>
        <v> </v>
      </c>
      <c r="CW39" s="238">
        <f t="shared" si="86"/>
        <v>0</v>
      </c>
    </row>
    <row r="40" ht="10.35" customHeight="1" spans="1:101">
      <c r="A40" s="4"/>
      <c r="B40" s="22"/>
      <c r="C40" s="22"/>
      <c r="D40" s="17"/>
      <c r="E40" s="37" t="str">
        <f t="shared" si="47"/>
        <v> 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 t="str">
        <f t="shared" si="55"/>
        <v> 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 t="str">
        <f t="shared" si="61"/>
        <v> 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 t="str">
        <f t="shared" si="87"/>
        <v> </v>
      </c>
      <c r="BZ40" s="226" t="str">
        <f t="shared" si="69"/>
        <v> </v>
      </c>
      <c r="CA40" s="227" t="str">
        <f t="shared" si="70"/>
        <v> </v>
      </c>
      <c r="CB40" s="227" t="str">
        <f t="shared" si="62"/>
        <v> </v>
      </c>
      <c r="CC40" s="238">
        <f t="shared" si="71"/>
        <v>0</v>
      </c>
      <c r="CE40" s="226" t="str">
        <f t="shared" si="72"/>
        <v> </v>
      </c>
      <c r="CF40" s="227" t="str">
        <f t="shared" si="73"/>
        <v> </v>
      </c>
      <c r="CG40" s="227" t="str">
        <f t="shared" si="74"/>
        <v> </v>
      </c>
      <c r="CH40" s="238">
        <f t="shared" si="75"/>
        <v>0</v>
      </c>
      <c r="CJ40" s="226" t="str">
        <f t="shared" si="76"/>
        <v> </v>
      </c>
      <c r="CK40" s="227" t="str">
        <f t="shared" si="77"/>
        <v> </v>
      </c>
      <c r="CL40" s="227" t="str">
        <f t="shared" si="78"/>
        <v> </v>
      </c>
      <c r="CM40" s="238">
        <f t="shared" si="79"/>
        <v>0</v>
      </c>
      <c r="CN40" s="2"/>
      <c r="CO40" s="226" t="str">
        <f t="shared" si="80"/>
        <v> </v>
      </c>
      <c r="CP40" s="227" t="str">
        <f t="shared" si="81"/>
        <v> </v>
      </c>
      <c r="CQ40" s="227" t="str">
        <f t="shared" si="82"/>
        <v> </v>
      </c>
      <c r="CR40" s="238">
        <f t="shared" si="83"/>
        <v>0</v>
      </c>
      <c r="CT40" s="226" t="str">
        <f t="shared" si="63"/>
        <v> </v>
      </c>
      <c r="CU40" s="227" t="str">
        <f t="shared" si="84"/>
        <v> </v>
      </c>
      <c r="CV40" s="227" t="str">
        <f t="shared" si="85"/>
        <v> </v>
      </c>
      <c r="CW40" s="238">
        <f t="shared" si="86"/>
        <v>0</v>
      </c>
    </row>
    <row r="41" ht="10.35" customHeight="1" spans="1:101">
      <c r="A41" s="4"/>
      <c r="B41" s="22"/>
      <c r="C41" s="22"/>
      <c r="D41" s="17"/>
      <c r="E41" s="37" t="str">
        <f t="shared" si="47"/>
        <v> 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 t="str">
        <f t="shared" si="55"/>
        <v> 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 t="str">
        <f t="shared" si="61"/>
        <v> 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 t="str">
        <f t="shared" si="87"/>
        <v> </v>
      </c>
      <c r="BZ41" s="226" t="str">
        <f t="shared" si="69"/>
        <v> </v>
      </c>
      <c r="CA41" s="227" t="str">
        <f t="shared" si="70"/>
        <v> </v>
      </c>
      <c r="CB41" s="227" t="str">
        <f t="shared" si="62"/>
        <v> </v>
      </c>
      <c r="CC41" s="238">
        <f t="shared" si="71"/>
        <v>0</v>
      </c>
      <c r="CE41" s="226" t="str">
        <f t="shared" si="72"/>
        <v> </v>
      </c>
      <c r="CF41" s="227" t="str">
        <f t="shared" si="73"/>
        <v> </v>
      </c>
      <c r="CG41" s="227" t="str">
        <f t="shared" si="74"/>
        <v> </v>
      </c>
      <c r="CH41" s="238">
        <f t="shared" si="75"/>
        <v>0</v>
      </c>
      <c r="CJ41" s="226" t="str">
        <f t="shared" si="76"/>
        <v> </v>
      </c>
      <c r="CK41" s="227" t="str">
        <f t="shared" si="77"/>
        <v> </v>
      </c>
      <c r="CL41" s="227" t="str">
        <f t="shared" si="78"/>
        <v> </v>
      </c>
      <c r="CM41" s="238">
        <f t="shared" si="79"/>
        <v>0</v>
      </c>
      <c r="CN41" s="2"/>
      <c r="CO41" s="226" t="str">
        <f t="shared" si="80"/>
        <v> </v>
      </c>
      <c r="CP41" s="227" t="str">
        <f t="shared" si="81"/>
        <v> </v>
      </c>
      <c r="CQ41" s="227" t="str">
        <f t="shared" si="82"/>
        <v> </v>
      </c>
      <c r="CR41" s="238">
        <f t="shared" si="83"/>
        <v>0</v>
      </c>
      <c r="CT41" s="226" t="str">
        <f t="shared" si="63"/>
        <v> </v>
      </c>
      <c r="CU41" s="227" t="str">
        <f t="shared" si="84"/>
        <v> </v>
      </c>
      <c r="CV41" s="227" t="str">
        <f t="shared" si="85"/>
        <v> </v>
      </c>
      <c r="CW41" s="238">
        <f t="shared" si="86"/>
        <v>0</v>
      </c>
    </row>
    <row r="42" ht="10.35" customHeight="1" spans="1:101">
      <c r="A42" s="4"/>
      <c r="B42" s="22"/>
      <c r="C42" s="22"/>
      <c r="D42" s="17"/>
      <c r="E42" s="37" t="str">
        <f t="shared" si="47"/>
        <v> 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 t="str">
        <f t="shared" si="55"/>
        <v> 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 t="str">
        <f t="shared" si="61"/>
        <v> 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 t="str">
        <f t="shared" si="87"/>
        <v> </v>
      </c>
      <c r="BZ42" s="226" t="str">
        <f t="shared" si="69"/>
        <v> </v>
      </c>
      <c r="CA42" s="227" t="str">
        <f t="shared" si="70"/>
        <v> </v>
      </c>
      <c r="CB42" s="227" t="str">
        <f t="shared" si="62"/>
        <v> </v>
      </c>
      <c r="CC42" s="238">
        <f t="shared" si="71"/>
        <v>0</v>
      </c>
      <c r="CE42" s="226" t="str">
        <f t="shared" si="72"/>
        <v> </v>
      </c>
      <c r="CF42" s="227" t="str">
        <f t="shared" si="73"/>
        <v> </v>
      </c>
      <c r="CG42" s="227" t="str">
        <f t="shared" si="74"/>
        <v> </v>
      </c>
      <c r="CH42" s="238">
        <f t="shared" si="75"/>
        <v>0</v>
      </c>
      <c r="CJ42" s="226" t="str">
        <f t="shared" si="76"/>
        <v> </v>
      </c>
      <c r="CK42" s="227" t="str">
        <f t="shared" si="77"/>
        <v> </v>
      </c>
      <c r="CL42" s="227" t="str">
        <f t="shared" si="78"/>
        <v> </v>
      </c>
      <c r="CM42" s="238">
        <f t="shared" si="79"/>
        <v>0</v>
      </c>
      <c r="CN42" s="2"/>
      <c r="CO42" s="226" t="str">
        <f t="shared" si="80"/>
        <v> </v>
      </c>
      <c r="CP42" s="227" t="str">
        <f t="shared" si="81"/>
        <v> </v>
      </c>
      <c r="CQ42" s="227" t="str">
        <f t="shared" si="82"/>
        <v> </v>
      </c>
      <c r="CR42" s="238">
        <f t="shared" si="83"/>
        <v>0</v>
      </c>
      <c r="CT42" s="226" t="str">
        <f t="shared" si="63"/>
        <v> </v>
      </c>
      <c r="CU42" s="227" t="str">
        <f t="shared" si="84"/>
        <v> </v>
      </c>
      <c r="CV42" s="227" t="str">
        <f t="shared" si="85"/>
        <v> </v>
      </c>
      <c r="CW42" s="238">
        <f t="shared" si="86"/>
        <v>0</v>
      </c>
    </row>
    <row r="43" ht="10.35" customHeight="1" spans="1:101">
      <c r="A43" s="4"/>
      <c r="B43" s="22"/>
      <c r="C43" s="22"/>
      <c r="D43" s="17"/>
      <c r="E43" s="37" t="str">
        <f t="shared" si="47"/>
        <v> 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 t="str">
        <f t="shared" si="55"/>
        <v> 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 t="str">
        <f t="shared" si="61"/>
        <v> 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 t="str">
        <f t="shared" si="87"/>
        <v> </v>
      </c>
      <c r="BZ43" s="226" t="str">
        <f t="shared" si="69"/>
        <v> </v>
      </c>
      <c r="CA43" s="227" t="str">
        <f t="shared" si="70"/>
        <v> </v>
      </c>
      <c r="CB43" s="227" t="str">
        <f t="shared" si="62"/>
        <v> </v>
      </c>
      <c r="CC43" s="238">
        <f t="shared" si="71"/>
        <v>0</v>
      </c>
      <c r="CE43" s="226" t="str">
        <f t="shared" si="72"/>
        <v> </v>
      </c>
      <c r="CF43" s="227" t="str">
        <f t="shared" si="73"/>
        <v> </v>
      </c>
      <c r="CG43" s="227" t="str">
        <f t="shared" si="74"/>
        <v> </v>
      </c>
      <c r="CH43" s="238">
        <f t="shared" si="75"/>
        <v>0</v>
      </c>
      <c r="CJ43" s="226" t="str">
        <f t="shared" si="76"/>
        <v> </v>
      </c>
      <c r="CK43" s="227" t="str">
        <f t="shared" si="77"/>
        <v> </v>
      </c>
      <c r="CL43" s="227" t="str">
        <f t="shared" si="78"/>
        <v> </v>
      </c>
      <c r="CM43" s="238">
        <f t="shared" si="79"/>
        <v>0</v>
      </c>
      <c r="CN43" s="2"/>
      <c r="CO43" s="226" t="str">
        <f t="shared" si="80"/>
        <v> </v>
      </c>
      <c r="CP43" s="227" t="str">
        <f t="shared" si="81"/>
        <v> </v>
      </c>
      <c r="CQ43" s="227" t="str">
        <f t="shared" si="82"/>
        <v> </v>
      </c>
      <c r="CR43" s="238">
        <f t="shared" si="83"/>
        <v>0</v>
      </c>
      <c r="CT43" s="226" t="str">
        <f t="shared" si="63"/>
        <v> </v>
      </c>
      <c r="CU43" s="227" t="str">
        <f t="shared" si="84"/>
        <v> </v>
      </c>
      <c r="CV43" s="227" t="str">
        <f t="shared" si="85"/>
        <v> </v>
      </c>
      <c r="CW43" s="238">
        <f t="shared" si="86"/>
        <v>0</v>
      </c>
    </row>
    <row r="44" ht="10.35" customHeight="1" spans="1:101">
      <c r="A44" s="4"/>
      <c r="B44" s="22"/>
      <c r="C44" s="22"/>
      <c r="D44" s="17"/>
      <c r="E44" s="37" t="str">
        <f t="shared" si="47"/>
        <v> 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 t="str">
        <f t="shared" si="55"/>
        <v> 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 t="str">
        <f t="shared" si="61"/>
        <v> 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 t="str">
        <f t="shared" si="87"/>
        <v> </v>
      </c>
      <c r="BZ44" s="226" t="str">
        <f t="shared" si="69"/>
        <v> </v>
      </c>
      <c r="CA44" s="227" t="str">
        <f t="shared" si="70"/>
        <v> </v>
      </c>
      <c r="CB44" s="227" t="str">
        <f t="shared" si="62"/>
        <v> </v>
      </c>
      <c r="CC44" s="238">
        <f t="shared" si="71"/>
        <v>0</v>
      </c>
      <c r="CE44" s="226" t="str">
        <f t="shared" si="72"/>
        <v> </v>
      </c>
      <c r="CF44" s="227" t="str">
        <f t="shared" si="73"/>
        <v> </v>
      </c>
      <c r="CG44" s="227" t="str">
        <f t="shared" si="74"/>
        <v> </v>
      </c>
      <c r="CH44" s="238">
        <f t="shared" si="75"/>
        <v>0</v>
      </c>
      <c r="CJ44" s="226" t="str">
        <f t="shared" si="76"/>
        <v> </v>
      </c>
      <c r="CK44" s="227" t="str">
        <f t="shared" si="77"/>
        <v> </v>
      </c>
      <c r="CL44" s="227" t="str">
        <f t="shared" si="78"/>
        <v> </v>
      </c>
      <c r="CM44" s="238">
        <f t="shared" si="79"/>
        <v>0</v>
      </c>
      <c r="CN44" s="2"/>
      <c r="CO44" s="226" t="str">
        <f t="shared" si="80"/>
        <v> </v>
      </c>
      <c r="CP44" s="227" t="str">
        <f t="shared" si="81"/>
        <v> </v>
      </c>
      <c r="CQ44" s="227" t="str">
        <f t="shared" si="82"/>
        <v> </v>
      </c>
      <c r="CR44" s="238">
        <f t="shared" si="83"/>
        <v>0</v>
      </c>
      <c r="CT44" s="226" t="str">
        <f t="shared" si="63"/>
        <v> </v>
      </c>
      <c r="CU44" s="227" t="str">
        <f t="shared" si="84"/>
        <v> </v>
      </c>
      <c r="CV44" s="227" t="str">
        <f t="shared" si="85"/>
        <v> </v>
      </c>
      <c r="CW44" s="238">
        <f t="shared" si="86"/>
        <v>0</v>
      </c>
    </row>
    <row r="45" ht="10.35" customHeight="1" spans="1:101">
      <c r="A45" s="4"/>
      <c r="B45" s="22"/>
      <c r="C45" s="22"/>
      <c r="D45" s="17"/>
      <c r="E45" s="37" t="str">
        <f t="shared" si="47"/>
        <v> 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 t="str">
        <f t="shared" si="55"/>
        <v> 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 t="str">
        <f t="shared" si="61"/>
        <v> 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 t="str">
        <f t="shared" si="87"/>
        <v> </v>
      </c>
      <c r="BZ45" s="226" t="str">
        <f t="shared" si="69"/>
        <v> </v>
      </c>
      <c r="CA45" s="227" t="str">
        <f t="shared" si="70"/>
        <v> </v>
      </c>
      <c r="CB45" s="227" t="str">
        <f t="shared" si="62"/>
        <v> </v>
      </c>
      <c r="CC45" s="238">
        <f t="shared" si="71"/>
        <v>0</v>
      </c>
      <c r="CE45" s="226" t="str">
        <f t="shared" si="72"/>
        <v> </v>
      </c>
      <c r="CF45" s="227" t="str">
        <f t="shared" si="73"/>
        <v> </v>
      </c>
      <c r="CG45" s="227" t="str">
        <f t="shared" si="74"/>
        <v> </v>
      </c>
      <c r="CH45" s="238">
        <f t="shared" si="75"/>
        <v>0</v>
      </c>
      <c r="CJ45" s="226" t="str">
        <f t="shared" si="76"/>
        <v> </v>
      </c>
      <c r="CK45" s="227" t="str">
        <f t="shared" si="77"/>
        <v> </v>
      </c>
      <c r="CL45" s="227" t="str">
        <f t="shared" si="78"/>
        <v> </v>
      </c>
      <c r="CM45" s="238">
        <f t="shared" si="79"/>
        <v>0</v>
      </c>
      <c r="CN45" s="2"/>
      <c r="CO45" s="226" t="str">
        <f t="shared" si="80"/>
        <v> </v>
      </c>
      <c r="CP45" s="227" t="str">
        <f t="shared" si="81"/>
        <v> </v>
      </c>
      <c r="CQ45" s="227" t="str">
        <f t="shared" si="82"/>
        <v> </v>
      </c>
      <c r="CR45" s="238">
        <f t="shared" si="83"/>
        <v>0</v>
      </c>
      <c r="CT45" s="226" t="str">
        <f t="shared" si="63"/>
        <v> </v>
      </c>
      <c r="CU45" s="227" t="str">
        <f t="shared" si="84"/>
        <v> </v>
      </c>
      <c r="CV45" s="227" t="str">
        <f t="shared" si="85"/>
        <v> </v>
      </c>
      <c r="CW45" s="238">
        <f t="shared" si="86"/>
        <v>0</v>
      </c>
    </row>
    <row r="46" ht="10.35" customHeight="1" spans="1:101">
      <c r="A46" s="4"/>
      <c r="B46" s="22"/>
      <c r="C46" s="22"/>
      <c r="D46" s="17"/>
      <c r="E46" s="37" t="str">
        <f t="shared" si="47"/>
        <v> 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 t="str">
        <f t="shared" si="55"/>
        <v> 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 t="str">
        <f t="shared" si="61"/>
        <v> 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 t="str">
        <f t="shared" si="87"/>
        <v> </v>
      </c>
      <c r="BZ46" s="226" t="str">
        <f t="shared" si="69"/>
        <v> </v>
      </c>
      <c r="CA46" s="227" t="str">
        <f t="shared" si="70"/>
        <v> </v>
      </c>
      <c r="CB46" s="227" t="str">
        <f t="shared" si="62"/>
        <v> </v>
      </c>
      <c r="CC46" s="238">
        <f t="shared" si="71"/>
        <v>0</v>
      </c>
      <c r="CE46" s="226" t="str">
        <f t="shared" si="72"/>
        <v> </v>
      </c>
      <c r="CF46" s="227" t="str">
        <f t="shared" si="73"/>
        <v> </v>
      </c>
      <c r="CG46" s="227" t="str">
        <f t="shared" si="74"/>
        <v> </v>
      </c>
      <c r="CH46" s="238">
        <f t="shared" si="75"/>
        <v>0</v>
      </c>
      <c r="CJ46" s="226" t="str">
        <f t="shared" si="76"/>
        <v> </v>
      </c>
      <c r="CK46" s="227" t="str">
        <f t="shared" si="77"/>
        <v> </v>
      </c>
      <c r="CL46" s="227" t="str">
        <f t="shared" si="78"/>
        <v> </v>
      </c>
      <c r="CM46" s="238">
        <f t="shared" si="79"/>
        <v>0</v>
      </c>
      <c r="CN46" s="2"/>
      <c r="CO46" s="226" t="str">
        <f t="shared" si="80"/>
        <v> </v>
      </c>
      <c r="CP46" s="227" t="str">
        <f t="shared" si="81"/>
        <v> </v>
      </c>
      <c r="CQ46" s="227" t="str">
        <f t="shared" si="82"/>
        <v> </v>
      </c>
      <c r="CR46" s="238">
        <f t="shared" si="83"/>
        <v>0</v>
      </c>
      <c r="CT46" s="226" t="str">
        <f t="shared" si="63"/>
        <v> </v>
      </c>
      <c r="CU46" s="227" t="str">
        <f t="shared" si="84"/>
        <v> </v>
      </c>
      <c r="CV46" s="227" t="str">
        <f t="shared" si="85"/>
        <v> </v>
      </c>
      <c r="CW46" s="238">
        <f t="shared" si="86"/>
        <v>0</v>
      </c>
    </row>
    <row r="47" ht="10.35" customHeight="1" spans="1:101">
      <c r="A47" s="4"/>
      <c r="B47" s="22"/>
      <c r="C47" s="22"/>
      <c r="D47" s="17"/>
      <c r="E47" s="37" t="str">
        <f t="shared" si="47"/>
        <v> 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 t="str">
        <f t="shared" si="55"/>
        <v> 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 t="str">
        <f t="shared" si="61"/>
        <v> 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 t="str">
        <f t="shared" si="87"/>
        <v> </v>
      </c>
      <c r="BZ47" s="226" t="str">
        <f t="shared" si="69"/>
        <v> </v>
      </c>
      <c r="CA47" s="227" t="str">
        <f t="shared" si="70"/>
        <v> </v>
      </c>
      <c r="CB47" s="227" t="str">
        <f t="shared" si="62"/>
        <v> </v>
      </c>
      <c r="CC47" s="238">
        <f t="shared" si="71"/>
        <v>0</v>
      </c>
      <c r="CE47" s="226" t="str">
        <f t="shared" si="72"/>
        <v> </v>
      </c>
      <c r="CF47" s="227" t="str">
        <f t="shared" si="73"/>
        <v> </v>
      </c>
      <c r="CG47" s="227" t="str">
        <f t="shared" si="74"/>
        <v> </v>
      </c>
      <c r="CH47" s="238">
        <f t="shared" si="75"/>
        <v>0</v>
      </c>
      <c r="CJ47" s="226" t="str">
        <f t="shared" si="76"/>
        <v> </v>
      </c>
      <c r="CK47" s="227" t="str">
        <f t="shared" si="77"/>
        <v> </v>
      </c>
      <c r="CL47" s="227" t="str">
        <f t="shared" si="78"/>
        <v> </v>
      </c>
      <c r="CM47" s="238">
        <f t="shared" si="79"/>
        <v>0</v>
      </c>
      <c r="CN47" s="2"/>
      <c r="CO47" s="226" t="str">
        <f t="shared" si="80"/>
        <v> </v>
      </c>
      <c r="CP47" s="227" t="str">
        <f t="shared" si="81"/>
        <v> </v>
      </c>
      <c r="CQ47" s="227" t="str">
        <f t="shared" si="82"/>
        <v> </v>
      </c>
      <c r="CR47" s="238">
        <f t="shared" si="83"/>
        <v>0</v>
      </c>
      <c r="CT47" s="226" t="str">
        <f t="shared" si="63"/>
        <v> </v>
      </c>
      <c r="CU47" s="227" t="str">
        <f t="shared" si="84"/>
        <v> </v>
      </c>
      <c r="CV47" s="227" t="str">
        <f t="shared" si="85"/>
        <v> </v>
      </c>
      <c r="CW47" s="238">
        <f t="shared" si="86"/>
        <v>0</v>
      </c>
    </row>
    <row r="48" ht="10.35" customHeight="1" spans="1:101">
      <c r="A48" s="4"/>
      <c r="B48" s="22"/>
      <c r="C48" s="22"/>
      <c r="D48" s="17"/>
      <c r="E48" s="37" t="str">
        <f t="shared" si="47"/>
        <v> 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 t="str">
        <f t="shared" si="55"/>
        <v> 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 t="str">
        <f t="shared" si="61"/>
        <v> 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 t="str">
        <f t="shared" si="87"/>
        <v> </v>
      </c>
      <c r="BZ48" s="226" t="str">
        <f t="shared" si="69"/>
        <v> </v>
      </c>
      <c r="CA48" s="227" t="str">
        <f t="shared" si="70"/>
        <v> </v>
      </c>
      <c r="CB48" s="227" t="str">
        <f t="shared" si="62"/>
        <v> </v>
      </c>
      <c r="CC48" s="238">
        <f t="shared" si="71"/>
        <v>0</v>
      </c>
      <c r="CE48" s="226" t="str">
        <f t="shared" si="72"/>
        <v> </v>
      </c>
      <c r="CF48" s="227" t="str">
        <f t="shared" si="73"/>
        <v> </v>
      </c>
      <c r="CG48" s="227" t="str">
        <f t="shared" si="74"/>
        <v> </v>
      </c>
      <c r="CH48" s="238">
        <f t="shared" si="75"/>
        <v>0</v>
      </c>
      <c r="CJ48" s="226" t="str">
        <f t="shared" si="76"/>
        <v> </v>
      </c>
      <c r="CK48" s="227" t="str">
        <f t="shared" si="77"/>
        <v> </v>
      </c>
      <c r="CL48" s="227" t="str">
        <f t="shared" si="78"/>
        <v> </v>
      </c>
      <c r="CM48" s="238">
        <f t="shared" si="79"/>
        <v>0</v>
      </c>
      <c r="CN48" s="2"/>
      <c r="CO48" s="226" t="str">
        <f t="shared" si="80"/>
        <v> </v>
      </c>
      <c r="CP48" s="227" t="str">
        <f t="shared" si="81"/>
        <v> </v>
      </c>
      <c r="CQ48" s="227" t="str">
        <f t="shared" si="82"/>
        <v> </v>
      </c>
      <c r="CR48" s="238">
        <f t="shared" si="83"/>
        <v>0</v>
      </c>
      <c r="CT48" s="226" t="str">
        <f t="shared" si="63"/>
        <v> </v>
      </c>
      <c r="CU48" s="227" t="str">
        <f t="shared" si="84"/>
        <v> </v>
      </c>
      <c r="CV48" s="227" t="str">
        <f t="shared" si="85"/>
        <v> </v>
      </c>
      <c r="CW48" s="238">
        <f t="shared" si="86"/>
        <v>0</v>
      </c>
    </row>
    <row r="49" ht="10.35" customHeight="1" spans="1:101">
      <c r="A49" s="4"/>
      <c r="B49" s="22"/>
      <c r="C49" s="22"/>
      <c r="D49" s="17"/>
      <c r="E49" s="37" t="str">
        <f t="shared" si="47"/>
        <v> 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 t="str">
        <f t="shared" si="55"/>
        <v> 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 t="str">
        <f t="shared" si="61"/>
        <v> 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87"/>
        <v> </v>
      </c>
      <c r="BZ49" s="226" t="str">
        <f t="shared" si="69"/>
        <v> </v>
      </c>
      <c r="CA49" s="227" t="str">
        <f t="shared" si="70"/>
        <v> </v>
      </c>
      <c r="CB49" s="227" t="str">
        <f t="shared" si="62"/>
        <v> </v>
      </c>
      <c r="CC49" s="238">
        <f t="shared" si="71"/>
        <v>0</v>
      </c>
      <c r="CE49" s="226" t="str">
        <f t="shared" si="72"/>
        <v> </v>
      </c>
      <c r="CF49" s="227" t="str">
        <f t="shared" si="73"/>
        <v> </v>
      </c>
      <c r="CG49" s="227" t="str">
        <f t="shared" si="74"/>
        <v> </v>
      </c>
      <c r="CH49" s="238">
        <f t="shared" si="75"/>
        <v>0</v>
      </c>
      <c r="CJ49" s="226" t="str">
        <f t="shared" si="76"/>
        <v> </v>
      </c>
      <c r="CK49" s="227" t="str">
        <f t="shared" si="77"/>
        <v> </v>
      </c>
      <c r="CL49" s="227" t="str">
        <f t="shared" si="78"/>
        <v> </v>
      </c>
      <c r="CM49" s="238">
        <f t="shared" si="79"/>
        <v>0</v>
      </c>
      <c r="CN49" s="2"/>
      <c r="CO49" s="226" t="str">
        <f t="shared" si="80"/>
        <v> </v>
      </c>
      <c r="CP49" s="227" t="str">
        <f t="shared" si="81"/>
        <v> </v>
      </c>
      <c r="CQ49" s="227" t="str">
        <f t="shared" si="82"/>
        <v> </v>
      </c>
      <c r="CR49" s="238">
        <f t="shared" si="83"/>
        <v>0</v>
      </c>
      <c r="CT49" s="226" t="str">
        <f t="shared" si="63"/>
        <v> </v>
      </c>
      <c r="CU49" s="227" t="str">
        <f t="shared" si="84"/>
        <v> </v>
      </c>
      <c r="CV49" s="227" t="str">
        <f t="shared" si="85"/>
        <v> </v>
      </c>
      <c r="CW49" s="238">
        <f t="shared" si="86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87"/>
        <v> </v>
      </c>
      <c r="BZ50" s="226" t="str">
        <f t="shared" si="69"/>
        <v> </v>
      </c>
      <c r="CA50" s="227" t="str">
        <f t="shared" si="70"/>
        <v> </v>
      </c>
      <c r="CB50" s="227" t="str">
        <f t="shared" si="62"/>
        <v> </v>
      </c>
      <c r="CC50" s="238">
        <f t="shared" si="71"/>
        <v>0</v>
      </c>
      <c r="CE50" s="226" t="str">
        <f t="shared" si="72"/>
        <v> </v>
      </c>
      <c r="CF50" s="227" t="str">
        <f t="shared" si="73"/>
        <v> </v>
      </c>
      <c r="CG50" s="227" t="str">
        <f t="shared" si="74"/>
        <v> </v>
      </c>
      <c r="CH50" s="238">
        <f t="shared" si="75"/>
        <v>0</v>
      </c>
      <c r="CJ50" s="226" t="str">
        <f t="shared" si="76"/>
        <v> </v>
      </c>
      <c r="CK50" s="227" t="str">
        <f t="shared" si="77"/>
        <v> </v>
      </c>
      <c r="CL50" s="227" t="str">
        <f t="shared" si="78"/>
        <v> </v>
      </c>
      <c r="CM50" s="238">
        <f t="shared" si="79"/>
        <v>0</v>
      </c>
      <c r="CN50" s="2"/>
      <c r="CO50" s="226" t="str">
        <f t="shared" si="80"/>
        <v> </v>
      </c>
      <c r="CP50" s="227" t="str">
        <f t="shared" si="81"/>
        <v> </v>
      </c>
      <c r="CQ50" s="227" t="str">
        <f t="shared" si="82"/>
        <v> </v>
      </c>
      <c r="CR50" s="238">
        <f t="shared" si="83"/>
        <v>0</v>
      </c>
      <c r="CT50" s="226" t="str">
        <f t="shared" si="63"/>
        <v> </v>
      </c>
      <c r="CU50" s="227" t="str">
        <f t="shared" si="84"/>
        <v> </v>
      </c>
      <c r="CV50" s="227" t="str">
        <f t="shared" si="85"/>
        <v> </v>
      </c>
      <c r="CW50" s="238">
        <f t="shared" si="86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87"/>
        <v> </v>
      </c>
      <c r="BZ51" s="226" t="str">
        <f t="shared" si="69"/>
        <v> </v>
      </c>
      <c r="CA51" s="227" t="str">
        <f t="shared" si="70"/>
        <v> </v>
      </c>
      <c r="CB51" s="227" t="str">
        <f t="shared" si="62"/>
        <v> </v>
      </c>
      <c r="CC51" s="238">
        <f t="shared" si="71"/>
        <v>0</v>
      </c>
      <c r="CE51" s="226" t="str">
        <f t="shared" si="72"/>
        <v> </v>
      </c>
      <c r="CF51" s="227" t="str">
        <f t="shared" si="73"/>
        <v> </v>
      </c>
      <c r="CG51" s="227" t="str">
        <f t="shared" si="74"/>
        <v> </v>
      </c>
      <c r="CH51" s="238">
        <f t="shared" si="75"/>
        <v>0</v>
      </c>
      <c r="CJ51" s="226" t="str">
        <f t="shared" si="76"/>
        <v> </v>
      </c>
      <c r="CK51" s="227" t="str">
        <f t="shared" si="77"/>
        <v> </v>
      </c>
      <c r="CL51" s="227" t="str">
        <f t="shared" si="78"/>
        <v> </v>
      </c>
      <c r="CM51" s="238">
        <f t="shared" si="79"/>
        <v>0</v>
      </c>
      <c r="CN51" s="2"/>
      <c r="CO51" s="226" t="str">
        <f t="shared" si="80"/>
        <v> </v>
      </c>
      <c r="CP51" s="227" t="str">
        <f t="shared" si="81"/>
        <v> </v>
      </c>
      <c r="CQ51" s="227" t="str">
        <f t="shared" si="82"/>
        <v> </v>
      </c>
      <c r="CR51" s="238">
        <f t="shared" si="83"/>
        <v>0</v>
      </c>
      <c r="CT51" s="226" t="str">
        <f t="shared" si="63"/>
        <v> </v>
      </c>
      <c r="CU51" s="227" t="str">
        <f t="shared" si="84"/>
        <v> </v>
      </c>
      <c r="CV51" s="227" t="str">
        <f t="shared" si="85"/>
        <v> </v>
      </c>
      <c r="CW51" s="238">
        <f t="shared" si="86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87"/>
        <v> </v>
      </c>
      <c r="BZ52" s="226" t="str">
        <f t="shared" si="69"/>
        <v> </v>
      </c>
      <c r="CA52" s="227" t="str">
        <f t="shared" si="70"/>
        <v> </v>
      </c>
      <c r="CB52" s="227" t="str">
        <f t="shared" si="62"/>
        <v> </v>
      </c>
      <c r="CC52" s="238">
        <f t="shared" si="71"/>
        <v>0</v>
      </c>
      <c r="CE52" s="226" t="str">
        <f t="shared" si="72"/>
        <v> </v>
      </c>
      <c r="CF52" s="227" t="str">
        <f t="shared" si="73"/>
        <v> </v>
      </c>
      <c r="CG52" s="227" t="str">
        <f t="shared" si="74"/>
        <v> </v>
      </c>
      <c r="CH52" s="238">
        <f t="shared" si="75"/>
        <v>0</v>
      </c>
      <c r="CJ52" s="226" t="str">
        <f t="shared" si="76"/>
        <v> </v>
      </c>
      <c r="CK52" s="227" t="str">
        <f t="shared" si="77"/>
        <v> </v>
      </c>
      <c r="CL52" s="227" t="str">
        <f t="shared" si="78"/>
        <v> </v>
      </c>
      <c r="CM52" s="238">
        <f t="shared" si="79"/>
        <v>0</v>
      </c>
      <c r="CN52" s="2"/>
      <c r="CO52" s="226" t="str">
        <f t="shared" si="80"/>
        <v> </v>
      </c>
      <c r="CP52" s="227" t="str">
        <f t="shared" si="81"/>
        <v> </v>
      </c>
      <c r="CQ52" s="227" t="str">
        <f t="shared" si="82"/>
        <v> </v>
      </c>
      <c r="CR52" s="238">
        <f t="shared" si="83"/>
        <v>0</v>
      </c>
      <c r="CT52" s="226" t="str">
        <f t="shared" si="63"/>
        <v> </v>
      </c>
      <c r="CU52" s="227" t="str">
        <f t="shared" si="84"/>
        <v> </v>
      </c>
      <c r="CV52" s="227" t="str">
        <f t="shared" si="85"/>
        <v> </v>
      </c>
      <c r="CW52" s="238">
        <f t="shared" si="86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87"/>
        <v> </v>
      </c>
      <c r="BZ53" s="226" t="str">
        <f t="shared" si="69"/>
        <v> </v>
      </c>
      <c r="CA53" s="227" t="str">
        <f t="shared" si="70"/>
        <v> </v>
      </c>
      <c r="CB53" s="227" t="str">
        <f t="shared" si="62"/>
        <v> </v>
      </c>
      <c r="CC53" s="238">
        <f t="shared" si="71"/>
        <v>0</v>
      </c>
      <c r="CE53" s="226" t="str">
        <f t="shared" si="72"/>
        <v> </v>
      </c>
      <c r="CF53" s="227" t="str">
        <f t="shared" si="73"/>
        <v> </v>
      </c>
      <c r="CG53" s="227" t="str">
        <f t="shared" si="74"/>
        <v> </v>
      </c>
      <c r="CH53" s="238">
        <f t="shared" si="75"/>
        <v>0</v>
      </c>
      <c r="CJ53" s="226" t="str">
        <f t="shared" si="76"/>
        <v> </v>
      </c>
      <c r="CK53" s="227" t="str">
        <f t="shared" si="77"/>
        <v> </v>
      </c>
      <c r="CL53" s="227" t="str">
        <f t="shared" si="78"/>
        <v> </v>
      </c>
      <c r="CM53" s="238">
        <f t="shared" si="79"/>
        <v>0</v>
      </c>
      <c r="CN53" s="2"/>
      <c r="CO53" s="226" t="str">
        <f t="shared" si="80"/>
        <v> </v>
      </c>
      <c r="CP53" s="227" t="str">
        <f t="shared" si="81"/>
        <v> </v>
      </c>
      <c r="CQ53" s="227" t="str">
        <f t="shared" si="82"/>
        <v> </v>
      </c>
      <c r="CR53" s="238">
        <f t="shared" si="83"/>
        <v>0</v>
      </c>
      <c r="CT53" s="226" t="str">
        <f t="shared" si="63"/>
        <v> </v>
      </c>
      <c r="CU53" s="227" t="str">
        <f t="shared" si="84"/>
        <v> </v>
      </c>
      <c r="CV53" s="227" t="str">
        <f t="shared" si="85"/>
        <v> </v>
      </c>
      <c r="CW53" s="238">
        <f t="shared" si="86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87"/>
        <v> </v>
      </c>
      <c r="BZ54" s="226" t="str">
        <f t="shared" si="69"/>
        <v> </v>
      </c>
      <c r="CA54" s="227" t="str">
        <f t="shared" si="70"/>
        <v> </v>
      </c>
      <c r="CB54" s="227" t="str">
        <f t="shared" si="62"/>
        <v> </v>
      </c>
      <c r="CC54" s="238">
        <f t="shared" si="71"/>
        <v>0</v>
      </c>
      <c r="CE54" s="226" t="str">
        <f t="shared" si="72"/>
        <v> </v>
      </c>
      <c r="CF54" s="227" t="str">
        <f t="shared" si="73"/>
        <v> </v>
      </c>
      <c r="CG54" s="227" t="str">
        <f t="shared" si="74"/>
        <v> </v>
      </c>
      <c r="CH54" s="238">
        <f t="shared" si="75"/>
        <v>0</v>
      </c>
      <c r="CJ54" s="226" t="str">
        <f t="shared" si="76"/>
        <v> </v>
      </c>
      <c r="CK54" s="227" t="str">
        <f t="shared" si="77"/>
        <v> </v>
      </c>
      <c r="CL54" s="227" t="str">
        <f t="shared" si="78"/>
        <v> </v>
      </c>
      <c r="CM54" s="238">
        <f t="shared" si="79"/>
        <v>0</v>
      </c>
      <c r="CN54" s="2"/>
      <c r="CO54" s="226" t="str">
        <f t="shared" si="80"/>
        <v> </v>
      </c>
      <c r="CP54" s="227" t="str">
        <f t="shared" si="81"/>
        <v> </v>
      </c>
      <c r="CQ54" s="227" t="str">
        <f t="shared" si="82"/>
        <v> </v>
      </c>
      <c r="CR54" s="238">
        <f t="shared" si="83"/>
        <v>0</v>
      </c>
      <c r="CT54" s="226" t="str">
        <f t="shared" si="63"/>
        <v> </v>
      </c>
      <c r="CU54" s="227" t="str">
        <f t="shared" si="84"/>
        <v> </v>
      </c>
      <c r="CV54" s="227" t="str">
        <f t="shared" si="85"/>
        <v> </v>
      </c>
      <c r="CW54" s="238">
        <f t="shared" si="86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87"/>
        <v> </v>
      </c>
      <c r="BZ55" s="226" t="str">
        <f t="shared" si="69"/>
        <v> </v>
      </c>
      <c r="CA55" s="227" t="str">
        <f t="shared" si="70"/>
        <v> </v>
      </c>
      <c r="CB55" s="227" t="str">
        <f t="shared" si="62"/>
        <v> </v>
      </c>
      <c r="CC55" s="238">
        <f t="shared" si="71"/>
        <v>0</v>
      </c>
      <c r="CE55" s="226" t="str">
        <f t="shared" si="72"/>
        <v> </v>
      </c>
      <c r="CF55" s="227" t="str">
        <f t="shared" si="73"/>
        <v> </v>
      </c>
      <c r="CG55" s="227" t="str">
        <f t="shared" si="74"/>
        <v> </v>
      </c>
      <c r="CH55" s="238">
        <f t="shared" si="75"/>
        <v>0</v>
      </c>
      <c r="CJ55" s="226" t="str">
        <f t="shared" si="76"/>
        <v> </v>
      </c>
      <c r="CK55" s="227" t="str">
        <f t="shared" si="77"/>
        <v> </v>
      </c>
      <c r="CL55" s="227" t="str">
        <f t="shared" si="78"/>
        <v> </v>
      </c>
      <c r="CM55" s="238">
        <f t="shared" si="79"/>
        <v>0</v>
      </c>
      <c r="CN55" s="2"/>
      <c r="CO55" s="226" t="str">
        <f t="shared" si="80"/>
        <v> </v>
      </c>
      <c r="CP55" s="227" t="str">
        <f t="shared" si="81"/>
        <v> </v>
      </c>
      <c r="CQ55" s="227" t="str">
        <f t="shared" si="82"/>
        <v> </v>
      </c>
      <c r="CR55" s="238">
        <f t="shared" si="83"/>
        <v>0</v>
      </c>
      <c r="CT55" s="226" t="str">
        <f t="shared" si="63"/>
        <v> </v>
      </c>
      <c r="CU55" s="227" t="str">
        <f t="shared" si="84"/>
        <v> </v>
      </c>
      <c r="CV55" s="227" t="str">
        <f t="shared" si="85"/>
        <v> </v>
      </c>
      <c r="CW55" s="238">
        <f t="shared" si="86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 t="str">
        <f t="shared" ref="E61:E83" si="88">IF((B5=0)," ",B5)</f>
        <v> 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 t="str">
        <f t="shared" ref="AE61:AE83" si="97">IF((B5=0)," ",B5)</f>
        <v> 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 t="str">
        <f t="shared" ref="AL61:AL83" si="103">IF((B5=0)," ",B5)</f>
        <v> 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 t="str">
        <f t="shared" ref="BY61:BY83" si="104">IF(B5,WEEKDAY(D61:D83)," ")</f>
        <v> 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 t="str">
        <f t="shared" si="88"/>
        <v> 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 t="str">
        <f t="shared" si="97"/>
        <v> 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 t="str">
        <f t="shared" si="103"/>
        <v> 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 t="str">
        <f t="shared" si="104"/>
        <v> 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 t="str">
        <f t="shared" si="88"/>
        <v> 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 t="str">
        <f t="shared" si="97"/>
        <v> 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 t="str">
        <f t="shared" si="103"/>
        <v> 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 t="str">
        <f t="shared" si="104"/>
        <v> 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 t="str">
        <f t="shared" si="88"/>
        <v> 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 t="str">
        <f t="shared" si="97"/>
        <v> 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 t="str">
        <f t="shared" si="103"/>
        <v> 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 t="str">
        <f t="shared" si="104"/>
        <v> 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 t="str">
        <f t="shared" si="88"/>
        <v> 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 t="str">
        <f t="shared" si="97"/>
        <v> 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 t="str">
        <f t="shared" si="103"/>
        <v> 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 t="str">
        <f t="shared" si="104"/>
        <v> 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 t="str">
        <f t="shared" si="88"/>
        <v> 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 t="str">
        <f t="shared" si="97"/>
        <v> 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 t="str">
        <f t="shared" si="103"/>
        <v> 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 t="str">
        <f t="shared" si="104"/>
        <v> 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 t="str">
        <f t="shared" si="88"/>
        <v> 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 t="str">
        <f t="shared" si="97"/>
        <v> 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 t="str">
        <f t="shared" si="103"/>
        <v> 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 t="str">
        <f t="shared" si="104"/>
        <v> 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 t="str">
        <f t="shared" si="88"/>
        <v> 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 t="str">
        <f t="shared" si="97"/>
        <v> 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 t="str">
        <f t="shared" si="103"/>
        <v> 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 t="str">
        <f t="shared" si="104"/>
        <v> 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 t="str">
        <f t="shared" si="88"/>
        <v> 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 t="str">
        <f t="shared" si="97"/>
        <v> 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 t="str">
        <f t="shared" si="103"/>
        <v> 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 t="str">
        <f t="shared" si="104"/>
        <v> 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 t="str">
        <f t="shared" si="88"/>
        <v> 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 t="str">
        <f t="shared" si="97"/>
        <v> 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 t="str">
        <f t="shared" si="103"/>
        <v> 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 t="str">
        <f t="shared" si="104"/>
        <v> 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 t="str">
        <f t="shared" si="88"/>
        <v> 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 t="str">
        <f t="shared" si="97"/>
        <v> 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 t="str">
        <f t="shared" si="103"/>
        <v> 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 t="str">
        <f t="shared" si="104"/>
        <v> 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 t="str">
        <f t="shared" si="88"/>
        <v> 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 t="str">
        <f t="shared" si="97"/>
        <v> 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 t="str">
        <f t="shared" si="103"/>
        <v> 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 t="str">
        <f t="shared" si="104"/>
        <v> 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 t="str">
        <f t="shared" si="88"/>
        <v> 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 t="str">
        <f t="shared" si="97"/>
        <v> 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 t="str">
        <f t="shared" si="103"/>
        <v> 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 t="str">
        <f t="shared" si="104"/>
        <v> 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 t="str">
        <f t="shared" si="88"/>
        <v> 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 t="str">
        <f t="shared" si="97"/>
        <v> 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 t="str">
        <f t="shared" si="103"/>
        <v> 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 t="str">
        <f t="shared" si="104"/>
        <v> 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 t="str">
        <f t="shared" si="88"/>
        <v> 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 t="str">
        <f t="shared" si="97"/>
        <v> 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 t="str">
        <f t="shared" si="103"/>
        <v> 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 t="str">
        <f t="shared" si="104"/>
        <v> 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 t="str">
        <f t="shared" si="88"/>
        <v> 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 t="str">
        <f t="shared" si="97"/>
        <v> 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 t="str">
        <f t="shared" si="103"/>
        <v> 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 t="str">
        <f t="shared" si="104"/>
        <v> 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 t="str">
        <f t="shared" si="88"/>
        <v> 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 t="str">
        <f t="shared" si="97"/>
        <v> 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 t="str">
        <f t="shared" si="103"/>
        <v> 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04"/>
        <v> 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 t="str">
        <f t="shared" si="88"/>
        <v> 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 t="str">
        <f t="shared" si="97"/>
        <v> 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 t="str">
        <f t="shared" si="103"/>
        <v> 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4"/>
        <v> 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 t="str">
        <f t="shared" si="88"/>
        <v> 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 t="str">
        <f t="shared" si="97"/>
        <v> 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 t="str">
        <f t="shared" si="103"/>
        <v> 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4"/>
        <v> 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422" t="s">
        <v>13</v>
      </c>
      <c r="F84" s="423">
        <f>SUM(F61:F83)</f>
        <v>0</v>
      </c>
      <c r="G84" s="424">
        <f>SUM(G61:G83)</f>
        <v>0</v>
      </c>
      <c r="H84" s="425">
        <f>SUM(H61:H83)</f>
        <v>0</v>
      </c>
      <c r="I84" s="427">
        <f t="shared" si="89"/>
        <v>0</v>
      </c>
      <c r="J84" s="24"/>
      <c r="K84" s="428">
        <f>SUM(K61:K83)</f>
        <v>0</v>
      </c>
      <c r="L84" s="429">
        <f>SUM(L61:L83)</f>
        <v>0</v>
      </c>
      <c r="M84" s="429">
        <f>SUM(M61:M83)</f>
        <v>0</v>
      </c>
      <c r="N84" s="430">
        <f t="shared" si="90"/>
        <v>0</v>
      </c>
      <c r="O84" s="24"/>
      <c r="P84" s="428">
        <f>SUM(P61:P83)</f>
        <v>0</v>
      </c>
      <c r="Q84" s="429">
        <f>SUM(Q61:Q83)</f>
        <v>0</v>
      </c>
      <c r="R84" s="429">
        <f>SUM(R61:R83)</f>
        <v>0</v>
      </c>
      <c r="S84" s="430">
        <f t="shared" si="91"/>
        <v>0</v>
      </c>
      <c r="T84" s="24"/>
      <c r="U84" s="428">
        <f>SUM(U61:U83)</f>
        <v>0</v>
      </c>
      <c r="V84" s="429">
        <f>SUM(V61:V83)</f>
        <v>0</v>
      </c>
      <c r="W84" s="429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426"/>
      <c r="G85" s="426"/>
      <c r="H85" s="426"/>
      <c r="I85" s="24"/>
      <c r="J85" s="24"/>
      <c r="K85" s="426"/>
      <c r="L85" s="426"/>
      <c r="M85" s="426"/>
      <c r="N85" s="24"/>
      <c r="O85" s="24"/>
      <c r="P85" s="426"/>
      <c r="Q85" s="426"/>
      <c r="R85" s="426"/>
      <c r="S85" s="24"/>
      <c r="T85" s="24"/>
      <c r="U85" s="426"/>
      <c r="V85" s="426"/>
      <c r="W85" s="426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426"/>
      <c r="G86" s="426"/>
      <c r="H86" s="426"/>
      <c r="I86" s="24"/>
      <c r="J86" s="24"/>
      <c r="K86" s="426"/>
      <c r="L86" s="426"/>
      <c r="M86" s="426"/>
      <c r="N86" s="24"/>
      <c r="O86" s="24"/>
      <c r="P86" s="426"/>
      <c r="Q86" s="426"/>
      <c r="R86" s="426"/>
      <c r="S86" s="24"/>
      <c r="T86" s="24"/>
      <c r="U86" s="426"/>
      <c r="V86" s="426"/>
      <c r="W86" s="426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 t="str">
        <f>IF((B5=0)," ",B5)</f>
        <v> </v>
      </c>
      <c r="C93" s="20"/>
      <c r="D93" s="247"/>
      <c r="E93" s="33" t="str">
        <f>IF((B93=0)," ",B93)</f>
        <v> </v>
      </c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 t="str">
        <f t="shared" ref="AE93:AE115" si="137">IF((B5=0)," ",B5)</f>
        <v> 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 t="str">
        <f t="shared" ref="AL93:AL115" si="143">IF((B5=0)," ",B5)</f>
        <v> 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 t="str">
        <f>IF((B6=0)," ",B6)</f>
        <v> </v>
      </c>
      <c r="C94" s="20"/>
      <c r="D94" s="247"/>
      <c r="E94" s="37" t="str">
        <f>IF((B94=0)," ",B94)</f>
        <v> 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 t="str">
        <f t="shared" si="137"/>
        <v> 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 t="str">
        <f t="shared" si="143"/>
        <v> 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 t="str">
        <f t="shared" ref="B95:B114" si="149">IF((B7=0)," ",B7)</f>
        <v> </v>
      </c>
      <c r="C95" s="20"/>
      <c r="D95" s="247"/>
      <c r="E95" s="37" t="str">
        <f t="shared" ref="E95:E115" si="150">IF((B95=0)," ",B95)</f>
        <v> 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 t="str">
        <f t="shared" si="137"/>
        <v> 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 t="str">
        <f t="shared" si="143"/>
        <v> 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 t="str">
        <f t="shared" si="149"/>
        <v> </v>
      </c>
      <c r="C96" s="20"/>
      <c r="D96" s="247"/>
      <c r="E96" s="37" t="str">
        <f t="shared" si="150"/>
        <v> 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 t="str">
        <f t="shared" si="137"/>
        <v> 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 t="str">
        <f t="shared" si="143"/>
        <v> 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 t="str">
        <f t="shared" si="149"/>
        <v> </v>
      </c>
      <c r="C97" s="20"/>
      <c r="D97" s="247"/>
      <c r="E97" s="37" t="str">
        <f t="shared" si="150"/>
        <v> 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 t="str">
        <f t="shared" si="137"/>
        <v> 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 t="str">
        <f t="shared" si="143"/>
        <v> 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 t="str">
        <f t="shared" si="149"/>
        <v> </v>
      </c>
      <c r="C98" s="20"/>
      <c r="D98" s="247"/>
      <c r="E98" s="37" t="str">
        <f t="shared" si="150"/>
        <v> 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 t="str">
        <f t="shared" si="137"/>
        <v> 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 t="str">
        <f t="shared" si="143"/>
        <v> 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 t="str">
        <f t="shared" si="149"/>
        <v> </v>
      </c>
      <c r="C99" s="20"/>
      <c r="D99" s="247"/>
      <c r="E99" s="37" t="str">
        <f t="shared" si="150"/>
        <v> 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 t="str">
        <f t="shared" si="137"/>
        <v> 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 t="str">
        <f t="shared" si="143"/>
        <v> 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 t="str">
        <f t="shared" si="149"/>
        <v> </v>
      </c>
      <c r="C100" s="20"/>
      <c r="D100" s="247"/>
      <c r="E100" s="37" t="str">
        <f t="shared" si="150"/>
        <v> 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 t="str">
        <f t="shared" si="137"/>
        <v> 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 t="str">
        <f t="shared" si="143"/>
        <v> 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 t="str">
        <f t="shared" si="149"/>
        <v> </v>
      </c>
      <c r="C101" s="20"/>
      <c r="D101" s="247"/>
      <c r="E101" s="37" t="str">
        <f t="shared" si="150"/>
        <v> 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 t="str">
        <f t="shared" si="137"/>
        <v> 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 t="str">
        <f t="shared" si="143"/>
        <v> 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 t="str">
        <f t="shared" si="149"/>
        <v> </v>
      </c>
      <c r="C102" s="20"/>
      <c r="D102" s="247"/>
      <c r="E102" s="37" t="str">
        <f t="shared" si="150"/>
        <v> 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 t="str">
        <f t="shared" si="137"/>
        <v> 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 t="str">
        <f t="shared" si="143"/>
        <v> 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 t="str">
        <f t="shared" si="149"/>
        <v> </v>
      </c>
      <c r="C103" s="20"/>
      <c r="D103" s="247"/>
      <c r="E103" s="37" t="str">
        <f t="shared" si="150"/>
        <v> 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 t="str">
        <f t="shared" si="137"/>
        <v> 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 t="str">
        <f t="shared" si="143"/>
        <v> 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 t="str">
        <f t="shared" si="149"/>
        <v> </v>
      </c>
      <c r="C104" s="20"/>
      <c r="D104" s="247"/>
      <c r="E104" s="37" t="str">
        <f t="shared" si="150"/>
        <v> 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 t="str">
        <f t="shared" si="137"/>
        <v> 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 t="str">
        <f t="shared" si="143"/>
        <v> 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 t="str">
        <f t="shared" si="149"/>
        <v> </v>
      </c>
      <c r="C105" s="20"/>
      <c r="D105" s="247"/>
      <c r="E105" s="37" t="str">
        <f t="shared" si="150"/>
        <v> 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 t="str">
        <f t="shared" si="137"/>
        <v> 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 t="str">
        <f t="shared" si="143"/>
        <v> 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 t="str">
        <f t="shared" si="149"/>
        <v> </v>
      </c>
      <c r="C106" s="20"/>
      <c r="D106" s="247"/>
      <c r="E106" s="37" t="str">
        <f t="shared" si="150"/>
        <v> 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 t="str">
        <f t="shared" si="137"/>
        <v> 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 t="str">
        <f t="shared" si="143"/>
        <v> 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 t="str">
        <f t="shared" si="149"/>
        <v> </v>
      </c>
      <c r="C107" s="20"/>
      <c r="D107" s="247"/>
      <c r="E107" s="37" t="str">
        <f t="shared" si="150"/>
        <v> 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 t="str">
        <f t="shared" si="137"/>
        <v> 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 t="str">
        <f t="shared" si="143"/>
        <v> 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 t="str">
        <f t="shared" si="149"/>
        <v> </v>
      </c>
      <c r="C108" s="20"/>
      <c r="D108" s="247"/>
      <c r="E108" s="37" t="str">
        <f t="shared" si="150"/>
        <v> 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 t="str">
        <f t="shared" si="137"/>
        <v> 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 t="str">
        <f t="shared" si="143"/>
        <v> 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49"/>
        <v> </v>
      </c>
      <c r="C109" s="20"/>
      <c r="D109" s="247"/>
      <c r="E109" s="37" t="str">
        <f t="shared" si="150"/>
        <v> 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 t="str">
        <f t="shared" si="137"/>
        <v> 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 t="str">
        <f t="shared" si="143"/>
        <v> 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9"/>
        <v> </v>
      </c>
      <c r="C110" s="20"/>
      <c r="D110" s="247"/>
      <c r="E110" s="37" t="str">
        <f t="shared" si="150"/>
        <v> 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 t="str">
        <f t="shared" si="137"/>
        <v> 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 t="str">
        <f t="shared" si="143"/>
        <v> 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49"/>
        <v> </v>
      </c>
      <c r="C111" s="20"/>
      <c r="D111" s="247"/>
      <c r="E111" s="37" t="str">
        <f t="shared" si="150"/>
        <v> 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 t="str">
        <f t="shared" si="137"/>
        <v> 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 t="str">
        <f t="shared" si="143"/>
        <v> 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/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247"/>
      <c r="E121" s="33" t="str">
        <f>IF((B93=0)," ",B93)</f>
        <v> 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 t="str">
        <f t="shared" ref="AE121:AE143" si="158">IF((B5=0)," ",B5)</f>
        <v> 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 t="str">
        <f t="shared" ref="AL121:AL143" si="164">IF((B5=0)," ",B5)</f>
        <v> 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247"/>
      <c r="E122" s="37" t="str">
        <f t="shared" ref="E122:E143" si="165">IF((B94=0)," ",B94)</f>
        <v> 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 t="str">
        <f t="shared" si="158"/>
        <v> 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 t="str">
        <f t="shared" si="164"/>
        <v> 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247"/>
      <c r="E123" s="37" t="str">
        <f t="shared" si="165"/>
        <v> 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 t="str">
        <f t="shared" si="158"/>
        <v> 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 t="str">
        <f t="shared" si="164"/>
        <v> 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247"/>
      <c r="E124" s="37" t="str">
        <f t="shared" si="165"/>
        <v> 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 t="str">
        <f t="shared" si="158"/>
        <v> 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 t="str">
        <f t="shared" si="164"/>
        <v> 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247"/>
      <c r="E125" s="37" t="str">
        <f t="shared" si="165"/>
        <v> 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 t="str">
        <f t="shared" si="158"/>
        <v> 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 t="str">
        <f t="shared" si="164"/>
        <v> 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247"/>
      <c r="E126" s="37" t="str">
        <f t="shared" si="165"/>
        <v> 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 t="str">
        <f t="shared" si="158"/>
        <v> 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 t="str">
        <f t="shared" si="164"/>
        <v> 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247"/>
      <c r="E127" s="37" t="str">
        <f t="shared" si="165"/>
        <v> 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 t="str">
        <f t="shared" si="158"/>
        <v> 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 t="str">
        <f t="shared" si="164"/>
        <v> 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247"/>
      <c r="E128" s="37" t="str">
        <f t="shared" si="165"/>
        <v> 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 t="str">
        <f t="shared" si="158"/>
        <v> 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 t="str">
        <f t="shared" si="164"/>
        <v> 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247"/>
      <c r="E129" s="37" t="str">
        <f t="shared" si="165"/>
        <v> 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 t="str">
        <f t="shared" si="158"/>
        <v> 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 t="str">
        <f t="shared" si="164"/>
        <v> 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247"/>
      <c r="E130" s="37" t="str">
        <f t="shared" si="165"/>
        <v> 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 t="str">
        <f t="shared" si="158"/>
        <v> 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 t="str">
        <f t="shared" si="164"/>
        <v> 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247"/>
      <c r="E131" s="37" t="str">
        <f t="shared" si="165"/>
        <v> 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 t="str">
        <f t="shared" si="158"/>
        <v> 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 t="str">
        <f t="shared" si="164"/>
        <v> 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247"/>
      <c r="E132" s="37" t="str">
        <f t="shared" si="165"/>
        <v> 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 t="str">
        <f t="shared" si="158"/>
        <v> 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 t="str">
        <f t="shared" si="164"/>
        <v> 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247"/>
      <c r="E133" s="37" t="str">
        <f t="shared" si="165"/>
        <v> 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 t="str">
        <f t="shared" si="158"/>
        <v> 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 t="str">
        <f t="shared" si="164"/>
        <v> 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247"/>
      <c r="E134" s="37" t="str">
        <f t="shared" si="165"/>
        <v> 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 t="str">
        <f t="shared" si="158"/>
        <v> 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 t="str">
        <f t="shared" si="164"/>
        <v> 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247"/>
      <c r="E135" s="37" t="str">
        <f t="shared" si="165"/>
        <v> 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 t="str">
        <f t="shared" si="158"/>
        <v> 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 t="str">
        <f t="shared" si="164"/>
        <v> 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247"/>
      <c r="E136" s="37" t="str">
        <f t="shared" si="165"/>
        <v> 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 t="str">
        <f t="shared" si="158"/>
        <v> 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 t="str">
        <f t="shared" si="164"/>
        <v> 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247"/>
      <c r="E137" s="37" t="str">
        <f t="shared" si="165"/>
        <v> 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 t="str">
        <f t="shared" si="158"/>
        <v> 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 t="str">
        <f t="shared" si="164"/>
        <v> 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247"/>
      <c r="E138" s="37" t="str">
        <f t="shared" si="165"/>
        <v> 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 t="str">
        <f t="shared" si="158"/>
        <v> 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 t="str">
        <f t="shared" si="164"/>
        <v> 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247"/>
      <c r="E139" s="37" t="str">
        <f t="shared" si="165"/>
        <v> 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 t="str">
        <f t="shared" si="158"/>
        <v> 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 t="str">
        <f t="shared" si="164"/>
        <v> 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247"/>
      <c r="E140" s="37" t="str">
        <f t="shared" si="165"/>
        <v> 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 t="str">
        <f t="shared" si="158"/>
        <v> 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 t="str">
        <f t="shared" si="164"/>
        <v> 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24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24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24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0</v>
      </c>
      <c r="F148" s="277">
        <f t="shared" ref="F148:F170" si="171">AQ93+AQ121</f>
        <v>0</v>
      </c>
      <c r="G148" s="278">
        <f t="shared" ref="G148:G170" si="172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>B6</f>
        <v>0</v>
      </c>
      <c r="F149" s="277">
        <f t="shared" si="171"/>
        <v>0</v>
      </c>
      <c r="G149" s="278">
        <f t="shared" si="172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ref="E150:E170" si="173">B7</f>
        <v>0</v>
      </c>
      <c r="F150" s="277">
        <f t="shared" si="171"/>
        <v>0</v>
      </c>
      <c r="G150" s="278">
        <f t="shared" si="172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0</v>
      </c>
      <c r="F151" s="277">
        <f t="shared" si="171"/>
        <v>0</v>
      </c>
      <c r="G151" s="278">
        <f t="shared" si="172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0</v>
      </c>
      <c r="F152" s="277">
        <f t="shared" si="171"/>
        <v>0</v>
      </c>
      <c r="G152" s="278">
        <f t="shared" si="172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0</v>
      </c>
      <c r="F153" s="277">
        <f t="shared" si="171"/>
        <v>0</v>
      </c>
      <c r="G153" s="278">
        <f t="shared" si="172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0</v>
      </c>
      <c r="F154" s="277">
        <f t="shared" si="171"/>
        <v>0</v>
      </c>
      <c r="G154" s="278">
        <f t="shared" si="172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0</v>
      </c>
      <c r="F155" s="277">
        <f t="shared" si="171"/>
        <v>0</v>
      </c>
      <c r="G155" s="278">
        <f t="shared" si="172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0</v>
      </c>
      <c r="F156" s="277">
        <f t="shared" si="171"/>
        <v>0</v>
      </c>
      <c r="G156" s="278">
        <f t="shared" si="172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0</v>
      </c>
      <c r="F157" s="277">
        <f t="shared" si="171"/>
        <v>0</v>
      </c>
      <c r="G157" s="278">
        <f t="shared" si="172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0</v>
      </c>
      <c r="F158" s="277">
        <f t="shared" si="171"/>
        <v>0</v>
      </c>
      <c r="G158" s="278">
        <f t="shared" si="172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0</v>
      </c>
      <c r="F159" s="277">
        <f t="shared" si="171"/>
        <v>0</v>
      </c>
      <c r="G159" s="278">
        <f t="shared" si="172"/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0</v>
      </c>
      <c r="F160" s="277">
        <f t="shared" si="171"/>
        <v>0</v>
      </c>
      <c r="G160" s="278">
        <f t="shared" si="172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0</v>
      </c>
      <c r="F161" s="277">
        <f t="shared" si="171"/>
        <v>0</v>
      </c>
      <c r="G161" s="278">
        <f t="shared" si="172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0</v>
      </c>
      <c r="F162" s="277">
        <f t="shared" si="171"/>
        <v>0</v>
      </c>
      <c r="G162" s="278">
        <f t="shared" si="172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0</v>
      </c>
      <c r="F163" s="277">
        <f t="shared" si="171"/>
        <v>0</v>
      </c>
      <c r="G163" s="278">
        <f t="shared" si="172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0</v>
      </c>
      <c r="F164" s="277">
        <f t="shared" si="171"/>
        <v>0</v>
      </c>
      <c r="G164" s="278">
        <f t="shared" si="172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0</v>
      </c>
      <c r="F165" s="277">
        <f t="shared" si="171"/>
        <v>0</v>
      </c>
      <c r="G165" s="278">
        <f t="shared" si="17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0</v>
      </c>
      <c r="F166" s="277">
        <f t="shared" si="171"/>
        <v>0</v>
      </c>
      <c r="G166" s="278">
        <f t="shared" si="172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0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Q514" s="431" t="s">
        <v>116</v>
      </c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45108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432" t="s">
        <v>55</v>
      </c>
      <c r="AR515" s="43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45109</v>
      </c>
      <c r="X516" s="415">
        <f>B5</f>
        <v>0</v>
      </c>
      <c r="Z516" s="416">
        <f t="shared" ref="Z516:Z538" si="174">AQ5+AQ33</f>
        <v>0</v>
      </c>
      <c r="AA516" s="296">
        <f t="shared" ref="AA516:AA538" si="175">AC5+AC33</f>
        <v>0</v>
      </c>
      <c r="AB516" s="29"/>
      <c r="AC516" s="29"/>
      <c r="AD516" s="293"/>
      <c r="AE516" s="293"/>
      <c r="AF516" s="296">
        <f>AF515+AA516</f>
        <v>0</v>
      </c>
      <c r="AG516" s="297">
        <f t="shared" ref="AG516:AG538" si="176">AG515+Z516</f>
        <v>0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 s="186" t="str">
        <f t="shared" ref="AQ516:AQ538" si="181">IF(B5=0," ",AO516)</f>
        <v> </v>
      </c>
      <c r="AR516" s="186" t="str">
        <f>IF(B5=0," ",AG516)</f>
        <v> 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45110</v>
      </c>
      <c r="X517" s="415">
        <f>B6</f>
        <v>0</v>
      </c>
      <c r="Z517" s="416">
        <f t="shared" si="174"/>
        <v>0</v>
      </c>
      <c r="AA517" s="296">
        <f t="shared" si="175"/>
        <v>0</v>
      </c>
      <c r="AB517" s="29"/>
      <c r="AC517" s="29"/>
      <c r="AD517" s="293"/>
      <c r="AE517" s="293"/>
      <c r="AF517" s="296">
        <f t="shared" ref="AF517:AF538" si="182">AA517+AF516</f>
        <v>0</v>
      </c>
      <c r="AG517" s="297">
        <f t="shared" si="176"/>
        <v>0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3">AI517+AN516</f>
        <v>0</v>
      </c>
      <c r="AO517" s="297">
        <f t="shared" si="180"/>
        <v>0</v>
      </c>
      <c r="AQ517" s="186" t="str">
        <f t="shared" si="181"/>
        <v> </v>
      </c>
      <c r="AR517" s="186" t="str">
        <f>IF(B6=0," ",AG517)</f>
        <v> 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45111</v>
      </c>
      <c r="X518" s="415">
        <f t="shared" ref="X518:X538" si="184">B7</f>
        <v>0</v>
      </c>
      <c r="Z518" s="416">
        <f t="shared" si="174"/>
        <v>0</v>
      </c>
      <c r="AA518" s="296">
        <f t="shared" si="175"/>
        <v>0</v>
      </c>
      <c r="AB518" s="29"/>
      <c r="AC518" s="29"/>
      <c r="AD518" s="293"/>
      <c r="AE518" s="293"/>
      <c r="AF518" s="296">
        <f t="shared" si="182"/>
        <v>0</v>
      </c>
      <c r="AG518" s="297">
        <f t="shared" si="176"/>
        <v>0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3"/>
        <v>0</v>
      </c>
      <c r="AO518" s="297">
        <f t="shared" si="180"/>
        <v>0</v>
      </c>
      <c r="AQ518" s="186" t="str">
        <f t="shared" si="181"/>
        <v> </v>
      </c>
      <c r="AR518" s="186" t="str">
        <f t="shared" ref="AR518:AR538" si="185">IF(B7=0," ",AG518)</f>
        <v> 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45112</v>
      </c>
      <c r="X519" s="415">
        <f t="shared" si="184"/>
        <v>0</v>
      </c>
      <c r="Z519" s="416">
        <f t="shared" si="174"/>
        <v>0</v>
      </c>
      <c r="AA519" s="296">
        <f t="shared" si="175"/>
        <v>0</v>
      </c>
      <c r="AB519" s="29"/>
      <c r="AC519" s="29"/>
      <c r="AD519" s="293"/>
      <c r="AE519" s="293"/>
      <c r="AF519" s="296">
        <f t="shared" si="182"/>
        <v>0</v>
      </c>
      <c r="AG519" s="297">
        <f t="shared" si="176"/>
        <v>0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3"/>
        <v>0</v>
      </c>
      <c r="AO519" s="297">
        <f t="shared" si="180"/>
        <v>0</v>
      </c>
      <c r="AQ519" s="186" t="str">
        <f t="shared" si="181"/>
        <v> </v>
      </c>
      <c r="AR519" s="186" t="str">
        <f t="shared" si="185"/>
        <v> 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45113</v>
      </c>
      <c r="X520" s="415">
        <f t="shared" si="184"/>
        <v>0</v>
      </c>
      <c r="Z520" s="416">
        <f t="shared" si="174"/>
        <v>0</v>
      </c>
      <c r="AA520" s="296">
        <f t="shared" si="175"/>
        <v>0</v>
      </c>
      <c r="AB520" s="29"/>
      <c r="AC520" s="29"/>
      <c r="AD520" s="293"/>
      <c r="AE520" s="293"/>
      <c r="AF520" s="296">
        <f t="shared" si="182"/>
        <v>0</v>
      </c>
      <c r="AG520" s="297">
        <f t="shared" si="176"/>
        <v>0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3"/>
        <v>0</v>
      </c>
      <c r="AO520" s="297">
        <f t="shared" si="180"/>
        <v>0</v>
      </c>
      <c r="AQ520" s="186" t="str">
        <f t="shared" si="181"/>
        <v> </v>
      </c>
      <c r="AR520" s="186" t="str">
        <f t="shared" si="185"/>
        <v> 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45114</v>
      </c>
      <c r="X521" s="415">
        <f t="shared" si="184"/>
        <v>0</v>
      </c>
      <c r="Z521" s="416">
        <f t="shared" si="174"/>
        <v>0</v>
      </c>
      <c r="AA521" s="296">
        <f t="shared" si="175"/>
        <v>0</v>
      </c>
      <c r="AB521" s="29"/>
      <c r="AC521" s="29"/>
      <c r="AD521" s="293"/>
      <c r="AE521" s="293"/>
      <c r="AF521" s="296">
        <f t="shared" si="182"/>
        <v>0</v>
      </c>
      <c r="AG521" s="297">
        <f t="shared" si="176"/>
        <v>0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3"/>
        <v>0</v>
      </c>
      <c r="AO521" s="297">
        <f t="shared" si="180"/>
        <v>0</v>
      </c>
      <c r="AQ521" s="186" t="str">
        <f t="shared" si="181"/>
        <v> </v>
      </c>
      <c r="AR521" s="186" t="str">
        <f t="shared" si="185"/>
        <v> 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45115</v>
      </c>
      <c r="X522" s="415">
        <f t="shared" si="184"/>
        <v>0</v>
      </c>
      <c r="Z522" s="416">
        <f t="shared" si="174"/>
        <v>0</v>
      </c>
      <c r="AA522" s="296">
        <f t="shared" si="175"/>
        <v>0</v>
      </c>
      <c r="AB522" s="29"/>
      <c r="AC522" s="29"/>
      <c r="AD522" s="293"/>
      <c r="AE522" s="293"/>
      <c r="AF522" s="296">
        <f t="shared" si="182"/>
        <v>0</v>
      </c>
      <c r="AG522" s="297">
        <f t="shared" si="176"/>
        <v>0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3"/>
        <v>0</v>
      </c>
      <c r="AO522" s="297">
        <f t="shared" si="180"/>
        <v>0</v>
      </c>
      <c r="AQ522" s="186" t="str">
        <f t="shared" si="181"/>
        <v> </v>
      </c>
      <c r="AR522" s="186" t="str">
        <f t="shared" si="185"/>
        <v> 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45116</v>
      </c>
      <c r="X523" s="415">
        <f t="shared" si="184"/>
        <v>0</v>
      </c>
      <c r="Z523" s="416">
        <f t="shared" si="174"/>
        <v>0</v>
      </c>
      <c r="AA523" s="296">
        <f t="shared" si="175"/>
        <v>0</v>
      </c>
      <c r="AB523" s="29"/>
      <c r="AC523" s="29"/>
      <c r="AD523" s="293"/>
      <c r="AE523" s="293"/>
      <c r="AF523" s="296">
        <f t="shared" si="182"/>
        <v>0</v>
      </c>
      <c r="AG523" s="297">
        <f t="shared" si="176"/>
        <v>0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3"/>
        <v>0</v>
      </c>
      <c r="AO523" s="297">
        <f t="shared" si="180"/>
        <v>0</v>
      </c>
      <c r="AQ523" s="186" t="str">
        <f t="shared" si="181"/>
        <v> </v>
      </c>
      <c r="AR523" s="186" t="str">
        <f t="shared" si="185"/>
        <v> 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45117</v>
      </c>
      <c r="X524" s="415">
        <f t="shared" si="184"/>
        <v>0</v>
      </c>
      <c r="Z524" s="416">
        <f t="shared" si="174"/>
        <v>0</v>
      </c>
      <c r="AA524" s="296">
        <f t="shared" si="175"/>
        <v>0</v>
      </c>
      <c r="AB524" s="29"/>
      <c r="AC524" s="29"/>
      <c r="AD524" s="293"/>
      <c r="AE524" s="293"/>
      <c r="AF524" s="296">
        <f t="shared" si="182"/>
        <v>0</v>
      </c>
      <c r="AG524" s="297">
        <f t="shared" si="176"/>
        <v>0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3"/>
        <v>0</v>
      </c>
      <c r="AO524" s="297">
        <f t="shared" si="180"/>
        <v>0</v>
      </c>
      <c r="AQ524" s="186" t="str">
        <f t="shared" si="181"/>
        <v> </v>
      </c>
      <c r="AR524" s="186" t="str">
        <f t="shared" si="185"/>
        <v> 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45118</v>
      </c>
      <c r="X525" s="415">
        <f t="shared" si="184"/>
        <v>0</v>
      </c>
      <c r="Z525" s="416">
        <f t="shared" si="174"/>
        <v>0</v>
      </c>
      <c r="AA525" s="296">
        <f t="shared" si="175"/>
        <v>0</v>
      </c>
      <c r="AB525" s="29"/>
      <c r="AC525" s="29"/>
      <c r="AD525" s="293"/>
      <c r="AE525" s="293"/>
      <c r="AF525" s="296">
        <f t="shared" si="182"/>
        <v>0</v>
      </c>
      <c r="AG525" s="297">
        <f t="shared" si="176"/>
        <v>0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3"/>
        <v>0</v>
      </c>
      <c r="AO525" s="297">
        <f t="shared" si="180"/>
        <v>0</v>
      </c>
      <c r="AQ525" s="186" t="str">
        <f t="shared" si="181"/>
        <v> </v>
      </c>
      <c r="AR525" s="186" t="str">
        <f t="shared" si="185"/>
        <v> 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45119</v>
      </c>
      <c r="X526" s="415">
        <f t="shared" si="184"/>
        <v>0</v>
      </c>
      <c r="Z526" s="416">
        <f t="shared" si="174"/>
        <v>0</v>
      </c>
      <c r="AA526" s="296">
        <f t="shared" si="175"/>
        <v>0</v>
      </c>
      <c r="AB526" s="29"/>
      <c r="AC526" s="29"/>
      <c r="AD526" s="293"/>
      <c r="AE526" s="293"/>
      <c r="AF526" s="296">
        <f t="shared" si="182"/>
        <v>0</v>
      </c>
      <c r="AG526" s="297">
        <f t="shared" si="176"/>
        <v>0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3"/>
        <v>0</v>
      </c>
      <c r="AO526" s="297">
        <f t="shared" si="180"/>
        <v>0</v>
      </c>
      <c r="AQ526" s="186" t="str">
        <f t="shared" si="181"/>
        <v> </v>
      </c>
      <c r="AR526" s="186" t="str">
        <f t="shared" si="185"/>
        <v> 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45120</v>
      </c>
      <c r="X527" s="415">
        <f t="shared" si="184"/>
        <v>0</v>
      </c>
      <c r="Z527" s="416">
        <f t="shared" si="174"/>
        <v>0</v>
      </c>
      <c r="AA527" s="296">
        <f t="shared" si="175"/>
        <v>0</v>
      </c>
      <c r="AB527" s="29"/>
      <c r="AC527" s="29"/>
      <c r="AD527" s="293"/>
      <c r="AE527" s="293"/>
      <c r="AF527" s="296">
        <f t="shared" si="182"/>
        <v>0</v>
      </c>
      <c r="AG527" s="297">
        <f t="shared" si="176"/>
        <v>0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3"/>
        <v>0</v>
      </c>
      <c r="AO527" s="297">
        <f t="shared" si="180"/>
        <v>0</v>
      </c>
      <c r="AQ527" s="186" t="str">
        <f t="shared" si="181"/>
        <v> </v>
      </c>
      <c r="AR527" s="186" t="str">
        <f t="shared" si="185"/>
        <v> 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45121</v>
      </c>
      <c r="X528" s="415">
        <f t="shared" si="184"/>
        <v>0</v>
      </c>
      <c r="Z528" s="416">
        <f t="shared" si="174"/>
        <v>0</v>
      </c>
      <c r="AA528" s="296">
        <f t="shared" si="175"/>
        <v>0</v>
      </c>
      <c r="AB528" s="29"/>
      <c r="AC528" s="29"/>
      <c r="AD528" s="293"/>
      <c r="AE528" s="293"/>
      <c r="AF528" s="296">
        <f t="shared" si="182"/>
        <v>0</v>
      </c>
      <c r="AG528" s="297">
        <f t="shared" si="176"/>
        <v>0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3"/>
        <v>0</v>
      </c>
      <c r="AO528" s="297">
        <f t="shared" si="180"/>
        <v>0</v>
      </c>
      <c r="AQ528" s="186" t="str">
        <f t="shared" si="181"/>
        <v> </v>
      </c>
      <c r="AR528" s="186" t="str">
        <f t="shared" si="185"/>
        <v> 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45122</v>
      </c>
      <c r="X529" s="415">
        <f t="shared" si="184"/>
        <v>0</v>
      </c>
      <c r="Z529" s="416">
        <f t="shared" si="174"/>
        <v>0</v>
      </c>
      <c r="AA529" s="296">
        <f t="shared" si="175"/>
        <v>0</v>
      </c>
      <c r="AB529" s="29"/>
      <c r="AC529" s="29"/>
      <c r="AD529" s="293"/>
      <c r="AE529" s="293"/>
      <c r="AF529" s="296">
        <f t="shared" si="182"/>
        <v>0</v>
      </c>
      <c r="AG529" s="297">
        <f t="shared" si="176"/>
        <v>0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3"/>
        <v>0</v>
      </c>
      <c r="AO529" s="297">
        <f t="shared" si="180"/>
        <v>0</v>
      </c>
      <c r="AQ529" s="186" t="str">
        <f t="shared" si="181"/>
        <v> </v>
      </c>
      <c r="AR529" s="186" t="str">
        <f t="shared" si="185"/>
        <v> 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45123</v>
      </c>
      <c r="X530" s="415">
        <f t="shared" si="184"/>
        <v>0</v>
      </c>
      <c r="Z530" s="416">
        <f t="shared" si="174"/>
        <v>0</v>
      </c>
      <c r="AA530" s="296">
        <f t="shared" si="175"/>
        <v>0</v>
      </c>
      <c r="AB530" s="29"/>
      <c r="AC530" s="29"/>
      <c r="AD530" s="293"/>
      <c r="AE530" s="293"/>
      <c r="AF530" s="296">
        <f t="shared" si="182"/>
        <v>0</v>
      </c>
      <c r="AG530" s="297">
        <f t="shared" si="176"/>
        <v>0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3"/>
        <v>0</v>
      </c>
      <c r="AO530" s="297">
        <f t="shared" si="180"/>
        <v>0</v>
      </c>
      <c r="AQ530" s="186" t="str">
        <f t="shared" si="181"/>
        <v> </v>
      </c>
      <c r="AR530" s="186" t="str">
        <f t="shared" si="185"/>
        <v> 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45124</v>
      </c>
      <c r="X531" s="415">
        <f t="shared" si="184"/>
        <v>0</v>
      </c>
      <c r="Z531" s="416">
        <f t="shared" si="174"/>
        <v>0</v>
      </c>
      <c r="AA531" s="296">
        <f t="shared" si="175"/>
        <v>0</v>
      </c>
      <c r="AB531" s="29"/>
      <c r="AC531" s="29"/>
      <c r="AD531" s="293"/>
      <c r="AE531" s="293"/>
      <c r="AF531" s="296">
        <f t="shared" si="182"/>
        <v>0</v>
      </c>
      <c r="AG531" s="297">
        <f t="shared" si="176"/>
        <v>0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3"/>
        <v>0</v>
      </c>
      <c r="AO531" s="297">
        <f t="shared" si="180"/>
        <v>0</v>
      </c>
      <c r="AQ531" s="186" t="str">
        <f t="shared" si="181"/>
        <v> </v>
      </c>
      <c r="AR531" s="186" t="str">
        <f t="shared" si="185"/>
        <v> 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45125</v>
      </c>
      <c r="X532" s="415">
        <f t="shared" si="184"/>
        <v>0</v>
      </c>
      <c r="Z532" s="416">
        <f t="shared" si="174"/>
        <v>0</v>
      </c>
      <c r="AA532" s="296">
        <f t="shared" si="175"/>
        <v>0</v>
      </c>
      <c r="AB532" s="29"/>
      <c r="AC532" s="29"/>
      <c r="AD532" s="293"/>
      <c r="AE532" s="293"/>
      <c r="AF532" s="296">
        <f t="shared" si="182"/>
        <v>0</v>
      </c>
      <c r="AG532" s="297">
        <f t="shared" si="176"/>
        <v>0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3"/>
        <v>0</v>
      </c>
      <c r="AO532" s="297">
        <f t="shared" si="180"/>
        <v>0</v>
      </c>
      <c r="AQ532" t="str">
        <f t="shared" si="181"/>
        <v> </v>
      </c>
      <c r="AR532" t="str">
        <f t="shared" si="185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45126</v>
      </c>
      <c r="X533" s="415">
        <f t="shared" si="184"/>
        <v>0</v>
      </c>
      <c r="Z533" s="416">
        <f t="shared" si="174"/>
        <v>0</v>
      </c>
      <c r="AA533" s="296">
        <f t="shared" si="175"/>
        <v>0</v>
      </c>
      <c r="AB533" s="29"/>
      <c r="AC533" s="29"/>
      <c r="AD533" s="293"/>
      <c r="AE533" s="293"/>
      <c r="AF533" s="296">
        <f t="shared" si="182"/>
        <v>0</v>
      </c>
      <c r="AG533" s="297">
        <f t="shared" si="176"/>
        <v>0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3"/>
        <v>0</v>
      </c>
      <c r="AO533" s="297">
        <f t="shared" si="180"/>
        <v>0</v>
      </c>
      <c r="AQ533" t="str">
        <f t="shared" si="181"/>
        <v> </v>
      </c>
      <c r="AR533" t="str">
        <f t="shared" si="185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45127</v>
      </c>
      <c r="X534" s="415">
        <f t="shared" si="184"/>
        <v>0</v>
      </c>
      <c r="Z534" s="416">
        <f t="shared" si="174"/>
        <v>0</v>
      </c>
      <c r="AA534" s="296">
        <f t="shared" si="175"/>
        <v>0</v>
      </c>
      <c r="AB534" s="29"/>
      <c r="AC534" s="29"/>
      <c r="AD534" s="293"/>
      <c r="AE534" s="293"/>
      <c r="AF534" s="296">
        <f t="shared" si="182"/>
        <v>0</v>
      </c>
      <c r="AG534" s="297">
        <f t="shared" si="176"/>
        <v>0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3"/>
        <v>0</v>
      </c>
      <c r="AO534" s="297">
        <f t="shared" si="180"/>
        <v>0</v>
      </c>
      <c r="AQ534" t="str">
        <f t="shared" si="181"/>
        <v> </v>
      </c>
      <c r="AR534" t="str">
        <f t="shared" si="185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45128</v>
      </c>
      <c r="X535" s="415">
        <f t="shared" si="184"/>
        <v>0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2"/>
        <v>0</v>
      </c>
      <c r="AG535" s="297">
        <f t="shared" si="176"/>
        <v>0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3"/>
        <v>0</v>
      </c>
      <c r="AO535" s="297">
        <f t="shared" si="180"/>
        <v>0</v>
      </c>
      <c r="AQ535" t="str">
        <f t="shared" si="181"/>
        <v> </v>
      </c>
      <c r="AR535" t="str">
        <f t="shared" si="185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45129</v>
      </c>
      <c r="X536" s="415">
        <f t="shared" si="184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2"/>
        <v>0</v>
      </c>
      <c r="AG536" s="297">
        <f t="shared" si="176"/>
        <v>0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3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45130</v>
      </c>
      <c r="X537" s="415">
        <f t="shared" si="184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2"/>
        <v>0</v>
      </c>
      <c r="AG537" s="297">
        <f t="shared" si="176"/>
        <v>0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3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45131</v>
      </c>
      <c r="X538" s="415">
        <f t="shared" si="184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2"/>
        <v>0</v>
      </c>
      <c r="AG538" s="301">
        <f t="shared" si="176"/>
        <v>0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3"/>
        <v>0</v>
      </c>
      <c r="AO538" s="301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45132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45133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45134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45135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45136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45137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45138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ontainsText" dxfId="9" priority="713" operator="between" text="NO">
      <formula>NOT(ISERROR(SEARCH("NO",BM3)))</formula>
    </cfRule>
    <cfRule type="cellIs" dxfId="8" priority="714" operator="equal">
      <formula>"NO"</formula>
    </cfRule>
  </conditionalFormatting>
  <conditionalFormatting sqref="AF28:AI28">
    <cfRule type="colorScale" priority="59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5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2" priority="306" operator="greaterThan">
      <formula>1</formula>
    </cfRule>
    <cfRule type="cellIs" dxfId="1" priority="305" operator="greaterThan">
      <formula>1</formula>
    </cfRule>
    <cfRule type="cellIs" dxfId="0" priority="304" operator="greaterThan">
      <formula>0</formula>
    </cfRule>
  </conditionalFormatting>
  <conditionalFormatting sqref="CO28:CR28">
    <cfRule type="cellIs" dxfId="2" priority="313" operator="greaterThan">
      <formula>1</formula>
    </cfRule>
    <cfRule type="cellIs" dxfId="1" priority="312" operator="greaterThan">
      <formula>1</formula>
    </cfRule>
    <cfRule type="cellIs" dxfId="0" priority="311" operator="greaterThan">
      <formula>0</formula>
    </cfRule>
  </conditionalFormatting>
  <conditionalFormatting sqref="AF56:AI56">
    <cfRule type="colorScale" priority="54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5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70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8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7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70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7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0" priority="251" operator="greaterThan">
      <formula>0</formula>
    </cfRule>
    <cfRule type="cellIs" dxfId="1" priority="252" operator="greaterThan">
      <formula>1</formula>
    </cfRule>
    <cfRule type="cellIs" dxfId="2" priority="253" operator="greaterThan">
      <formula>1</formula>
    </cfRule>
  </conditionalFormatting>
  <conditionalFormatting sqref="F40:F49">
    <cfRule type="cellIs" dxfId="2" priority="241" operator="greaterThan">
      <formula>1</formula>
    </cfRule>
    <cfRule type="cellIs" dxfId="1" priority="240" operator="greaterThan">
      <formula>1</formula>
    </cfRule>
    <cfRule type="cellIs" dxfId="0" priority="239" operator="greaterThan">
      <formula>0</formula>
    </cfRule>
  </conditionalFormatting>
  <conditionalFormatting sqref="F61:F86">
    <cfRule type="cellIs" dxfId="0" priority="76" operator="greaterThan">
      <formula>0</formula>
    </cfRule>
    <cfRule type="cellIs" dxfId="2" priority="78" operator="greaterThan">
      <formula>1</formula>
    </cfRule>
    <cfRule type="cellIs" dxfId="1" priority="77" operator="greaterThan">
      <formula>1</formula>
    </cfRule>
  </conditionalFormatting>
  <conditionalFormatting sqref="F121:F144">
    <cfRule type="cellIs" dxfId="0" priority="21" operator="greaterThan">
      <formula>0</formula>
    </cfRule>
    <cfRule type="cellIs" dxfId="1" priority="22" operator="greaterThan">
      <formula>1</formula>
    </cfRule>
    <cfRule type="cellIs" dxfId="2" priority="23" operator="greaterThan">
      <formula>1</formula>
    </cfRule>
  </conditionalFormatting>
  <conditionalFormatting sqref="G5:G28">
    <cfRule type="cellIs" dxfId="4" priority="255" operator="greaterThan">
      <formula>0</formula>
    </cfRule>
    <cfRule type="cellIs" dxfId="3" priority="254" operator="greaterThan">
      <formula>0</formula>
    </cfRule>
  </conditionalFormatting>
  <conditionalFormatting sqref="G40:G49">
    <cfRule type="cellIs" dxfId="4" priority="243" operator="greaterThan">
      <formula>0</formula>
    </cfRule>
    <cfRule type="cellIs" dxfId="3" priority="242" operator="greaterThan">
      <formula>0</formula>
    </cfRule>
  </conditionalFormatting>
  <conditionalFormatting sqref="G61:G86">
    <cfRule type="cellIs" dxfId="4" priority="80" operator="greaterThan">
      <formula>0</formula>
    </cfRule>
    <cfRule type="cellIs" dxfId="3" priority="79" operator="greaterThan">
      <formula>0</formula>
    </cfRule>
  </conditionalFormatting>
  <conditionalFormatting sqref="G121:G144">
    <cfRule type="cellIs" dxfId="3" priority="24" operator="greaterThan">
      <formula>0</formula>
    </cfRule>
    <cfRule type="cellIs" dxfId="4" priority="25" operator="greaterThan">
      <formula>0</formula>
    </cfRule>
  </conditionalFormatting>
  <conditionalFormatting sqref="H5:H28">
    <cfRule type="cellIs" dxfId="5" priority="256" operator="greaterThan">
      <formula>0</formula>
    </cfRule>
  </conditionalFormatting>
  <conditionalFormatting sqref="H33:H56">
    <cfRule type="cellIs" dxfId="5" priority="238" operator="greaterThan">
      <formula>0</formula>
    </cfRule>
  </conditionalFormatting>
  <conditionalFormatting sqref="H61:H86">
    <cfRule type="cellIs" dxfId="5" priority="81" operator="greaterThan">
      <formula>0</formula>
    </cfRule>
  </conditionalFormatting>
  <conditionalFormatting sqref="H121:H144">
    <cfRule type="cellIs" dxfId="5" priority="38" operator="greaterThan">
      <formula>0</formula>
    </cfRule>
  </conditionalFormatting>
  <conditionalFormatting sqref="K5:K28">
    <cfRule type="cellIs" dxfId="1" priority="529" operator="greaterThan">
      <formula>1</formula>
    </cfRule>
    <cfRule type="cellIs" dxfId="0" priority="528" operator="greaterThan">
      <formula>0</formula>
    </cfRule>
    <cfRule type="cellIs" dxfId="2" priority="530" operator="greaterThan">
      <formula>1</formula>
    </cfRule>
  </conditionalFormatting>
  <conditionalFormatting sqref="K12:K13">
    <cfRule type="cellIs" dxfId="2" priority="65" operator="greaterThan">
      <formula>1</formula>
    </cfRule>
    <cfRule type="cellIs" dxfId="1" priority="64" operator="greaterThan">
      <formula>1</formula>
    </cfRule>
    <cfRule type="cellIs" dxfId="0" priority="63" operator="greaterThan">
      <formula>0</formula>
    </cfRule>
  </conditionalFormatting>
  <conditionalFormatting sqref="K40:K49">
    <cfRule type="cellIs" dxfId="1" priority="457" operator="greaterThan">
      <formula>1</formula>
    </cfRule>
    <cfRule type="cellIs" dxfId="2" priority="458" operator="greaterThan">
      <formula>1</formula>
    </cfRule>
    <cfRule type="cellIs" dxfId="0" priority="456" operator="greaterThan">
      <formula>0</formula>
    </cfRule>
  </conditionalFormatting>
  <conditionalFormatting sqref="K61:K86">
    <cfRule type="cellIs" dxfId="1" priority="89" operator="greaterThan">
      <formula>1</formula>
    </cfRule>
    <cfRule type="cellIs" dxfId="2" priority="90" operator="greaterThan">
      <formula>1</formula>
    </cfRule>
    <cfRule type="cellIs" dxfId="0" priority="88" operator="greaterThan">
      <formula>0</formula>
    </cfRule>
  </conditionalFormatting>
  <conditionalFormatting sqref="K93:K116">
    <cfRule type="cellIs" dxfId="2" priority="199" operator="greaterThan">
      <formula>1</formula>
    </cfRule>
    <cfRule type="cellIs" dxfId="0" priority="197" operator="greaterThan">
      <formula>0</formula>
    </cfRule>
    <cfRule type="cellIs" dxfId="1" priority="198" operator="greaterThan">
      <formula>1</formula>
    </cfRule>
  </conditionalFormatting>
  <conditionalFormatting sqref="K121:K144">
    <cfRule type="cellIs" dxfId="1" priority="144" operator="greaterThan">
      <formula>1</formula>
    </cfRule>
    <cfRule type="cellIs" dxfId="0" priority="143" operator="greaterThan">
      <formula>0</formula>
    </cfRule>
    <cfRule type="cellIs" dxfId="2" priority="145" operator="greaterThan">
      <formula>1</formula>
    </cfRule>
  </conditionalFormatting>
  <conditionalFormatting sqref="L5:L28">
    <cfRule type="cellIs" dxfId="3" priority="531" operator="greaterThan">
      <formula>0</formula>
    </cfRule>
    <cfRule type="cellIs" dxfId="4" priority="532" operator="greaterThan">
      <formula>0</formula>
    </cfRule>
  </conditionalFormatting>
  <conditionalFormatting sqref="L12:L13">
    <cfRule type="cellIs" dxfId="3" priority="66" operator="greaterThan">
      <formula>0</formula>
    </cfRule>
    <cfRule type="cellIs" dxfId="4" priority="67" operator="greaterThan">
      <formula>0</formula>
    </cfRule>
  </conditionalFormatting>
  <conditionalFormatting sqref="L40:L49">
    <cfRule type="cellIs" dxfId="3" priority="459" operator="greaterThan">
      <formula>0</formula>
    </cfRule>
    <cfRule type="cellIs" dxfId="4" priority="460" operator="greaterThan">
      <formula>0</formula>
    </cfRule>
  </conditionalFormatting>
  <conditionalFormatting sqref="L61:L86">
    <cfRule type="cellIs" dxfId="4" priority="92" operator="greaterThan">
      <formula>0</formula>
    </cfRule>
    <cfRule type="cellIs" dxfId="3" priority="91" operator="greaterThan">
      <formula>0</formula>
    </cfRule>
  </conditionalFormatting>
  <conditionalFormatting sqref="L93:L116">
    <cfRule type="cellIs" dxfId="4" priority="201" operator="greaterThan">
      <formula>0</formula>
    </cfRule>
    <cfRule type="cellIs" dxfId="3" priority="200" operator="greaterThan">
      <formula>0</formula>
    </cfRule>
  </conditionalFormatting>
  <conditionalFormatting sqref="L121:L144">
    <cfRule type="cellIs" dxfId="4" priority="147" operator="greaterThan">
      <formula>0</formula>
    </cfRule>
    <cfRule type="cellIs" dxfId="3" priority="146" operator="greaterThan">
      <formula>0</formula>
    </cfRule>
  </conditionalFormatting>
  <conditionalFormatting sqref="M5:M28">
    <cfRule type="cellIs" dxfId="5" priority="68" operator="greaterThan">
      <formula>0</formula>
    </cfRule>
  </conditionalFormatting>
  <conditionalFormatting sqref="M33:M56">
    <cfRule type="cellIs" dxfId="5" priority="455" operator="greaterThan">
      <formula>0</formula>
    </cfRule>
  </conditionalFormatting>
  <conditionalFormatting sqref="M61:M86">
    <cfRule type="cellIs" dxfId="5" priority="93" operator="greaterThan">
      <formula>0</formula>
    </cfRule>
  </conditionalFormatting>
  <conditionalFormatting sqref="M93:M116">
    <cfRule type="cellIs" dxfId="5" priority="202" operator="greaterThan">
      <formula>0</formula>
    </cfRule>
  </conditionalFormatting>
  <conditionalFormatting sqref="M121:M144">
    <cfRule type="cellIs" dxfId="5" priority="45" operator="greaterThan">
      <formula>0</formula>
    </cfRule>
  </conditionalFormatting>
  <conditionalFormatting sqref="P5:P28">
    <cfRule type="cellIs" dxfId="0" priority="97" operator="greaterThan">
      <formula>0</formula>
    </cfRule>
    <cfRule type="cellIs" dxfId="1" priority="98" operator="greaterThan">
      <formula>1</formula>
    </cfRule>
    <cfRule type="cellIs" dxfId="2" priority="99" operator="greaterThan">
      <formula>1</formula>
    </cfRule>
  </conditionalFormatting>
  <conditionalFormatting sqref="P40:P49">
    <cfRule type="cellIs" dxfId="0" priority="474" operator="greaterThan">
      <formula>0</formula>
    </cfRule>
    <cfRule type="cellIs" dxfId="1" priority="475" operator="greaterThan">
      <formula>1</formula>
    </cfRule>
    <cfRule type="cellIs" dxfId="2" priority="476" operator="greaterThan">
      <formula>1</formula>
    </cfRule>
  </conditionalFormatting>
  <conditionalFormatting sqref="P61:P86">
    <cfRule type="cellIs" dxfId="1" priority="70" operator="greaterThan">
      <formula>1</formula>
    </cfRule>
    <cfRule type="cellIs" dxfId="2" priority="71" operator="greaterThan">
      <formula>1</formula>
    </cfRule>
    <cfRule type="cellIs" dxfId="0" priority="69" operator="greaterThan">
      <formula>0</formula>
    </cfRule>
  </conditionalFormatting>
  <conditionalFormatting sqref="P93:P116">
    <cfRule type="cellIs" dxfId="0" priority="215" operator="greaterThan">
      <formula>0</formula>
    </cfRule>
    <cfRule type="cellIs" dxfId="1" priority="216" operator="greaterThan">
      <formula>1</formula>
    </cfRule>
    <cfRule type="cellIs" dxfId="2" priority="217" operator="greaterThan">
      <formula>1</formula>
    </cfRule>
  </conditionalFormatting>
  <conditionalFormatting sqref="P121:P144">
    <cfRule type="cellIs" dxfId="0" priority="678" operator="greaterThan">
      <formula>0</formula>
    </cfRule>
    <cfRule type="cellIs" dxfId="1" priority="679" operator="greaterThan">
      <formula>1</formula>
    </cfRule>
    <cfRule type="cellIs" dxfId="2" priority="680" operator="greaterThan">
      <formula>1</formula>
    </cfRule>
  </conditionalFormatting>
  <conditionalFormatting sqref="Q5:Q28">
    <cfRule type="cellIs" dxfId="3" priority="100" operator="greaterThan">
      <formula>0</formula>
    </cfRule>
    <cfRule type="cellIs" dxfId="4" priority="101" operator="greaterThan">
      <formula>0</formula>
    </cfRule>
  </conditionalFormatting>
  <conditionalFormatting sqref="Q40:Q49">
    <cfRule type="cellIs" dxfId="3" priority="477" operator="greaterThan">
      <formula>0</formula>
    </cfRule>
    <cfRule type="cellIs" dxfId="4" priority="478" operator="greaterThan">
      <formula>0</formula>
    </cfRule>
  </conditionalFormatting>
  <conditionalFormatting sqref="Q61:Q86">
    <cfRule type="cellIs" dxfId="4" priority="73" operator="greaterThan">
      <formula>0</formula>
    </cfRule>
    <cfRule type="cellIs" dxfId="3" priority="72" operator="greaterThan">
      <formula>0</formula>
    </cfRule>
  </conditionalFormatting>
  <conditionalFormatting sqref="Q93:Q116">
    <cfRule type="cellIs" dxfId="3" priority="218" operator="greaterThan">
      <formula>0</formula>
    </cfRule>
    <cfRule type="cellIs" dxfId="4" priority="219" operator="greaterThan">
      <formula>0</formula>
    </cfRule>
  </conditionalFormatting>
  <conditionalFormatting sqref="Q121:Q144">
    <cfRule type="cellIs" dxfId="3" priority="681" operator="greaterThan">
      <formula>0</formula>
    </cfRule>
    <cfRule type="cellIs" dxfId="4" priority="682" operator="greaterThan">
      <formula>0</formula>
    </cfRule>
  </conditionalFormatting>
  <conditionalFormatting sqref="R5:R28">
    <cfRule type="cellIs" dxfId="5" priority="102" operator="greaterThan">
      <formula>0</formula>
    </cfRule>
  </conditionalFormatting>
  <conditionalFormatting sqref="R33:R56">
    <cfRule type="cellIs" dxfId="5" priority="473" operator="greaterThan">
      <formula>0</formula>
    </cfRule>
  </conditionalFormatting>
  <conditionalFormatting sqref="R61:R86">
    <cfRule type="cellIs" dxfId="5" priority="74" operator="greaterThan">
      <formula>0</formula>
    </cfRule>
  </conditionalFormatting>
  <conditionalFormatting sqref="R93:R116">
    <cfRule type="cellIs" dxfId="5" priority="26" operator="greaterThan">
      <formula>0</formula>
    </cfRule>
  </conditionalFormatting>
  <conditionalFormatting sqref="R121:R144">
    <cfRule type="cellIs" dxfId="5" priority="683" operator="greaterThan">
      <formula>0</formula>
    </cfRule>
  </conditionalFormatting>
  <conditionalFormatting sqref="U5:U28">
    <cfRule type="cellIs" dxfId="2" priority="506" operator="greaterThan">
      <formula>1</formula>
    </cfRule>
    <cfRule type="cellIs" dxfId="0" priority="504" operator="greaterThan">
      <formula>0</formula>
    </cfRule>
    <cfRule type="cellIs" dxfId="1" priority="505" operator="greaterThan">
      <formula>1</formula>
    </cfRule>
  </conditionalFormatting>
  <conditionalFormatting sqref="U33:U56">
    <cfRule type="cellIs" dxfId="2" priority="59" operator="greaterThan">
      <formula>1</formula>
    </cfRule>
    <cfRule type="cellIs" dxfId="0" priority="57" operator="greaterThan">
      <formula>0</formula>
    </cfRule>
    <cfRule type="cellIs" dxfId="1" priority="58" operator="greaterThan">
      <formula>1</formula>
    </cfRule>
  </conditionalFormatting>
  <conditionalFormatting sqref="U61:U86">
    <cfRule type="cellIs" dxfId="0" priority="82" operator="greaterThan">
      <formula>0</formula>
    </cfRule>
    <cfRule type="cellIs" dxfId="1" priority="83" operator="greaterThan">
      <formula>1</formula>
    </cfRule>
    <cfRule type="cellIs" dxfId="2" priority="84" operator="greaterThan">
      <formula>1</formula>
    </cfRule>
  </conditionalFormatting>
  <conditionalFormatting sqref="U93:U116">
    <cfRule type="cellIs" dxfId="2" priority="41" operator="greaterThan">
      <formula>1</formula>
    </cfRule>
    <cfRule type="cellIs" dxfId="1" priority="40" operator="greaterThan">
      <formula>1</formula>
    </cfRule>
    <cfRule type="cellIs" dxfId="0" priority="39" operator="greaterThan">
      <formula>0</formula>
    </cfRule>
  </conditionalFormatting>
  <conditionalFormatting sqref="U121:U144">
    <cfRule type="cellIs" dxfId="0" priority="27" operator="greaterThan">
      <formula>0</formula>
    </cfRule>
    <cfRule type="cellIs" dxfId="1" priority="28" operator="greaterThan">
      <formula>1</formula>
    </cfRule>
    <cfRule type="cellIs" dxfId="2" priority="29" operator="greaterThan">
      <formula>1</formula>
    </cfRule>
  </conditionalFormatting>
  <conditionalFormatting sqref="V5:V28">
    <cfRule type="cellIs" dxfId="3" priority="507" operator="greaterThan">
      <formula>0</formula>
    </cfRule>
    <cfRule type="cellIs" dxfId="4" priority="508" operator="greaterThan">
      <formula>0</formula>
    </cfRule>
  </conditionalFormatting>
  <conditionalFormatting sqref="V33:V56">
    <cfRule type="cellIs" dxfId="3" priority="60" operator="greaterThan">
      <formula>0</formula>
    </cfRule>
    <cfRule type="cellIs" dxfId="4" priority="61" operator="greaterThan">
      <formula>0</formula>
    </cfRule>
  </conditionalFormatting>
  <conditionalFormatting sqref="V61:V86">
    <cfRule type="cellIs" dxfId="3" priority="85" operator="greaterThan">
      <formula>0</formula>
    </cfRule>
    <cfRule type="cellIs" dxfId="4" priority="86" operator="greaterThan">
      <formula>0</formula>
    </cfRule>
  </conditionalFormatting>
  <conditionalFormatting sqref="V93:V116">
    <cfRule type="cellIs" dxfId="4" priority="43" operator="greaterThan">
      <formula>0</formula>
    </cfRule>
    <cfRule type="cellIs" dxfId="3" priority="42" operator="greaterThan">
      <formula>0</formula>
    </cfRule>
  </conditionalFormatting>
  <conditionalFormatting sqref="V121:V144">
    <cfRule type="cellIs" dxfId="4" priority="31" operator="greaterThan">
      <formula>0</formula>
    </cfRule>
    <cfRule type="cellIs" dxfId="3" priority="30" operator="greaterThan">
      <formula>0</formula>
    </cfRule>
  </conditionalFormatting>
  <conditionalFormatting sqref="W5:W28">
    <cfRule type="cellIs" dxfId="5" priority="509" operator="greaterThan">
      <formula>0</formula>
    </cfRule>
  </conditionalFormatting>
  <conditionalFormatting sqref="W33:W56">
    <cfRule type="cellIs" dxfId="5" priority="62" operator="greaterThan">
      <formula>0</formula>
    </cfRule>
  </conditionalFormatting>
  <conditionalFormatting sqref="W61:W86">
    <cfRule type="cellIs" dxfId="5" priority="87" operator="greaterThan">
      <formula>0</formula>
    </cfRule>
  </conditionalFormatting>
  <conditionalFormatting sqref="W93:W116">
    <cfRule type="cellIs" dxfId="5" priority="184" operator="greaterThan">
      <formula>0</formula>
    </cfRule>
  </conditionalFormatting>
  <conditionalFormatting sqref="W121:W144">
    <cfRule type="cellIs" dxfId="5" priority="32" operator="greaterThan">
      <formula>0</formula>
    </cfRule>
  </conditionalFormatting>
  <conditionalFormatting sqref="Z5:Z28">
    <cfRule type="cellIs" dxfId="0" priority="570" operator="greaterThan">
      <formula>0</formula>
    </cfRule>
    <cfRule type="cellIs" dxfId="2" priority="572" operator="greaterThan">
      <formula>1</formula>
    </cfRule>
    <cfRule type="cellIs" dxfId="1" priority="571" operator="greaterThan">
      <formula>1</formula>
    </cfRule>
  </conditionalFormatting>
  <conditionalFormatting sqref="Z33:Z56">
    <cfRule type="cellIs" dxfId="0" priority="551" operator="greaterThan">
      <formula>0</formula>
    </cfRule>
    <cfRule type="cellIs" dxfId="1" priority="552" operator="greaterThan">
      <formula>1</formula>
    </cfRule>
    <cfRule type="cellIs" dxfId="2" priority="553" operator="greaterThan">
      <formula>1</formula>
    </cfRule>
  </conditionalFormatting>
  <conditionalFormatting sqref="Z61:Z84">
    <cfRule type="cellIs" dxfId="0" priority="715" operator="greaterThan">
      <formula>0</formula>
    </cfRule>
    <cfRule type="cellIs" dxfId="1" priority="716" operator="greaterThan">
      <formula>1</formula>
    </cfRule>
    <cfRule type="cellIs" dxfId="2" priority="717" operator="greaterThan">
      <formula>1</formula>
    </cfRule>
  </conditionalFormatting>
  <conditionalFormatting sqref="Z121:Z144">
    <cfRule type="cellIs" dxfId="1" priority="737" operator="greaterThan">
      <formula>1</formula>
    </cfRule>
    <cfRule type="cellIs" dxfId="2" priority="738" operator="greaterThan">
      <formula>1</formula>
    </cfRule>
    <cfRule type="cellIs" dxfId="0" priority="736" operator="greaterThan">
      <formula>0</formula>
    </cfRule>
  </conditionalFormatting>
  <conditionalFormatting sqref="AA5:AA28">
    <cfRule type="cellIs" dxfId="4" priority="574" operator="greaterThan">
      <formula>0</formula>
    </cfRule>
    <cfRule type="cellIs" dxfId="3" priority="573" operator="greaterThan">
      <formula>0</formula>
    </cfRule>
  </conditionalFormatting>
  <conditionalFormatting sqref="AA33:AA56">
    <cfRule type="cellIs" dxfId="4" priority="555" operator="greaterThan">
      <formula>0</formula>
    </cfRule>
    <cfRule type="cellIs" dxfId="3" priority="554" operator="greaterThan">
      <formula>0</formula>
    </cfRule>
  </conditionalFormatting>
  <conditionalFormatting sqref="AA61:AA84">
    <cfRule type="cellIs" dxfId="4" priority="719" operator="greaterThan">
      <formula>0</formula>
    </cfRule>
    <cfRule type="cellIs" dxfId="3" priority="718" operator="greaterThan">
      <formula>0</formula>
    </cfRule>
  </conditionalFormatting>
  <conditionalFormatting sqref="AA121:AA144">
    <cfRule type="cellIs" dxfId="3" priority="739" operator="greaterThan">
      <formula>0</formula>
    </cfRule>
    <cfRule type="cellIs" dxfId="4" priority="740" operator="greaterThan">
      <formula>0</formula>
    </cfRule>
  </conditionalFormatting>
  <conditionalFormatting sqref="AB5:AB28">
    <cfRule type="cellIs" dxfId="5" priority="575" operator="greaterThan">
      <formula>0</formula>
    </cfRule>
  </conditionalFormatting>
  <conditionalFormatting sqref="AB33:AB56">
    <cfRule type="cellIs" dxfId="5" priority="556" operator="greaterThan">
      <formula>0</formula>
    </cfRule>
  </conditionalFormatting>
  <conditionalFormatting sqref="AB61:AB84">
    <cfRule type="cellIs" dxfId="5" priority="720" operator="greaterThan">
      <formula>0</formula>
    </cfRule>
  </conditionalFormatting>
  <conditionalFormatting sqref="AB121:AB144">
    <cfRule type="cellIs" dxfId="5" priority="741" operator="greaterThan">
      <formula>0</formula>
    </cfRule>
  </conditionalFormatting>
  <conditionalFormatting sqref="AF5:AF27">
    <cfRule type="colorScale" priority="5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6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6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8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8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1" priority="710" operator="between" text="LOSE">
      <formula>NOT(ISERROR(SEARCH("LOSE",BM5)))</formula>
    </cfRule>
    <cfRule type="containsText" dxfId="12" priority="712" operator="between" text="B/E">
      <formula>NOT(ISERROR(SEARCH("B/E",BM5)))</formula>
    </cfRule>
    <cfRule type="containsText" dxfId="7" priority="711" operator="between" text="NO">
      <formula>NOT(ISERROR(SEARCH("NO",BM5)))</formula>
    </cfRule>
    <cfRule type="containsText" dxfId="10" priority="707" operator="between" text="B/E">
      <formula>NOT(ISERROR(SEARCH("B/E",BM5)))</formula>
    </cfRule>
    <cfRule type="containsText" dxfId="10" priority="708" operator="between" text="BE">
      <formula>NOT(ISERROR(SEARCH("BE",BM5)))</formula>
    </cfRule>
    <cfRule type="containsText" dxfId="13" priority="709" operator="between" text="WIN">
      <formula>NOT(ISERROR(SEARCH("WIN",BM5)))</formula>
    </cfRule>
  </conditionalFormatting>
  <conditionalFormatting sqref="BZ33:BZ56">
    <cfRule type="cellIs" dxfId="2" priority="436" operator="greaterThan">
      <formula>1</formula>
    </cfRule>
    <cfRule type="cellIs" dxfId="1" priority="435" operator="greaterThan">
      <formula>1</formula>
    </cfRule>
    <cfRule type="cellIs" dxfId="0" priority="434" operator="greaterThan">
      <formula>0</formula>
    </cfRule>
  </conditionalFormatting>
  <conditionalFormatting sqref="BZ66:BZ76">
    <cfRule type="cellIs" dxfId="0" priority="384" operator="greaterThan">
      <formula>0</formula>
    </cfRule>
    <cfRule type="cellIs" dxfId="1" priority="385" operator="greaterThan">
      <formula>1</formula>
    </cfRule>
    <cfRule type="cellIs" dxfId="2" priority="386" operator="greaterThan">
      <formula>1</formula>
    </cfRule>
  </conditionalFormatting>
  <conditionalFormatting sqref="BZ76:BZ83">
    <cfRule type="cellIs" dxfId="2" priority="393" operator="greaterThan">
      <formula>1</formula>
    </cfRule>
    <cfRule type="cellIs" dxfId="1" priority="392" operator="greaterThan">
      <formula>1</formula>
    </cfRule>
    <cfRule type="cellIs" dxfId="0" priority="391" operator="greaterThan">
      <formula>0</formula>
    </cfRule>
  </conditionalFormatting>
  <conditionalFormatting sqref="CA5:CA27">
    <cfRule type="cellIs" dxfId="3" priority="317" operator="greaterThan">
      <formula>0</formula>
    </cfRule>
    <cfRule type="cellIs" dxfId="4" priority="318" operator="greaterThan">
      <formula>0</formula>
    </cfRule>
  </conditionalFormatting>
  <conditionalFormatting sqref="CA33:CA56">
    <cfRule type="cellIs" dxfId="4" priority="438" operator="greaterThan">
      <formula>0</formula>
    </cfRule>
    <cfRule type="cellIs" dxfId="3" priority="437" operator="greaterThan">
      <formula>0</formula>
    </cfRule>
  </conditionalFormatting>
  <conditionalFormatting sqref="CA66:CA76">
    <cfRule type="cellIs" dxfId="3" priority="387" operator="greaterThan">
      <formula>0</formula>
    </cfRule>
    <cfRule type="cellIs" dxfId="4" priority="388" operator="greaterThan">
      <formula>0</formula>
    </cfRule>
  </conditionalFormatting>
  <conditionalFormatting sqref="CA76:CA83">
    <cfRule type="cellIs" dxfId="3" priority="394" operator="greaterThan">
      <formula>0</formula>
    </cfRule>
    <cfRule type="cellIs" dxfId="4" priority="395" operator="greaterThan">
      <formula>0</formula>
    </cfRule>
  </conditionalFormatting>
  <conditionalFormatting sqref="CB5:CB27">
    <cfRule type="cellIs" dxfId="5" priority="124" operator="greaterThan">
      <formula>0</formula>
    </cfRule>
  </conditionalFormatting>
  <conditionalFormatting sqref="CB33:CB56">
    <cfRule type="cellIs" dxfId="5" priority="439" operator="greaterThan">
      <formula>0</formula>
    </cfRule>
  </conditionalFormatting>
  <conditionalFormatting sqref="CB61:CB84">
    <cfRule type="cellIs" dxfId="5" priority="382" operator="greaterThan">
      <formula>0</formula>
    </cfRule>
  </conditionalFormatting>
  <conditionalFormatting sqref="CC5:CC27">
    <cfRule type="cellIs" dxfId="6" priority="320" operator="greaterThan">
      <formula>0</formula>
    </cfRule>
  </conditionalFormatting>
  <conditionalFormatting sqref="CC33:CC56">
    <cfRule type="cellIs" dxfId="6" priority="440" operator="greaterThan">
      <formula>0</formula>
    </cfRule>
  </conditionalFormatting>
  <conditionalFormatting sqref="CC61:CC84">
    <cfRule type="cellIs" dxfId="6" priority="383" operator="greaterThan">
      <formula>0</formula>
    </cfRule>
  </conditionalFormatting>
  <conditionalFormatting sqref="CE33:CE56">
    <cfRule type="cellIs" dxfId="0" priority="425" operator="greaterThan">
      <formula>0</formula>
    </cfRule>
    <cfRule type="cellIs" dxfId="1" priority="426" operator="greaterThan">
      <formula>1</formula>
    </cfRule>
    <cfRule type="cellIs" dxfId="2" priority="427" operator="greaterThan">
      <formula>1</formula>
    </cfRule>
  </conditionalFormatting>
  <conditionalFormatting sqref="CE66:CE76">
    <cfRule type="cellIs" dxfId="0" priority="365" operator="greaterThan">
      <formula>0</formula>
    </cfRule>
    <cfRule type="cellIs" dxfId="1" priority="366" operator="greaterThan">
      <formula>1</formula>
    </cfRule>
    <cfRule type="cellIs" dxfId="2" priority="367" operator="greaterThan">
      <formula>1</formula>
    </cfRule>
  </conditionalFormatting>
  <conditionalFormatting sqref="CE76:CE83">
    <cfRule type="cellIs" dxfId="0" priority="371" operator="greaterThan">
      <formula>0</formula>
    </cfRule>
    <cfRule type="cellIs" dxfId="1" priority="372" operator="greaterThan">
      <formula>1</formula>
    </cfRule>
    <cfRule type="cellIs" dxfId="2" priority="373" operator="greaterThan">
      <formula>1</formula>
    </cfRule>
  </conditionalFormatting>
  <conditionalFormatting sqref="CF5:CF27">
    <cfRule type="cellIs" dxfId="3" priority="290" operator="greaterThan">
      <formula>0</formula>
    </cfRule>
    <cfRule type="cellIs" dxfId="4" priority="291" operator="greaterThan">
      <formula>0</formula>
    </cfRule>
  </conditionalFormatting>
  <conditionalFormatting sqref="CF33:CF56">
    <cfRule type="cellIs" dxfId="3" priority="428" operator="greaterThan">
      <formula>0</formula>
    </cfRule>
    <cfRule type="cellIs" dxfId="4" priority="429" operator="greaterThan">
      <formula>0</formula>
    </cfRule>
  </conditionalFormatting>
  <conditionalFormatting sqref="CF66:CF76">
    <cfRule type="cellIs" dxfId="3" priority="368" operator="greaterThan">
      <formula>0</formula>
    </cfRule>
    <cfRule type="cellIs" dxfId="4" priority="369" operator="greaterThan">
      <formula>0</formula>
    </cfRule>
  </conditionalFormatting>
  <conditionalFormatting sqref="CF76:CF83">
    <cfRule type="cellIs" dxfId="3" priority="374" operator="greaterThan">
      <formula>0</formula>
    </cfRule>
    <cfRule type="cellIs" dxfId="4" priority="375" operator="greaterThan">
      <formula>0</formula>
    </cfRule>
  </conditionalFormatting>
  <conditionalFormatting sqref="CG5:CG27">
    <cfRule type="cellIs" dxfId="5" priority="292" operator="greaterThan">
      <formula>0</formula>
    </cfRule>
  </conditionalFormatting>
  <conditionalFormatting sqref="CG33:CG56">
    <cfRule type="cellIs" dxfId="5" priority="430" operator="greaterThan">
      <formula>0</formula>
    </cfRule>
  </conditionalFormatting>
  <conditionalFormatting sqref="CG61:CG84">
    <cfRule type="cellIs" dxfId="5" priority="363" operator="greaterThan">
      <formula>0</formula>
    </cfRule>
  </conditionalFormatting>
  <conditionalFormatting sqref="CH5:CH27">
    <cfRule type="cellIs" dxfId="6" priority="293" operator="greaterThan">
      <formula>0</formula>
    </cfRule>
  </conditionalFormatting>
  <conditionalFormatting sqref="CH33:CH56">
    <cfRule type="cellIs" dxfId="6" priority="431" operator="greaterThan">
      <formula>0</formula>
    </cfRule>
  </conditionalFormatting>
  <conditionalFormatting sqref="CH61:CH84">
    <cfRule type="cellIs" dxfId="6" priority="364" operator="greaterThan">
      <formula>0</formula>
    </cfRule>
  </conditionalFormatting>
  <conditionalFormatting sqref="CJ5:CJ27">
    <cfRule type="cellIs" dxfId="1" priority="55" operator="greaterThan">
      <formula>1</formula>
    </cfRule>
    <cfRule type="cellIs" dxfId="2" priority="56" operator="greaterThan">
      <formula>1</formula>
    </cfRule>
    <cfRule type="cellIs" dxfId="0" priority="54" operator="greaterThan">
      <formula>0</formula>
    </cfRule>
  </conditionalFormatting>
  <conditionalFormatting sqref="CJ33:CJ56">
    <cfRule type="cellIs" dxfId="2" priority="409" operator="greaterThan">
      <formula>1</formula>
    </cfRule>
    <cfRule type="cellIs" dxfId="1" priority="408" operator="greaterThan">
      <formula>1</formula>
    </cfRule>
    <cfRule type="cellIs" dxfId="0" priority="407" operator="greaterThan">
      <formula>0</formula>
    </cfRule>
  </conditionalFormatting>
  <conditionalFormatting sqref="CJ66:CJ76">
    <cfRule type="cellIs" dxfId="0" priority="337" operator="greaterThan">
      <formula>0</formula>
    </cfRule>
    <cfRule type="cellIs" dxfId="2" priority="339" operator="greaterThan">
      <formula>1</formula>
    </cfRule>
    <cfRule type="cellIs" dxfId="1" priority="338" operator="greaterThan">
      <formula>1</formula>
    </cfRule>
  </conditionalFormatting>
  <conditionalFormatting sqref="CJ76:CJ83">
    <cfRule type="cellIs" dxfId="0" priority="343" operator="greaterThan">
      <formula>0</formula>
    </cfRule>
    <cfRule type="cellIs" dxfId="2" priority="345" operator="greaterThan">
      <formula>1</formula>
    </cfRule>
    <cfRule type="cellIs" dxfId="1" priority="344" operator="greaterThan">
      <formula>1</formula>
    </cfRule>
  </conditionalFormatting>
  <conditionalFormatting sqref="CK5:CK27">
    <cfRule type="cellIs" dxfId="3" priority="307" operator="greaterThan">
      <formula>0</formula>
    </cfRule>
    <cfRule type="cellIs" dxfId="4" priority="308" operator="greaterThan">
      <formula>0</formula>
    </cfRule>
  </conditionalFormatting>
  <conditionalFormatting sqref="CK33:CK56">
    <cfRule type="cellIs" dxfId="3" priority="410" operator="greaterThan">
      <formula>0</formula>
    </cfRule>
    <cfRule type="cellIs" dxfId="4" priority="411" operator="greaterThan">
      <formula>0</formula>
    </cfRule>
  </conditionalFormatting>
  <conditionalFormatting sqref="CK66:CK76">
    <cfRule type="cellIs" dxfId="4" priority="341" operator="greaterThan">
      <formula>0</formula>
    </cfRule>
    <cfRule type="cellIs" dxfId="3" priority="340" operator="greaterThan">
      <formula>0</formula>
    </cfRule>
  </conditionalFormatting>
  <conditionalFormatting sqref="CK76:CK83">
    <cfRule type="cellIs" dxfId="3" priority="346" operator="greaterThan">
      <formula>0</formula>
    </cfRule>
    <cfRule type="cellIs" dxfId="4" priority="347" operator="greaterThan">
      <formula>0</formula>
    </cfRule>
  </conditionalFormatting>
  <conditionalFormatting sqref="CL5:CL27">
    <cfRule type="cellIs" dxfId="5" priority="309" operator="greaterThan">
      <formula>0</formula>
    </cfRule>
  </conditionalFormatting>
  <conditionalFormatting sqref="CL33:CL56">
    <cfRule type="cellIs" dxfId="5" priority="412" operator="greaterThan">
      <formula>0</formula>
    </cfRule>
  </conditionalFormatting>
  <conditionalFormatting sqref="CL61:CL84">
    <cfRule type="cellIs" dxfId="5" priority="335" operator="greaterThan">
      <formula>0</formula>
    </cfRule>
  </conditionalFormatting>
  <conditionalFormatting sqref="CM5:CM27">
    <cfRule type="cellIs" dxfId="6" priority="310" operator="greaterThan">
      <formula>0</formula>
    </cfRule>
  </conditionalFormatting>
  <conditionalFormatting sqref="CM33:CM56">
    <cfRule type="cellIs" dxfId="6" priority="413" operator="greaterThan">
      <formula>0</formula>
    </cfRule>
  </conditionalFormatting>
  <conditionalFormatting sqref="CM61:CM84">
    <cfRule type="cellIs" dxfId="6" priority="336" operator="greaterThan">
      <formula>0</formula>
    </cfRule>
  </conditionalFormatting>
  <conditionalFormatting sqref="CO5:CO27">
    <cfRule type="cellIs" dxfId="2" priority="445" operator="greaterThan">
      <formula>1</formula>
    </cfRule>
    <cfRule type="cellIs" dxfId="1" priority="444" operator="greaterThan">
      <formula>1</formula>
    </cfRule>
    <cfRule type="cellIs" dxfId="0" priority="443" operator="greaterThan">
      <formula>0</formula>
    </cfRule>
  </conditionalFormatting>
  <conditionalFormatting sqref="CO33:CO56">
    <cfRule type="cellIs" dxfId="0" priority="416" operator="greaterThan">
      <formula>0</formula>
    </cfRule>
    <cfRule type="cellIs" dxfId="1" priority="417" operator="greaterThan">
      <formula>1</formula>
    </cfRule>
    <cfRule type="cellIs" dxfId="2" priority="418" operator="greaterThan">
      <formula>1</formula>
    </cfRule>
  </conditionalFormatting>
  <conditionalFormatting sqref="CO61:CO84">
    <cfRule type="cellIs" dxfId="2" priority="351" operator="greaterThan">
      <formula>1</formula>
    </cfRule>
    <cfRule type="cellIs" dxfId="0" priority="349" operator="greaterThan">
      <formula>0</formula>
    </cfRule>
    <cfRule type="cellIs" dxfId="1" priority="350" operator="greaterThan">
      <formula>1</formula>
    </cfRule>
  </conditionalFormatting>
  <conditionalFormatting sqref="CP5:CP27">
    <cfRule type="cellIs" dxfId="3" priority="446" operator="greaterThan">
      <formula>0</formula>
    </cfRule>
    <cfRule type="cellIs" dxfId="4" priority="447" operator="greaterThan">
      <formula>0</formula>
    </cfRule>
  </conditionalFormatting>
  <conditionalFormatting sqref="CP33:CP56">
    <cfRule type="cellIs" dxfId="3" priority="419" operator="greaterThan">
      <formula>0</formula>
    </cfRule>
    <cfRule type="cellIs" dxfId="4" priority="420" operator="greaterThan">
      <formula>0</formula>
    </cfRule>
  </conditionalFormatting>
  <conditionalFormatting sqref="CP61:CP84">
    <cfRule type="cellIs" dxfId="4" priority="353" operator="greaterThan">
      <formula>0</formula>
    </cfRule>
    <cfRule type="cellIs" dxfId="3" priority="352" operator="greaterThan">
      <formula>0</formula>
    </cfRule>
  </conditionalFormatting>
  <conditionalFormatting sqref="CQ5:CQ27">
    <cfRule type="cellIs" dxfId="5" priority="448" operator="greaterThan">
      <formula>0</formula>
    </cfRule>
  </conditionalFormatting>
  <conditionalFormatting sqref="CQ33:CQ56">
    <cfRule type="cellIs" dxfId="5" priority="421" operator="greaterThan">
      <formula>0</formula>
    </cfRule>
  </conditionalFormatting>
  <conditionalFormatting sqref="CQ61:CQ84">
    <cfRule type="cellIs" dxfId="5" priority="354" operator="greaterThan">
      <formula>0</formula>
    </cfRule>
  </conditionalFormatting>
  <conditionalFormatting sqref="CR5:CR27">
    <cfRule type="cellIs" dxfId="6" priority="449" operator="greaterThan">
      <formula>0</formula>
    </cfRule>
  </conditionalFormatting>
  <conditionalFormatting sqref="CR33:CR56">
    <cfRule type="cellIs" dxfId="6" priority="422" operator="greaterThan">
      <formula>0</formula>
    </cfRule>
  </conditionalFormatting>
  <conditionalFormatting sqref="CR61:CR84">
    <cfRule type="cellIs" dxfId="6" priority="355" operator="greaterThan">
      <formula>0</formula>
    </cfRule>
  </conditionalFormatting>
  <conditionalFormatting sqref="CT33:CT56">
    <cfRule type="cellIs" dxfId="1" priority="399" operator="greaterThan">
      <formula>1</formula>
    </cfRule>
    <cfRule type="cellIs" dxfId="2" priority="400" operator="greaterThan">
      <formula>1</formula>
    </cfRule>
    <cfRule type="cellIs" dxfId="0" priority="398" operator="greaterThan">
      <formula>0</formula>
    </cfRule>
  </conditionalFormatting>
  <conditionalFormatting sqref="CT61:CT84">
    <cfRule type="cellIs" dxfId="0" priority="321" operator="greaterThan">
      <formula>0</formula>
    </cfRule>
    <cfRule type="cellIs" dxfId="1" priority="322" operator="greaterThan">
      <formula>1</formula>
    </cfRule>
    <cfRule type="cellIs" dxfId="2" priority="323" operator="greaterThan">
      <formula>1</formula>
    </cfRule>
  </conditionalFormatting>
  <conditionalFormatting sqref="CU5:CU27">
    <cfRule type="cellIs" dxfId="4" priority="301" operator="greaterThan">
      <formula>0</formula>
    </cfRule>
    <cfRule type="cellIs" dxfId="3" priority="300" operator="greaterThan">
      <formula>0</formula>
    </cfRule>
  </conditionalFormatting>
  <conditionalFormatting sqref="CU33:CU56">
    <cfRule type="cellIs" dxfId="4" priority="402" operator="greaterThan">
      <formula>0</formula>
    </cfRule>
    <cfRule type="cellIs" dxfId="3" priority="401" operator="greaterThan">
      <formula>0</formula>
    </cfRule>
  </conditionalFormatting>
  <conditionalFormatting sqref="CU61:CU84">
    <cfRule type="cellIs" dxfId="4" priority="325" operator="greaterThan">
      <formula>0</formula>
    </cfRule>
    <cfRule type="cellIs" dxfId="3" priority="324" operator="greaterThan">
      <formula>0</formula>
    </cfRule>
  </conditionalFormatting>
  <conditionalFormatting sqref="CV5:CV27">
    <cfRule type="cellIs" dxfId="5" priority="302" operator="greaterThan">
      <formula>0</formula>
    </cfRule>
  </conditionalFormatting>
  <conditionalFormatting sqref="CV33:CV56">
    <cfRule type="cellIs" dxfId="5" priority="403" operator="greaterThan">
      <formula>0</formula>
    </cfRule>
  </conditionalFormatting>
  <conditionalFormatting sqref="CV61:CV84">
    <cfRule type="cellIs" dxfId="5" priority="326" operator="greaterThan">
      <formula>0</formula>
    </cfRule>
  </conditionalFormatting>
  <conditionalFormatting sqref="CW5:CW27">
    <cfRule type="cellIs" dxfId="6" priority="303" operator="greaterThan">
      <formula>0</formula>
    </cfRule>
  </conditionalFormatting>
  <conditionalFormatting sqref="CW33:CW56">
    <cfRule type="cellIs" dxfId="6" priority="404" operator="greaterThan">
      <formula>0</formula>
    </cfRule>
  </conditionalFormatting>
  <conditionalFormatting sqref="CW61:CW84">
    <cfRule type="cellIs" dxfId="6" priority="327" operator="greaterThan">
      <formula>0</formula>
    </cfRule>
  </conditionalFormatting>
  <conditionalFormatting sqref="I5:J28 N5:O28 X5:Y28 AC5:AC28">
    <cfRule type="cellIs" dxfId="6" priority="576" operator="greaterThan">
      <formula>0</formula>
    </cfRule>
  </conditionalFormatting>
  <conditionalFormatting sqref="S5:T28">
    <cfRule type="cellIs" dxfId="6" priority="121" operator="greaterThan">
      <formula>0</formula>
    </cfRule>
  </conditionalFormatting>
  <conditionalFormatting sqref="AF5:AJ27">
    <cfRule type="colorScale" priority="5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ellIs" dxfId="7" priority="3" operator="equal">
      <formula>0</formula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5:BZ27 BZ28:CC28">
    <cfRule type="cellIs" dxfId="0" priority="314" operator="greaterThan">
      <formula>0</formula>
    </cfRule>
    <cfRule type="cellIs" dxfId="1" priority="315" operator="greaterThan">
      <formula>1</formula>
    </cfRule>
    <cfRule type="cellIs" dxfId="2" priority="316" operator="greaterThan">
      <formula>1</formula>
    </cfRule>
  </conditionalFormatting>
  <conditionalFormatting sqref="CE5:CE27 CE28:CH28">
    <cfRule type="cellIs" dxfId="0" priority="287" operator="greaterThan">
      <formula>0</formula>
    </cfRule>
    <cfRule type="cellIs" dxfId="1" priority="288" operator="greaterThan">
      <formula>1</formula>
    </cfRule>
    <cfRule type="cellIs" dxfId="2" priority="289" operator="greaterThan">
      <formula>1</formula>
    </cfRule>
  </conditionalFormatting>
  <conditionalFormatting sqref="CT5:CT27 CT28:CW28">
    <cfRule type="cellIs" dxfId="0" priority="297" operator="greaterThan">
      <formula>0</formula>
    </cfRule>
    <cfRule type="cellIs" dxfId="2" priority="299" operator="greaterThan">
      <formula>1</formula>
    </cfRule>
    <cfRule type="cellIs" dxfId="1" priority="298" operator="greaterThan">
      <formula>1</formula>
    </cfRule>
  </conditionalFormatting>
  <conditionalFormatting sqref="BM19:BM29 BI31:BI33">
    <cfRule type="containsText" dxfId="14" priority="705" operator="between" text="LOSE">
      <formula>NOT(ISERROR(SEARCH("LOSE",BI19)))</formula>
    </cfRule>
    <cfRule type="containsText" dxfId="13" priority="706" operator="between" text="WIN">
      <formula>NOT(ISERROR(SEARCH("WIN",BI19)))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3:F41 F50:F56">
    <cfRule type="cellIs" dxfId="0" priority="233" operator="greaterThan">
      <formula>0</formula>
    </cfRule>
    <cfRule type="cellIs" dxfId="1" priority="234" operator="greaterThan">
      <formula>1</formula>
    </cfRule>
    <cfRule type="cellIs" dxfId="2" priority="235" operator="greaterThan">
      <formula>1</formula>
    </cfRule>
  </conditionalFormatting>
  <conditionalFormatting sqref="G33:G41 G50:G56">
    <cfRule type="cellIs" dxfId="3" priority="236" operator="greaterThan">
      <formula>0</formula>
    </cfRule>
    <cfRule type="cellIs" dxfId="4" priority="237" operator="greaterThan">
      <formula>0</formula>
    </cfRule>
  </conditionalFormatting>
  <conditionalFormatting sqref="I33:J56 N33:O56 S33:T56 X33:Y56 AC33:AC56">
    <cfRule type="cellIs" dxfId="6" priority="557" operator="greaterThan">
      <formula>0</formula>
    </cfRule>
  </conditionalFormatting>
  <conditionalFormatting sqref="K33:K41 K50:K56">
    <cfRule type="cellIs" dxfId="2" priority="452" operator="greaterThan">
      <formula>1</formula>
    </cfRule>
    <cfRule type="cellIs" dxfId="0" priority="450" operator="greaterThan">
      <formula>0</formula>
    </cfRule>
    <cfRule type="cellIs" dxfId="1" priority="451" operator="greaterThan">
      <formula>1</formula>
    </cfRule>
  </conditionalFormatting>
  <conditionalFormatting sqref="L33:L41 L50:L56">
    <cfRule type="cellIs" dxfId="3" priority="453" operator="greaterThan">
      <formula>0</formula>
    </cfRule>
    <cfRule type="cellIs" dxfId="4" priority="454" operator="greaterThan">
      <formula>0</formula>
    </cfRule>
  </conditionalFormatting>
  <conditionalFormatting sqref="P33:P41 P50:P56">
    <cfRule type="cellIs" dxfId="0" priority="468" operator="greaterThan">
      <formula>0</formula>
    </cfRule>
    <cfRule type="cellIs" dxfId="1" priority="469" operator="greaterThan">
      <formula>1</formula>
    </cfRule>
    <cfRule type="cellIs" dxfId="2" priority="470" operator="greaterThan">
      <formula>1</formula>
    </cfRule>
  </conditionalFormatting>
  <conditionalFormatting sqref="Q33:Q41 Q50:Q56">
    <cfRule type="cellIs" dxfId="4" priority="472" operator="greaterThan">
      <formula>0</formula>
    </cfRule>
    <cfRule type="cellIs" dxfId="3" priority="471" operator="greaterThan">
      <formula>0</formula>
    </cfRule>
  </conditionalFormatting>
  <conditionalFormatting sqref="AF33:AJ55">
    <cfRule type="colorScale" priority="6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ellIs" dxfId="7" priority="6" operator="equal">
      <formula>0</formula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6 N61:O86">
    <cfRule type="cellIs" dxfId="6" priority="94" operator="greaterThan">
      <formula>0</formula>
    </cfRule>
  </conditionalFormatting>
  <conditionalFormatting sqref="S61:T86">
    <cfRule type="cellIs" dxfId="6" priority="75" operator="greaterThan">
      <formula>0</formula>
    </cfRule>
  </conditionalFormatting>
  <conditionalFormatting sqref="X61:Y84 AC61:AC84">
    <cfRule type="cellIs" dxfId="6" priority="721" operator="greaterThan">
      <formula>0</formula>
    </cfRule>
  </conditionalFormatting>
  <conditionalFormatting sqref="AF61:AJ83">
    <cfRule type="colorScale" priority="7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18" operator="equal">
      <formula>0</formula>
    </cfRule>
  </conditionalFormatting>
  <conditionalFormatting sqref="BZ61:BZ66 BZ83:BZ84">
    <cfRule type="cellIs" dxfId="1" priority="378" operator="greaterThan">
      <formula>1</formula>
    </cfRule>
    <cfRule type="cellIs" dxfId="0" priority="377" operator="greaterThan">
      <formula>0</formula>
    </cfRule>
    <cfRule type="cellIs" dxfId="2" priority="379" operator="greaterThan">
      <formula>1</formula>
    </cfRule>
  </conditionalFormatting>
  <conditionalFormatting sqref="CA61:CA66 CA83:CA84">
    <cfRule type="cellIs" dxfId="3" priority="380" operator="greaterThan">
      <formula>0</formula>
    </cfRule>
    <cfRule type="cellIs" dxfId="4" priority="381" operator="greaterThan">
      <formula>0</formula>
    </cfRule>
  </conditionalFormatting>
  <conditionalFormatting sqref="CE61:CE66 CE83:CE84">
    <cfRule type="cellIs" dxfId="2" priority="360" operator="greaterThan">
      <formula>1</formula>
    </cfRule>
    <cfRule type="cellIs" dxfId="1" priority="359" operator="greaterThan">
      <formula>1</formula>
    </cfRule>
    <cfRule type="cellIs" dxfId="0" priority="358" operator="greaterThan">
      <formula>0</formula>
    </cfRule>
  </conditionalFormatting>
  <conditionalFormatting sqref="CF61:CF66 CF83:CF84">
    <cfRule type="cellIs" dxfId="3" priority="361" operator="greaterThan">
      <formula>0</formula>
    </cfRule>
    <cfRule type="cellIs" dxfId="4" priority="362" operator="greaterThan">
      <formula>0</formula>
    </cfRule>
  </conditionalFormatting>
  <conditionalFormatting sqref="CJ61:CJ66 CJ83:CJ84">
    <cfRule type="cellIs" dxfId="0" priority="330" operator="greaterThan">
      <formula>0</formula>
    </cfRule>
    <cfRule type="cellIs" dxfId="2" priority="332" operator="greaterThan">
      <formula>1</formula>
    </cfRule>
    <cfRule type="cellIs" dxfId="1" priority="331" operator="greaterThan">
      <formula>1</formula>
    </cfRule>
  </conditionalFormatting>
  <conditionalFormatting sqref="CK61:CK66 CK83:CK84">
    <cfRule type="cellIs" dxfId="4" priority="334" operator="greaterThan">
      <formula>0</formula>
    </cfRule>
    <cfRule type="cellIs" dxfId="3" priority="333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1" priority="758" operator="greaterThan">
      <formula>1</formula>
    </cfRule>
    <cfRule type="cellIs" dxfId="2" priority="759" operator="greaterThan">
      <formula>1</formula>
    </cfRule>
    <cfRule type="cellIs" dxfId="0" priority="757" operator="greaterThan">
      <formula>0</formula>
    </cfRule>
  </conditionalFormatting>
  <conditionalFormatting sqref="G93:G116 AA93:AA116">
    <cfRule type="cellIs" dxfId="4" priority="761" operator="greaterThan">
      <formula>0</formula>
    </cfRule>
    <cfRule type="cellIs" dxfId="3" priority="760" operator="greaterThan">
      <formula>0</formula>
    </cfRule>
  </conditionalFormatting>
  <conditionalFormatting sqref="H93:H116 AB93:AB116">
    <cfRule type="cellIs" dxfId="5" priority="762" operator="greaterThan">
      <formula>0</formula>
    </cfRule>
  </conditionalFormatting>
  <conditionalFormatting sqref="I93:J116 N93:O116 S93:T116 X93:Y116 AC93:AC116">
    <cfRule type="cellIs" dxfId="6" priority="763" operator="greaterThan">
      <formula>0</formula>
    </cfRule>
  </conditionalFormatting>
  <conditionalFormatting sqref="AF93:AJ115">
    <cfRule type="colorScale" priority="7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742" operator="greaterThan">
      <formula>0</formula>
    </cfRule>
  </conditionalFormatting>
  <conditionalFormatting sqref="AF121:AJ143">
    <cfRule type="colorScale" priority="7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15" operator="equal">
      <formula>0</formula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1">
    <pageSetUpPr fitToPage="1"/>
  </sheetPr>
  <dimension ref="A1:CW981"/>
  <sheetViews>
    <sheetView showGridLines="0" workbookViewId="0">
      <selection activeCell="AT27" sqref="AT27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0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0</v>
      </c>
      <c r="AD5" s="4"/>
      <c r="AE5" s="33" t="str">
        <f t="shared" ref="AE5:AE27" si="8">IF((B93=0)," ",B93)</f>
        <v> 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 t="str">
        <f t="shared" ref="AL5:AL27" si="14">IF((B93=0)," ",B93)</f>
        <v> 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 t="str">
        <f>IF(B5,WEEKDAY(E5:E27)," ")</f>
        <v> 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/>
      <c r="C6" s="16"/>
      <c r="D6" s="17"/>
      <c r="E6" s="37" t="str">
        <f t="shared" si="0"/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0</v>
      </c>
      <c r="AC6" s="68">
        <f t="shared" si="7"/>
        <v>0</v>
      </c>
      <c r="AD6" s="4"/>
      <c r="AE6" s="37" t="str">
        <f t="shared" si="8"/>
        <v> 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 t="str">
        <f t="shared" si="14"/>
        <v> 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 t="str">
        <f>IF(AC28=0," ",AC28)</f>
        <v> </v>
      </c>
      <c r="AU6" s="160" t="str">
        <f>IF(AJ28=0,"  ",AJ28)</f>
        <v>0 </v>
      </c>
      <c r="AV6" s="161" t="str">
        <f>IF(AQ28=0," ",AQ28)</f>
        <v> 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 t="str">
        <f t="shared" ref="BY6:BY27" si="20">IF(B6,WEEKDAY(E6:E28)," ")</f>
        <v> 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 t="str">
        <f t="shared" ref="CE6:CE27" si="24">IF((BY6=3),Z6," ")</f>
        <v> </v>
      </c>
      <c r="CF6" s="227" t="str">
        <f t="shared" ref="CF6:CF27" si="25">IF((BY6=3),AA6," ")</f>
        <v> </v>
      </c>
      <c r="CG6" s="237" t="str">
        <f t="shared" ref="CG6:CG27" si="26">IF((BY6=3),AB6," ")</f>
        <v> </v>
      </c>
      <c r="CH6" s="238">
        <f t="shared" ref="CH6:CH27" si="27">SUM(CE6:CG6)</f>
        <v>0</v>
      </c>
      <c r="CJ6" s="227" t="str">
        <f t="shared" ref="CJ6:CJ27" si="28">IF((BY6=4),Z6," ")</f>
        <v> </v>
      </c>
      <c r="CK6" s="227" t="str">
        <f t="shared" ref="CK6:CK27" si="29">IF((BY6=4),AA6," ")</f>
        <v> </v>
      </c>
      <c r="CL6" s="227" t="str">
        <f t="shared" ref="CL6:CL27" si="30">IF((BY6=4),AB6," ")</f>
        <v> </v>
      </c>
      <c r="CM6" s="238">
        <f t="shared" ref="CM6:CM27" si="31">SUM(CJ6:CL6)</f>
        <v>0</v>
      </c>
      <c r="CN6" s="2"/>
      <c r="CO6" s="226" t="str">
        <f t="shared" ref="CO6:CO27" si="32">IF((BY6=5),Z6," ")</f>
        <v> </v>
      </c>
      <c r="CP6" s="227" t="str">
        <f t="shared" ref="CP6:CP27" si="33">IF((BY6=5),AA6," ")</f>
        <v> </v>
      </c>
      <c r="CQ6" s="227" t="str">
        <f t="shared" ref="CQ6:CQ27" si="34">IF((BY6=5),AB6," ")</f>
        <v> </v>
      </c>
      <c r="CR6" s="238">
        <f t="shared" ref="CR6:CR27" si="35">SUM(CO6:CQ6)</f>
        <v>0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/>
      <c r="C7" s="16"/>
      <c r="D7" s="17"/>
      <c r="E7" s="37" t="str">
        <f t="shared" si="0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0</v>
      </c>
      <c r="AA7" s="79">
        <f t="shared" si="5"/>
        <v>0</v>
      </c>
      <c r="AB7" s="79">
        <f t="shared" si="6"/>
        <v>0</v>
      </c>
      <c r="AC7" s="68">
        <f t="shared" si="7"/>
        <v>0</v>
      </c>
      <c r="AD7" s="4"/>
      <c r="AE7" s="37" t="str">
        <f t="shared" si="8"/>
        <v> 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 t="str">
        <f t="shared" si="14"/>
        <v> 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0</v>
      </c>
      <c r="AQ7" s="150">
        <f t="shared" si="19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 t="str">
        <f t="shared" si="20"/>
        <v> </v>
      </c>
      <c r="BZ7" s="226" t="str">
        <f t="shared" si="21"/>
        <v> </v>
      </c>
      <c r="CA7" s="227" t="str">
        <f t="shared" si="22"/>
        <v> </v>
      </c>
      <c r="CB7" s="237" t="str">
        <f t="shared" ref="CB7:CB27" si="40">IF((BY7=2),AB7," ")</f>
        <v> </v>
      </c>
      <c r="CC7" s="238">
        <f t="shared" si="23"/>
        <v>0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 t="str">
        <f t="shared" si="28"/>
        <v> </v>
      </c>
      <c r="CK7" s="227" t="str">
        <f t="shared" si="29"/>
        <v> </v>
      </c>
      <c r="CL7" s="227" t="str">
        <f t="shared" si="30"/>
        <v> </v>
      </c>
      <c r="CM7" s="238">
        <f t="shared" si="31"/>
        <v>0</v>
      </c>
      <c r="CN7" s="2"/>
      <c r="CO7" s="226" t="str">
        <f t="shared" si="32"/>
        <v> </v>
      </c>
      <c r="CP7" s="227" t="str">
        <f t="shared" si="33"/>
        <v> </v>
      </c>
      <c r="CQ7" s="227" t="str">
        <f t="shared" si="34"/>
        <v> </v>
      </c>
      <c r="CR7" s="238">
        <f t="shared" si="35"/>
        <v>0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/>
      <c r="C8" s="16"/>
      <c r="D8" s="17"/>
      <c r="E8" s="37" t="str">
        <f t="shared" si="0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0</v>
      </c>
      <c r="AA8" s="79">
        <f t="shared" si="5"/>
        <v>0</v>
      </c>
      <c r="AB8" s="79">
        <f t="shared" si="6"/>
        <v>0</v>
      </c>
      <c r="AC8" s="68">
        <f t="shared" si="7"/>
        <v>0</v>
      </c>
      <c r="AD8" s="4"/>
      <c r="AE8" s="37" t="str">
        <f t="shared" si="8"/>
        <v> 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 t="str">
        <f t="shared" si="14"/>
        <v> 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0</v>
      </c>
      <c r="AQ8" s="150">
        <f t="shared" si="19"/>
        <v>0</v>
      </c>
      <c r="AS8" s="117" t="s">
        <v>13</v>
      </c>
      <c r="AT8" s="118">
        <f>SUM(AT6:AT7)</f>
        <v>0</v>
      </c>
      <c r="AU8" s="164" t="str">
        <f>IF((AB28+AB56)=0," ",(AB28+AB56)/(AB28+AB56+AA28+AA56))</f>
        <v> </v>
      </c>
      <c r="AV8" s="165" t="str">
        <f>IF(SUM(AV6:AV7)=0," ",SUM(AV6:AV7))</f>
        <v> 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 t="str">
        <f t="shared" si="20"/>
        <v> </v>
      </c>
      <c r="BZ8" s="226" t="str">
        <f t="shared" si="21"/>
        <v> </v>
      </c>
      <c r="CA8" s="227" t="str">
        <f t="shared" si="22"/>
        <v> </v>
      </c>
      <c r="CB8" s="237" t="str">
        <f t="shared" si="40"/>
        <v> </v>
      </c>
      <c r="CC8" s="238">
        <f t="shared" si="23"/>
        <v>0</v>
      </c>
      <c r="CE8" s="226" t="str">
        <f t="shared" si="24"/>
        <v> </v>
      </c>
      <c r="CF8" s="227" t="str">
        <f t="shared" si="25"/>
        <v> </v>
      </c>
      <c r="CG8" s="237" t="str">
        <f t="shared" si="26"/>
        <v> </v>
      </c>
      <c r="CH8" s="238">
        <f t="shared" si="27"/>
        <v>0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 t="str">
        <f t="shared" si="32"/>
        <v> </v>
      </c>
      <c r="CP8" s="227" t="str">
        <f t="shared" si="33"/>
        <v> </v>
      </c>
      <c r="CQ8" s="227" t="str">
        <f t="shared" si="34"/>
        <v> </v>
      </c>
      <c r="CR8" s="238">
        <f t="shared" si="35"/>
        <v>0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/>
      <c r="C9" s="16"/>
      <c r="D9" s="17"/>
      <c r="E9" s="37" t="str">
        <f t="shared" si="0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0</v>
      </c>
      <c r="AA9" s="79">
        <f t="shared" si="5"/>
        <v>0</v>
      </c>
      <c r="AB9" s="79">
        <f t="shared" si="6"/>
        <v>0</v>
      </c>
      <c r="AC9" s="68">
        <f t="shared" si="7"/>
        <v>0</v>
      </c>
      <c r="AD9" s="4"/>
      <c r="AE9" s="37" t="str">
        <f t="shared" si="8"/>
        <v> 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 t="str">
        <f t="shared" si="14"/>
        <v> 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0</v>
      </c>
      <c r="AQ9" s="150">
        <f t="shared" si="19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 t="str">
        <f t="shared" si="20"/>
        <v> </v>
      </c>
      <c r="BZ9" s="226" t="str">
        <f t="shared" si="21"/>
        <v> </v>
      </c>
      <c r="CA9" s="227" t="str">
        <f t="shared" si="22"/>
        <v> </v>
      </c>
      <c r="CB9" s="237" t="str">
        <f t="shared" si="40"/>
        <v> </v>
      </c>
      <c r="CC9" s="238">
        <f t="shared" si="23"/>
        <v>0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 t="str">
        <f t="shared" si="28"/>
        <v> </v>
      </c>
      <c r="CK9" s="227" t="str">
        <f t="shared" si="29"/>
        <v> </v>
      </c>
      <c r="CL9" s="227" t="str">
        <f t="shared" si="30"/>
        <v> </v>
      </c>
      <c r="CM9" s="238">
        <f t="shared" si="31"/>
        <v>0</v>
      </c>
      <c r="CN9" s="2"/>
      <c r="CO9" s="226" t="str">
        <f t="shared" si="32"/>
        <v> </v>
      </c>
      <c r="CP9" s="227" t="str">
        <f t="shared" si="33"/>
        <v> </v>
      </c>
      <c r="CQ9" s="227" t="str">
        <f t="shared" si="34"/>
        <v> </v>
      </c>
      <c r="CR9" s="238">
        <f t="shared" si="35"/>
        <v>0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/>
      <c r="C10" s="16"/>
      <c r="D10" s="17"/>
      <c r="E10" s="37" t="str">
        <f t="shared" si="0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0</v>
      </c>
      <c r="AB10" s="79">
        <f t="shared" si="6"/>
        <v>0</v>
      </c>
      <c r="AC10" s="68">
        <f t="shared" si="7"/>
        <v>0</v>
      </c>
      <c r="AD10" s="4"/>
      <c r="AE10" s="37" t="str">
        <f t="shared" si="8"/>
        <v> 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 t="str">
        <f t="shared" si="14"/>
        <v> 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0</v>
      </c>
      <c r="AQ10" s="150">
        <f t="shared" si="19"/>
        <v>0</v>
      </c>
      <c r="AS10" s="119"/>
      <c r="AT10" s="121" t="s">
        <v>98</v>
      </c>
      <c r="AU10" s="168">
        <f>COUNTA(B5:B27)</f>
        <v>0</v>
      </c>
      <c r="AV10" s="166"/>
      <c r="AW10" s="347"/>
      <c r="AX10" s="348"/>
      <c r="BA10" s="366"/>
      <c r="BB10" s="121" t="s">
        <v>98</v>
      </c>
      <c r="BC10" s="168">
        <f>AU10</f>
        <v>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 t="str">
        <f t="shared" si="20"/>
        <v> 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 t="str">
        <f t="shared" si="24"/>
        <v> </v>
      </c>
      <c r="CF10" s="227" t="str">
        <f t="shared" si="25"/>
        <v> </v>
      </c>
      <c r="CG10" s="237" t="str">
        <f t="shared" si="26"/>
        <v> </v>
      </c>
      <c r="CH10" s="238">
        <f t="shared" si="27"/>
        <v>0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 t="str">
        <f t="shared" si="32"/>
        <v> </v>
      </c>
      <c r="CP10" s="227" t="str">
        <f t="shared" si="33"/>
        <v> </v>
      </c>
      <c r="CQ10" s="227" t="str">
        <f t="shared" si="34"/>
        <v> </v>
      </c>
      <c r="CR10" s="238">
        <f t="shared" si="35"/>
        <v>0</v>
      </c>
      <c r="CT10" s="226" t="str">
        <f t="shared" si="36"/>
        <v> </v>
      </c>
      <c r="CU10" s="227" t="str">
        <f t="shared" si="37"/>
        <v> </v>
      </c>
      <c r="CV10" s="227" t="str">
        <f t="shared" si="38"/>
        <v> </v>
      </c>
      <c r="CW10" s="238">
        <f t="shared" si="39"/>
        <v>0</v>
      </c>
    </row>
    <row r="11" ht="10.35" customHeight="1" spans="1:101">
      <c r="A11" s="18"/>
      <c r="B11" s="19"/>
      <c r="C11" s="16"/>
      <c r="D11" s="17"/>
      <c r="E11" s="37" t="str">
        <f t="shared" si="0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0</v>
      </c>
      <c r="AA11" s="79">
        <f t="shared" si="5"/>
        <v>0</v>
      </c>
      <c r="AB11" s="79">
        <f t="shared" si="6"/>
        <v>0</v>
      </c>
      <c r="AC11" s="68">
        <f t="shared" si="7"/>
        <v>0</v>
      </c>
      <c r="AD11" s="4"/>
      <c r="AE11" s="37" t="str">
        <f t="shared" si="8"/>
        <v> 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 t="str">
        <f t="shared" si="14"/>
        <v> 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0</v>
      </c>
      <c r="AQ11" s="150">
        <f t="shared" si="19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 t="str">
        <f t="shared" si="20"/>
        <v> </v>
      </c>
      <c r="BZ11" s="226" t="str">
        <f t="shared" si="21"/>
        <v> </v>
      </c>
      <c r="CA11" s="227" t="str">
        <f t="shared" si="22"/>
        <v> </v>
      </c>
      <c r="CB11" s="237" t="str">
        <f t="shared" si="40"/>
        <v> </v>
      </c>
      <c r="CC11" s="238">
        <f t="shared" si="23"/>
        <v>0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 t="str">
        <f t="shared" si="28"/>
        <v> </v>
      </c>
      <c r="CK11" s="227" t="str">
        <f t="shared" si="29"/>
        <v> </v>
      </c>
      <c r="CL11" s="227" t="str">
        <f t="shared" si="30"/>
        <v> </v>
      </c>
      <c r="CM11" s="238">
        <f t="shared" si="31"/>
        <v>0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 t="str">
        <f t="shared" si="36"/>
        <v> </v>
      </c>
      <c r="CU11" s="227" t="str">
        <f t="shared" si="37"/>
        <v> </v>
      </c>
      <c r="CV11" s="227" t="str">
        <f t="shared" si="38"/>
        <v> </v>
      </c>
      <c r="CW11" s="238">
        <f t="shared" si="39"/>
        <v>0</v>
      </c>
    </row>
    <row r="12" ht="10.35" customHeight="1" spans="1:101">
      <c r="A12" s="18"/>
      <c r="B12" s="19"/>
      <c r="C12" s="16"/>
      <c r="D12" s="17"/>
      <c r="E12" s="37" t="str">
        <f t="shared" si="0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0</v>
      </c>
      <c r="AB12" s="79">
        <f t="shared" si="6"/>
        <v>0</v>
      </c>
      <c r="AC12" s="68">
        <f t="shared" si="7"/>
        <v>0</v>
      </c>
      <c r="AD12" s="4"/>
      <c r="AE12" s="37" t="str">
        <f t="shared" si="8"/>
        <v> 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0</v>
      </c>
      <c r="AQ12" s="150">
        <f t="shared" si="19"/>
        <v>0</v>
      </c>
      <c r="AS12" s="123" t="s">
        <v>35</v>
      </c>
      <c r="AT12" s="124" t="str">
        <f>IF(AB28+AB56=0," ",(AB28+AB56)/AU10)</f>
        <v> </v>
      </c>
      <c r="AU12" s="170" t="str">
        <f>IF(AB28+AB56=0," ",(AB28+AB56))</f>
        <v> 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 t="str">
        <f t="shared" si="20"/>
        <v> </v>
      </c>
      <c r="BZ12" s="226" t="str">
        <f t="shared" si="21"/>
        <v> </v>
      </c>
      <c r="CA12" s="227" t="str">
        <f t="shared" si="22"/>
        <v> </v>
      </c>
      <c r="CB12" s="237" t="str">
        <f t="shared" si="40"/>
        <v> </v>
      </c>
      <c r="CC12" s="238">
        <f t="shared" si="23"/>
        <v>0</v>
      </c>
      <c r="CE12" s="226" t="str">
        <f t="shared" si="24"/>
        <v> </v>
      </c>
      <c r="CF12" s="227" t="str">
        <f t="shared" si="25"/>
        <v> </v>
      </c>
      <c r="CG12" s="237" t="str">
        <f t="shared" si="26"/>
        <v> </v>
      </c>
      <c r="CH12" s="238">
        <f t="shared" si="27"/>
        <v>0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 t="str">
        <f t="shared" si="32"/>
        <v> </v>
      </c>
      <c r="CP12" s="227" t="str">
        <f t="shared" si="33"/>
        <v> </v>
      </c>
      <c r="CQ12" s="227" t="str">
        <f t="shared" si="34"/>
        <v> </v>
      </c>
      <c r="CR12" s="238">
        <f t="shared" si="35"/>
        <v>0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/>
      <c r="C13" s="16"/>
      <c r="D13" s="17"/>
      <c r="E13" s="37" t="str">
        <f t="shared" si="0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0</v>
      </c>
      <c r="AA13" s="79">
        <f t="shared" si="5"/>
        <v>0</v>
      </c>
      <c r="AB13" s="79">
        <f t="shared" si="6"/>
        <v>0</v>
      </c>
      <c r="AC13" s="68">
        <f t="shared" si="7"/>
        <v>0</v>
      </c>
      <c r="AD13" s="4"/>
      <c r="AE13" s="37" t="str">
        <f t="shared" si="8"/>
        <v> 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0</v>
      </c>
      <c r="AQ13" s="150">
        <f t="shared" si="19"/>
        <v>0</v>
      </c>
      <c r="AS13" s="125" t="s">
        <v>38</v>
      </c>
      <c r="AT13" s="126" t="str">
        <f>IF(AA28+AA56=0," ",(AA28+AA56)/AU10)</f>
        <v> </v>
      </c>
      <c r="AU13" s="171" t="str">
        <f>IF(AA28+AA56=0," ",(AA28+AA56))</f>
        <v> 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 t="str">
        <f t="shared" si="20"/>
        <v> 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 t="str">
        <f t="shared" si="24"/>
        <v> </v>
      </c>
      <c r="CF13" s="227" t="str">
        <f t="shared" si="25"/>
        <v> </v>
      </c>
      <c r="CG13" s="237" t="str">
        <f t="shared" si="26"/>
        <v> </v>
      </c>
      <c r="CH13" s="238">
        <f t="shared" si="27"/>
        <v>0</v>
      </c>
      <c r="CJ13" s="227" t="str">
        <f t="shared" si="28"/>
        <v> </v>
      </c>
      <c r="CK13" s="227" t="str">
        <f t="shared" si="29"/>
        <v> </v>
      </c>
      <c r="CL13" s="227" t="str">
        <f t="shared" si="30"/>
        <v> </v>
      </c>
      <c r="CM13" s="238">
        <f t="shared" si="31"/>
        <v>0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 t="str">
        <f t="shared" si="36"/>
        <v> </v>
      </c>
      <c r="CU13" s="227" t="str">
        <f t="shared" si="37"/>
        <v> </v>
      </c>
      <c r="CV13" s="227" t="str">
        <f t="shared" si="38"/>
        <v> </v>
      </c>
      <c r="CW13" s="238">
        <f t="shared" si="39"/>
        <v>0</v>
      </c>
    </row>
    <row r="14" ht="10.35" customHeight="1" spans="1:101">
      <c r="A14" s="18"/>
      <c r="B14" s="19"/>
      <c r="C14" s="16"/>
      <c r="D14" s="17"/>
      <c r="E14" s="37" t="str">
        <f t="shared" si="0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0</v>
      </c>
      <c r="AA14" s="79">
        <f t="shared" si="5"/>
        <v>0</v>
      </c>
      <c r="AB14" s="79">
        <f t="shared" si="6"/>
        <v>0</v>
      </c>
      <c r="AC14" s="68">
        <f t="shared" si="7"/>
        <v>0</v>
      </c>
      <c r="AD14" s="4"/>
      <c r="AE14" s="37" t="str">
        <f t="shared" si="8"/>
        <v> 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 t="str">
        <f t="shared" si="14"/>
        <v> 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0</v>
      </c>
      <c r="AQ14" s="150">
        <f t="shared" si="19"/>
        <v>0</v>
      </c>
      <c r="AS14" s="127" t="s">
        <v>40</v>
      </c>
      <c r="AT14" s="128" t="str">
        <f>IF(Z28+Z56=0," ",(Z28+Z56)/AU10)</f>
        <v> </v>
      </c>
      <c r="AU14" s="172" t="str">
        <f>IF(Z28+Z56=0," ",(Z28+Z56))</f>
        <v> 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 t="str">
        <f t="shared" si="20"/>
        <v> </v>
      </c>
      <c r="BZ14" s="226" t="str">
        <f t="shared" si="21"/>
        <v> </v>
      </c>
      <c r="CA14" s="227" t="str">
        <f t="shared" si="22"/>
        <v> </v>
      </c>
      <c r="CB14" s="237" t="str">
        <f t="shared" si="40"/>
        <v> </v>
      </c>
      <c r="CC14" s="238">
        <f t="shared" si="23"/>
        <v>0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 t="str">
        <f t="shared" si="28"/>
        <v> </v>
      </c>
      <c r="CK14" s="227" t="str">
        <f t="shared" si="29"/>
        <v> </v>
      </c>
      <c r="CL14" s="227" t="str">
        <f t="shared" si="30"/>
        <v> </v>
      </c>
      <c r="CM14" s="238">
        <f t="shared" si="31"/>
        <v>0</v>
      </c>
      <c r="CN14" s="2"/>
      <c r="CO14" s="226" t="str">
        <f t="shared" si="32"/>
        <v> </v>
      </c>
      <c r="CP14" s="227" t="str">
        <f t="shared" si="33"/>
        <v> </v>
      </c>
      <c r="CQ14" s="227" t="str">
        <f t="shared" si="34"/>
        <v> </v>
      </c>
      <c r="CR14" s="238">
        <f t="shared" si="35"/>
        <v>0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/>
      <c r="C15" s="16"/>
      <c r="D15" s="17"/>
      <c r="E15" s="37" t="str">
        <f t="shared" si="0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>F15+K15+P15+U15</f>
        <v>0</v>
      </c>
      <c r="AA15" s="79">
        <f>G15+L15+Q15+V15</f>
        <v>0</v>
      </c>
      <c r="AB15" s="79">
        <f t="shared" si="6"/>
        <v>0</v>
      </c>
      <c r="AC15" s="68">
        <f t="shared" si="7"/>
        <v>0</v>
      </c>
      <c r="AD15" s="4"/>
      <c r="AE15" s="37" t="str">
        <f t="shared" si="8"/>
        <v> 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 t="str">
        <f t="shared" si="14"/>
        <v> 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0</v>
      </c>
      <c r="AQ15" s="150">
        <f t="shared" si="19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 t="str">
        <f t="shared" si="20"/>
        <v> 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 t="str">
        <f t="shared" si="28"/>
        <v> </v>
      </c>
      <c r="CK15" s="227" t="str">
        <f t="shared" si="29"/>
        <v> </v>
      </c>
      <c r="CL15" s="227" t="str">
        <f t="shared" si="30"/>
        <v> </v>
      </c>
      <c r="CM15" s="238">
        <f t="shared" si="31"/>
        <v>0</v>
      </c>
      <c r="CN15" s="2"/>
      <c r="CO15" s="226" t="str">
        <f t="shared" si="32"/>
        <v> </v>
      </c>
      <c r="CP15" s="227" t="str">
        <f t="shared" si="33"/>
        <v> </v>
      </c>
      <c r="CQ15" s="227" t="str">
        <f t="shared" si="34"/>
        <v> </v>
      </c>
      <c r="CR15" s="238">
        <f t="shared" si="35"/>
        <v>0</v>
      </c>
      <c r="CT15" s="226" t="str">
        <f t="shared" si="36"/>
        <v> </v>
      </c>
      <c r="CU15" s="227" t="str">
        <f t="shared" si="37"/>
        <v> </v>
      </c>
      <c r="CV15" s="227" t="str">
        <f t="shared" si="38"/>
        <v> </v>
      </c>
      <c r="CW15" s="238">
        <f t="shared" si="39"/>
        <v>0</v>
      </c>
    </row>
    <row r="16" ht="10.35" customHeight="1" spans="1:101">
      <c r="A16" s="18"/>
      <c r="B16" s="19"/>
      <c r="C16" s="16"/>
      <c r="D16" s="17"/>
      <c r="E16" s="37" t="str">
        <f t="shared" si="0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>F16+K16+P16+U16</f>
        <v>0</v>
      </c>
      <c r="AA16" s="79">
        <f>G16+L16+Q16+V16</f>
        <v>0</v>
      </c>
      <c r="AB16" s="79">
        <f t="shared" si="6"/>
        <v>0</v>
      </c>
      <c r="AC16" s="68">
        <f t="shared" si="7"/>
        <v>0</v>
      </c>
      <c r="AD16" s="4"/>
      <c r="AE16" s="37" t="str">
        <f t="shared" si="8"/>
        <v> 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 t="str">
        <f t="shared" si="14"/>
        <v> 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0</v>
      </c>
      <c r="AQ16" s="150">
        <f t="shared" si="19"/>
        <v>0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 t="str">
        <f t="shared" si="20"/>
        <v> </v>
      </c>
      <c r="BZ16" s="226" t="str">
        <f t="shared" si="21"/>
        <v> </v>
      </c>
      <c r="CA16" s="227" t="str">
        <f t="shared" si="22"/>
        <v> </v>
      </c>
      <c r="CB16" s="237" t="str">
        <f t="shared" si="40"/>
        <v> </v>
      </c>
      <c r="CC16" s="238">
        <f t="shared" si="23"/>
        <v>0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 t="str">
        <f t="shared" si="32"/>
        <v> </v>
      </c>
      <c r="CP16" s="227" t="str">
        <f t="shared" si="33"/>
        <v> </v>
      </c>
      <c r="CQ16" s="227" t="str">
        <f t="shared" si="34"/>
        <v> </v>
      </c>
      <c r="CR16" s="238">
        <f t="shared" si="35"/>
        <v>0</v>
      </c>
      <c r="CT16" s="226" t="str">
        <f t="shared" si="36"/>
        <v> </v>
      </c>
      <c r="CU16" s="227" t="str">
        <f t="shared" si="37"/>
        <v> </v>
      </c>
      <c r="CV16" s="227" t="str">
        <f t="shared" si="38"/>
        <v> </v>
      </c>
      <c r="CW16" s="238">
        <f t="shared" si="39"/>
        <v>0</v>
      </c>
    </row>
    <row r="17" ht="10.35" customHeight="1" spans="1:101">
      <c r="A17" s="18"/>
      <c r="B17" s="19"/>
      <c r="C17" s="16"/>
      <c r="D17" s="17"/>
      <c r="E17" s="37" t="str">
        <f t="shared" si="0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0</v>
      </c>
      <c r="AB17" s="79">
        <f t="shared" si="6"/>
        <v>0</v>
      </c>
      <c r="AC17" s="68">
        <f t="shared" si="7"/>
        <v>0</v>
      </c>
      <c r="AD17" s="4"/>
      <c r="AE17" s="37" t="str">
        <f t="shared" si="8"/>
        <v> 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 t="str">
        <f t="shared" si="14"/>
        <v> 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0</v>
      </c>
      <c r="AQ17" s="150">
        <f t="shared" si="19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 t="str">
        <f t="shared" si="20"/>
        <v> </v>
      </c>
      <c r="BZ17" s="226" t="str">
        <f t="shared" si="21"/>
        <v> </v>
      </c>
      <c r="CA17" s="227" t="str">
        <f t="shared" si="22"/>
        <v> </v>
      </c>
      <c r="CB17" s="237" t="str">
        <f t="shared" si="40"/>
        <v> </v>
      </c>
      <c r="CC17" s="238">
        <f t="shared" si="23"/>
        <v>0</v>
      </c>
      <c r="CE17" s="226" t="str">
        <f t="shared" si="24"/>
        <v> </v>
      </c>
      <c r="CF17" s="227" t="str">
        <f t="shared" si="25"/>
        <v> </v>
      </c>
      <c r="CG17" s="237" t="str">
        <f t="shared" si="26"/>
        <v> </v>
      </c>
      <c r="CH17" s="238">
        <f t="shared" si="27"/>
        <v>0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 t="str">
        <f t="shared" si="36"/>
        <v> </v>
      </c>
      <c r="CU17" s="227" t="str">
        <f t="shared" si="37"/>
        <v> </v>
      </c>
      <c r="CV17" s="227" t="str">
        <f t="shared" si="38"/>
        <v> </v>
      </c>
      <c r="CW17" s="238">
        <f t="shared" si="39"/>
        <v>0</v>
      </c>
    </row>
    <row r="18" ht="10.35" customHeight="1" spans="1:101">
      <c r="A18" s="18"/>
      <c r="B18" s="19"/>
      <c r="C18" s="16"/>
      <c r="D18" s="17"/>
      <c r="E18" s="37" t="str">
        <f t="shared" si="0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0</v>
      </c>
      <c r="AC18" s="68">
        <f t="shared" si="7"/>
        <v>0</v>
      </c>
      <c r="AD18" s="4"/>
      <c r="AE18" s="37" t="str">
        <f t="shared" si="8"/>
        <v> 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 t="str">
        <f t="shared" si="14"/>
        <v> 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 t="str">
        <f t="shared" si="20"/>
        <v> </v>
      </c>
      <c r="BZ18" s="226" t="str">
        <f t="shared" si="21"/>
        <v> </v>
      </c>
      <c r="CA18" s="227" t="str">
        <f t="shared" si="22"/>
        <v> </v>
      </c>
      <c r="CB18" s="237" t="str">
        <f t="shared" si="40"/>
        <v> </v>
      </c>
      <c r="CC18" s="238">
        <f t="shared" si="23"/>
        <v>0</v>
      </c>
      <c r="CE18" s="226" t="str">
        <f t="shared" si="24"/>
        <v> </v>
      </c>
      <c r="CF18" s="227" t="str">
        <f t="shared" si="25"/>
        <v> </v>
      </c>
      <c r="CG18" s="237" t="str">
        <f t="shared" si="26"/>
        <v> </v>
      </c>
      <c r="CH18" s="238">
        <f t="shared" si="27"/>
        <v>0</v>
      </c>
      <c r="CJ18" s="227" t="str">
        <f t="shared" si="28"/>
        <v> </v>
      </c>
      <c r="CK18" s="227" t="str">
        <f t="shared" si="29"/>
        <v> </v>
      </c>
      <c r="CL18" s="227" t="str">
        <f t="shared" si="30"/>
        <v> </v>
      </c>
      <c r="CM18" s="238">
        <f t="shared" si="31"/>
        <v>0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0</v>
      </c>
      <c r="AB19" s="79">
        <f t="shared" si="6"/>
        <v>0</v>
      </c>
      <c r="AC19" s="68">
        <f t="shared" si="7"/>
        <v>0</v>
      </c>
      <c r="AD19" s="4"/>
      <c r="AE19" s="37" t="str">
        <f t="shared" si="8"/>
        <v> 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 t="str">
        <f t="shared" si="14"/>
        <v> 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 t="str">
        <f t="shared" si="20"/>
        <v> 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 t="str">
        <f t="shared" si="24"/>
        <v> </v>
      </c>
      <c r="CF19" s="227" t="str">
        <f t="shared" si="25"/>
        <v> </v>
      </c>
      <c r="CG19" s="237" t="str">
        <f t="shared" si="26"/>
        <v> </v>
      </c>
      <c r="CH19" s="238">
        <f t="shared" si="27"/>
        <v>0</v>
      </c>
      <c r="CJ19" s="227" t="str">
        <f t="shared" si="28"/>
        <v> </v>
      </c>
      <c r="CK19" s="227" t="str">
        <f t="shared" si="29"/>
        <v> </v>
      </c>
      <c r="CL19" s="227" t="str">
        <f t="shared" si="30"/>
        <v> </v>
      </c>
      <c r="CM19" s="238">
        <f t="shared" si="31"/>
        <v>0</v>
      </c>
      <c r="CN19" s="2"/>
      <c r="CO19" s="226" t="str">
        <f t="shared" si="32"/>
        <v> </v>
      </c>
      <c r="CP19" s="227" t="str">
        <f t="shared" si="33"/>
        <v> </v>
      </c>
      <c r="CQ19" s="227" t="str">
        <f t="shared" si="34"/>
        <v> </v>
      </c>
      <c r="CR19" s="238">
        <f t="shared" si="35"/>
        <v>0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0</v>
      </c>
      <c r="AB20" s="79">
        <f t="shared" si="6"/>
        <v>0</v>
      </c>
      <c r="AC20" s="68">
        <f t="shared" si="7"/>
        <v>0</v>
      </c>
      <c r="AD20" s="4"/>
      <c r="AE20" s="37" t="str">
        <f t="shared" si="8"/>
        <v> 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 t="str">
        <f t="shared" si="14"/>
        <v> 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0</v>
      </c>
      <c r="AQ20" s="150">
        <f t="shared" si="19"/>
        <v>0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 t="str">
        <f t="shared" si="20"/>
        <v> 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 t="str">
        <f t="shared" si="28"/>
        <v> </v>
      </c>
      <c r="CK20" s="227" t="str">
        <f t="shared" si="29"/>
        <v> </v>
      </c>
      <c r="CL20" s="227" t="str">
        <f t="shared" si="30"/>
        <v> </v>
      </c>
      <c r="CM20" s="238">
        <f t="shared" si="31"/>
        <v>0</v>
      </c>
      <c r="CN20" s="2"/>
      <c r="CO20" s="226" t="str">
        <f t="shared" si="32"/>
        <v> </v>
      </c>
      <c r="CP20" s="227" t="str">
        <f t="shared" si="33"/>
        <v> </v>
      </c>
      <c r="CQ20" s="227" t="str">
        <f t="shared" si="34"/>
        <v> </v>
      </c>
      <c r="CR20" s="238">
        <f t="shared" si="35"/>
        <v>0</v>
      </c>
      <c r="CT20" s="226" t="str">
        <f t="shared" si="36"/>
        <v> </v>
      </c>
      <c r="CU20" s="227" t="str">
        <f t="shared" si="37"/>
        <v> </v>
      </c>
      <c r="CV20" s="227" t="str">
        <f t="shared" si="38"/>
        <v> </v>
      </c>
      <c r="CW20" s="238">
        <f t="shared" si="39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0</v>
      </c>
      <c r="AQ21" s="150">
        <f t="shared" si="19"/>
        <v>0</v>
      </c>
      <c r="AR21" s="326"/>
      <c r="AS21" s="136" t="s">
        <v>13</v>
      </c>
      <c r="AT21" s="137" t="str">
        <f>IF(AB28+AB56+AA28+AA56=0," ",(AB28+AB56)/(AB28+AB56+AA28+AA56))</f>
        <v> </v>
      </c>
      <c r="AU21" s="179">
        <f>SUM(AU17:AU20)</f>
        <v>0</v>
      </c>
      <c r="AV21" s="180">
        <f>SUM(AV17:AV20)</f>
        <v>0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20"/>
        <v> </v>
      </c>
      <c r="BZ21" s="226" t="str">
        <f t="shared" si="21"/>
        <v> </v>
      </c>
      <c r="CA21" s="227" t="str">
        <f t="shared" si="22"/>
        <v> </v>
      </c>
      <c r="CB21" s="237" t="str">
        <f t="shared" si="40"/>
        <v> </v>
      </c>
      <c r="CC21" s="238">
        <f t="shared" si="23"/>
        <v>0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 t="str">
        <f t="shared" si="36"/>
        <v> </v>
      </c>
      <c r="CU21" s="227" t="str">
        <f t="shared" si="37"/>
        <v> </v>
      </c>
      <c r="CV21" s="227" t="str">
        <f t="shared" si="38"/>
        <v> </v>
      </c>
      <c r="CW21" s="238">
        <f t="shared" si="39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20"/>
        <v> 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 t="str">
        <f t="shared" si="24"/>
        <v> </v>
      </c>
      <c r="CF22" s="227" t="str">
        <f t="shared" si="25"/>
        <v> </v>
      </c>
      <c r="CG22" s="237" t="str">
        <f t="shared" si="26"/>
        <v> </v>
      </c>
      <c r="CH22" s="238">
        <f t="shared" si="27"/>
        <v>0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20"/>
        <v> 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 t="str">
        <f t="shared" si="28"/>
        <v> </v>
      </c>
      <c r="CK23" s="227" t="str">
        <f t="shared" si="29"/>
        <v> </v>
      </c>
      <c r="CL23" s="227" t="str">
        <f t="shared" si="30"/>
        <v> </v>
      </c>
      <c r="CM23" s="238">
        <f t="shared" si="31"/>
        <v>0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0</v>
      </c>
      <c r="AW24" s="335">
        <f>CQ28+CQ56</f>
        <v>0</v>
      </c>
      <c r="AX24" s="335">
        <f>CV28+CV56</f>
        <v>0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 t="str">
        <f t="shared" si="32"/>
        <v> </v>
      </c>
      <c r="CP24" s="227" t="str">
        <f t="shared" si="33"/>
        <v> </v>
      </c>
      <c r="CQ24" s="227" t="str">
        <f t="shared" si="34"/>
        <v> 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0</v>
      </c>
      <c r="AU25" s="337">
        <f>CF28+CF56</f>
        <v>0</v>
      </c>
      <c r="AV25" s="337">
        <f>CK28+CK56</f>
        <v>0</v>
      </c>
      <c r="AW25" s="337">
        <f>CP28+CP56</f>
        <v>0</v>
      </c>
      <c r="AX25" s="337">
        <f>CU28+CU56</f>
        <v>0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0</v>
      </c>
      <c r="AU26" s="339">
        <f>CE28+CE56</f>
        <v>0</v>
      </c>
      <c r="AV26" s="339">
        <f>CJ28+CJ56</f>
        <v>0</v>
      </c>
      <c r="AW26" s="339">
        <f>CO28+CO56</f>
        <v>0</v>
      </c>
      <c r="AX26" s="339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0</v>
      </c>
      <c r="AV27" s="341">
        <f>(AV24*3)-AV25</f>
        <v>0</v>
      </c>
      <c r="AW27" s="341">
        <f>(AW24*3)-AW25</f>
        <v>0</v>
      </c>
      <c r="AX27" s="341">
        <f t="shared" ref="AX27" si="42">(AX24*3)-AX25</f>
        <v>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0</v>
      </c>
      <c r="AA28" s="47">
        <f t="shared" si="5"/>
        <v>0</v>
      </c>
      <c r="AB28" s="47">
        <f t="shared" si="5"/>
        <v>0</v>
      </c>
      <c r="AC28" s="64">
        <f t="shared" si="7"/>
        <v>0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 t="str">
        <f>IF(AF28+AG28+AH28+AI28=0,"0 ",(AB28)/(AB28+AA28))</f>
        <v>0 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0</v>
      </c>
      <c r="AQ28" s="152">
        <f>SUM(AQ5:AQ27)</f>
        <v>0</v>
      </c>
      <c r="AS28" s="342" t="s">
        <v>1</v>
      </c>
      <c r="AT28" s="343" t="str">
        <f>IF((AT24+AT25=0),"0",AT24/(AT24+AT25))</f>
        <v>0</v>
      </c>
      <c r="AU28" s="343" t="str">
        <f>IF((AU24+AU25=0),"0",AU24/(AU24+AU25))</f>
        <v>0</v>
      </c>
      <c r="AV28" s="343" t="str">
        <f>IF((AV24+AV25=0),"0",AV24/(AV24+AV25))</f>
        <v>0</v>
      </c>
      <c r="AW28" s="343" t="str">
        <f>IF((AW24+AW25=0),"0",AW24/(AW24+AW25))</f>
        <v>0</v>
      </c>
      <c r="AX28" s="343" t="str">
        <f>IF((AX24+AX25=0),"0",AX24/(AX24+AX25))</f>
        <v>0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0</v>
      </c>
      <c r="CA28" s="229">
        <f>SUM(CA5:CA27)</f>
        <v>0</v>
      </c>
      <c r="CB28" s="229">
        <f>SUM(CB5:CB27)</f>
        <v>0</v>
      </c>
      <c r="CC28" s="239">
        <f>SUM(CC5:CC27)</f>
        <v>0</v>
      </c>
      <c r="CE28" s="228">
        <f>SUM(CE5:CE27)</f>
        <v>0</v>
      </c>
      <c r="CF28" s="229">
        <f t="shared" ref="CF28:CH28" si="43">SUM(CF5:CF27)</f>
        <v>0</v>
      </c>
      <c r="CG28" s="229">
        <f t="shared" si="43"/>
        <v>0</v>
      </c>
      <c r="CH28" s="239">
        <f t="shared" si="43"/>
        <v>0</v>
      </c>
      <c r="CJ28" s="228">
        <f>SUM(CJ5:CJ27)</f>
        <v>0</v>
      </c>
      <c r="CK28" s="229">
        <f t="shared" ref="CK28:CM28" si="44">SUM(CK5:CK27)</f>
        <v>0</v>
      </c>
      <c r="CL28" s="229">
        <f t="shared" si="44"/>
        <v>0</v>
      </c>
      <c r="CM28" s="239">
        <f t="shared" si="44"/>
        <v>0</v>
      </c>
      <c r="CN28" s="2"/>
      <c r="CO28" s="228">
        <f>SUM(CO5:CO27)</f>
        <v>0</v>
      </c>
      <c r="CP28" s="229">
        <f t="shared" ref="CP28:CR28" si="45">SUM(CP5:CP27)</f>
        <v>0</v>
      </c>
      <c r="CQ28" s="229">
        <f t="shared" si="45"/>
        <v>0</v>
      </c>
      <c r="CR28" s="239">
        <f t="shared" si="45"/>
        <v>0</v>
      </c>
      <c r="CT28" s="228">
        <f>SUM(CT5:CT27)</f>
        <v>0</v>
      </c>
      <c r="CU28" s="229">
        <f t="shared" ref="CU28:CW28" si="46">SUM(CU5:CU27)</f>
        <v>0</v>
      </c>
      <c r="CV28" s="229">
        <f t="shared" si="46"/>
        <v>0</v>
      </c>
      <c r="CW28" s="239">
        <f t="shared" si="46"/>
        <v>0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 t="str">
        <f t="shared" ref="E33:E55" si="47">IF((B5=0)," ",B5)</f>
        <v> 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 t="str">
        <f t="shared" ref="AE33:AE55" si="55">IF((B93=0)," ",B93)</f>
        <v> 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 t="str">
        <f t="shared" ref="AL33:AL55" si="61">IF((B93=0)," ",B93)</f>
        <v> 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 t="str">
        <f>IF(B5,WEEKDAY(E33:E55)," ")</f>
        <v> 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 t="str">
        <f t="shared" si="47"/>
        <v> 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 t="str">
        <f t="shared" si="55"/>
        <v> 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 t="str">
        <f t="shared" si="61"/>
        <v> 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 t="str">
        <f t="shared" ref="BY34:BY55" si="69">IF(B6,WEEKDAY(E34:E56)," ")</f>
        <v> 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 t="str">
        <f t="shared" si="47"/>
        <v> 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 t="str">
        <f t="shared" si="55"/>
        <v> 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 t="str">
        <f t="shared" si="61"/>
        <v> 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 t="str">
        <f t="shared" si="69"/>
        <v> 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 t="str">
        <f t="shared" si="47"/>
        <v> 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 t="str">
        <f t="shared" si="55"/>
        <v> 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 t="str">
        <f t="shared" si="61"/>
        <v> 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 t="str">
        <f t="shared" si="69"/>
        <v> 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238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 t="str">
        <f t="shared" si="47"/>
        <v> 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 t="str">
        <f t="shared" si="55"/>
        <v> 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 t="str">
        <f t="shared" si="61"/>
        <v> 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 t="str">
        <f t="shared" si="69"/>
        <v> </v>
      </c>
      <c r="BZ37" s="226" t="str">
        <f t="shared" si="70"/>
        <v> </v>
      </c>
      <c r="CA37" s="227" t="str">
        <f t="shared" si="71"/>
        <v> </v>
      </c>
      <c r="CB37" s="227" t="str">
        <f t="shared" si="62"/>
        <v> 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 t="str">
        <f t="shared" si="47"/>
        <v> 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 t="str">
        <f t="shared" si="55"/>
        <v> 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 t="str">
        <f t="shared" si="61"/>
        <v> 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 t="str">
        <f t="shared" si="69"/>
        <v> 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 t="str">
        <f t="shared" si="73"/>
        <v> </v>
      </c>
      <c r="CF38" s="227" t="str">
        <f t="shared" si="74"/>
        <v> </v>
      </c>
      <c r="CG38" s="227" t="str">
        <f t="shared" si="75"/>
        <v> 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 t="str">
        <f t="shared" si="47"/>
        <v> 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 t="str">
        <f t="shared" si="55"/>
        <v> 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 t="str">
        <f t="shared" si="61"/>
        <v> 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 t="str">
        <f t="shared" si="69"/>
        <v> 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 t="str">
        <f t="shared" si="77"/>
        <v> </v>
      </c>
      <c r="CK39" s="227" t="str">
        <f t="shared" si="78"/>
        <v> </v>
      </c>
      <c r="CL39" s="227" t="str">
        <f t="shared" si="79"/>
        <v> 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 t="str">
        <f t="shared" si="47"/>
        <v> 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>F40+K40+P40+U40</f>
        <v>0</v>
      </c>
      <c r="AA40" s="79">
        <f>G40+L40+Q40+V40</f>
        <v>0</v>
      </c>
      <c r="AB40" s="79">
        <f t="shared" si="53"/>
        <v>0</v>
      </c>
      <c r="AC40" s="68">
        <f t="shared" si="54"/>
        <v>0</v>
      </c>
      <c r="AD40" s="4"/>
      <c r="AE40" s="37" t="str">
        <f t="shared" si="55"/>
        <v> 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 t="str">
        <f t="shared" si="61"/>
        <v> 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 t="str">
        <f t="shared" si="69"/>
        <v> 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238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 t="str">
        <f t="shared" si="47"/>
        <v> 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 t="str">
        <f t="shared" si="55"/>
        <v> 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 t="str">
        <f t="shared" si="61"/>
        <v> 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 t="str">
        <f t="shared" si="69"/>
        <v> 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 t="str">
        <f t="shared" si="73"/>
        <v> </v>
      </c>
      <c r="CF41" s="227" t="str">
        <f t="shared" si="74"/>
        <v> </v>
      </c>
      <c r="CG41" s="227" t="str">
        <f t="shared" si="75"/>
        <v> 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 t="str">
        <f t="shared" si="47"/>
        <v> 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 t="str">
        <f t="shared" si="55"/>
        <v> 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 t="str">
        <f t="shared" si="61"/>
        <v> 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 t="str">
        <f t="shared" si="69"/>
        <v> 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 t="str">
        <f t="shared" si="77"/>
        <v> </v>
      </c>
      <c r="CK42" s="227" t="str">
        <f t="shared" si="78"/>
        <v> </v>
      </c>
      <c r="CL42" s="227" t="str">
        <f t="shared" si="79"/>
        <v> 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 t="str">
        <f t="shared" si="47"/>
        <v> 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 t="str">
        <f t="shared" si="55"/>
        <v> 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 t="str">
        <f t="shared" si="61"/>
        <v> 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 t="str">
        <f t="shared" si="69"/>
        <v> 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 t="str">
        <f t="shared" si="81"/>
        <v> </v>
      </c>
      <c r="CP43" s="227" t="str">
        <f t="shared" si="82"/>
        <v> </v>
      </c>
      <c r="CQ43" s="227" t="str">
        <f t="shared" si="83"/>
        <v> 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 t="str">
        <f t="shared" si="47"/>
        <v> 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 t="str">
        <f t="shared" si="55"/>
        <v> 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 t="str">
        <f t="shared" si="61"/>
        <v> 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 t="str">
        <f t="shared" si="69"/>
        <v> 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 t="str">
        <f t="shared" si="63"/>
        <v> </v>
      </c>
      <c r="CU44" s="227" t="str">
        <f t="shared" si="85"/>
        <v> </v>
      </c>
      <c r="CV44" s="227" t="str">
        <f t="shared" si="86"/>
        <v> 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 t="str">
        <f t="shared" si="47"/>
        <v> 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ref="Z45:AB47" si="88">F45+K45+P45+U45</f>
        <v>0</v>
      </c>
      <c r="AA45" s="79">
        <f t="shared" si="88"/>
        <v>0</v>
      </c>
      <c r="AB45" s="79">
        <f t="shared" si="88"/>
        <v>0</v>
      </c>
      <c r="AC45" s="68">
        <f t="shared" si="54"/>
        <v>0</v>
      </c>
      <c r="AD45" s="4"/>
      <c r="AE45" s="37" t="str">
        <f t="shared" si="55"/>
        <v> 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 t="str">
        <f t="shared" si="61"/>
        <v> 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 t="str">
        <f t="shared" si="69"/>
        <v> </v>
      </c>
      <c r="BZ45" s="226" t="str">
        <f t="shared" si="70"/>
        <v> </v>
      </c>
      <c r="CA45" s="227" t="str">
        <f t="shared" si="71"/>
        <v> </v>
      </c>
      <c r="CB45" s="227" t="str">
        <f t="shared" si="62"/>
        <v> </v>
      </c>
      <c r="CC45" s="238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 t="str">
        <f t="shared" si="47"/>
        <v> 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88"/>
        <v>0</v>
      </c>
      <c r="AA46" s="79">
        <f t="shared" si="88"/>
        <v>0</v>
      </c>
      <c r="AB46" s="79">
        <f t="shared" si="88"/>
        <v>0</v>
      </c>
      <c r="AC46" s="68">
        <f t="shared" si="54"/>
        <v>0</v>
      </c>
      <c r="AD46" s="4"/>
      <c r="AE46" s="37" t="str">
        <f t="shared" si="55"/>
        <v> 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 t="str">
        <f t="shared" si="61"/>
        <v> 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 t="str">
        <f t="shared" si="69"/>
        <v> 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238">
        <f t="shared" si="72"/>
        <v>0</v>
      </c>
      <c r="CE46" s="226" t="str">
        <f t="shared" si="73"/>
        <v> </v>
      </c>
      <c r="CF46" s="227" t="str">
        <f t="shared" si="74"/>
        <v> </v>
      </c>
      <c r="CG46" s="227" t="str">
        <f t="shared" si="75"/>
        <v> 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 t="str">
        <f t="shared" si="47"/>
        <v> 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88"/>
        <v>0</v>
      </c>
      <c r="AA47" s="79">
        <f t="shared" si="88"/>
        <v>0</v>
      </c>
      <c r="AB47" s="79">
        <f t="shared" si="88"/>
        <v>0</v>
      </c>
      <c r="AC47" s="68">
        <f t="shared" si="54"/>
        <v>0</v>
      </c>
      <c r="AD47" s="4"/>
      <c r="AE47" s="37" t="str">
        <f t="shared" si="55"/>
        <v> 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 t="str">
        <f t="shared" si="61"/>
        <v> 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 t="str">
        <f t="shared" si="69"/>
        <v> 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 t="str">
        <f t="shared" si="77"/>
        <v> </v>
      </c>
      <c r="CK47" s="227" t="str">
        <f t="shared" si="78"/>
        <v> </v>
      </c>
      <c r="CL47" s="227" t="str">
        <f t="shared" si="79"/>
        <v> 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 t="str">
        <f t="shared" si="47"/>
        <v> 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 t="str">
        <f t="shared" si="55"/>
        <v> 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 t="str">
        <f t="shared" si="61"/>
        <v> 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 t="str">
        <f t="shared" si="69"/>
        <v> 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 t="str">
        <f t="shared" si="81"/>
        <v> </v>
      </c>
      <c r="CP48" s="227" t="str">
        <f t="shared" si="82"/>
        <v> </v>
      </c>
      <c r="CQ48" s="227" t="str">
        <f t="shared" si="83"/>
        <v> 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 t="str">
        <f t="shared" si="47"/>
        <v> 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 t="str">
        <f t="shared" si="55"/>
        <v> 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 t="str">
        <f t="shared" si="61"/>
        <v> 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69"/>
        <v> 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 t="str">
        <f t="shared" si="63"/>
        <v> </v>
      </c>
      <c r="CU49" s="227" t="str">
        <f t="shared" si="85"/>
        <v> </v>
      </c>
      <c r="CV49" s="227" t="str">
        <f t="shared" si="86"/>
        <v> 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 t="str">
        <f t="shared" si="73"/>
        <v> </v>
      </c>
      <c r="CF50" s="227" t="str">
        <f t="shared" si="74"/>
        <v> </v>
      </c>
      <c r="CG50" s="227" t="str">
        <f t="shared" si="75"/>
        <v> 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69"/>
        <v> 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 t="str">
        <f t="shared" si="77"/>
        <v> </v>
      </c>
      <c r="CK51" s="227" t="str">
        <f t="shared" si="78"/>
        <v> </v>
      </c>
      <c r="CL51" s="227" t="str">
        <f t="shared" si="79"/>
        <v> 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 t="str">
        <f t="shared" ref="E61:E83" si="89">IF((B5=0)," ",B5)</f>
        <v> </v>
      </c>
      <c r="F61" s="34"/>
      <c r="G61" s="35"/>
      <c r="H61" s="36"/>
      <c r="I61" s="68">
        <f t="shared" ref="I61:I84" si="90">SUM(F61:H61)</f>
        <v>0</v>
      </c>
      <c r="J61" s="10"/>
      <c r="K61" s="34"/>
      <c r="L61" s="35"/>
      <c r="M61" s="36"/>
      <c r="N61" s="68">
        <f t="shared" ref="N61:N84" si="91">SUM(K61:M61)</f>
        <v>0</v>
      </c>
      <c r="O61" s="10"/>
      <c r="P61" s="34"/>
      <c r="Q61" s="35"/>
      <c r="R61" s="36"/>
      <c r="S61" s="68">
        <f t="shared" ref="S61:S84" si="92">SUM(P61:R61)</f>
        <v>0</v>
      </c>
      <c r="T61" s="10"/>
      <c r="U61" s="34"/>
      <c r="V61" s="35"/>
      <c r="W61" s="36"/>
      <c r="X61" s="68">
        <f t="shared" ref="X61:X84" si="93">SUM(U61:W61)</f>
        <v>0</v>
      </c>
      <c r="Y61" s="10"/>
      <c r="Z61" s="73">
        <f t="shared" ref="Z61:AA84" si="94">F61+K61+P61+U61</f>
        <v>0</v>
      </c>
      <c r="AA61" s="79">
        <f t="shared" ref="AA61:AA62" si="95">V61+Q61+L61+G61</f>
        <v>0</v>
      </c>
      <c r="AB61" s="79">
        <f t="shared" ref="AB61:AB84" si="96">H61+M61+R61+W61</f>
        <v>0</v>
      </c>
      <c r="AC61" s="68">
        <f t="shared" ref="AC61:AC84" si="97">SUM(Z61:AB61)</f>
        <v>0</v>
      </c>
      <c r="AD61" s="4"/>
      <c r="AE61" s="33" t="str">
        <f t="shared" ref="AE61:AE83" si="98">IF((B5=0)," ",B5)</f>
        <v> </v>
      </c>
      <c r="AF61" s="85" t="str">
        <f t="shared" ref="AF61:AF83" si="99">IF((G61+H61=0),"0",100*H61/(G61+H61))</f>
        <v>0</v>
      </c>
      <c r="AG61" s="85" t="str">
        <f t="shared" ref="AG61:AG83" si="100">IF((M61+L61=0),"0",100*M61/(L61+M61))</f>
        <v>0</v>
      </c>
      <c r="AH61" s="85" t="str">
        <f t="shared" ref="AH61:AH83" si="101">IF((R61+Q61=0),"0",100*R61/(Q61+R61))</f>
        <v>0</v>
      </c>
      <c r="AI61" s="85" t="str">
        <f t="shared" ref="AI61:AI83" si="102">IF((W61+V61=0),"0",100*W61/(V61+W61))</f>
        <v>0</v>
      </c>
      <c r="AJ61" s="97" t="str">
        <f t="shared" ref="AJ61:AJ83" si="103">IF(AF61+AG61+AH61+AI61=0,"",100*AB61/(AB61+AA61))</f>
        <v/>
      </c>
      <c r="AK61" s="4"/>
      <c r="AL61" s="33" t="str">
        <f t="shared" ref="AL61:AL83" si="104">IF((B5=0)," ",B5)</f>
        <v> 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 t="str">
        <f t="shared" ref="BY61:BY83" si="105">IF(B5,WEEKDAY(D61:D83)," ")</f>
        <v> </v>
      </c>
      <c r="BZ61" s="224" t="str">
        <f t="shared" ref="BZ61:BZ83" si="106">IF((BY61=2),Y61," ")</f>
        <v> </v>
      </c>
      <c r="CA61" s="225" t="str">
        <f t="shared" ref="CA61:CA83" si="107">IF((BY61=2),Z61," ")</f>
        <v> </v>
      </c>
      <c r="CB61" s="225" t="str">
        <f t="shared" ref="CB61:CB83" si="108">IF((D61=2),AA61," ")</f>
        <v> </v>
      </c>
      <c r="CC61" s="236">
        <f t="shared" ref="CC61:CC83" si="109">SUM(BZ61:CB61)</f>
        <v>0</v>
      </c>
      <c r="CE61" s="224" t="str">
        <f t="shared" ref="CE61:CE83" si="110">IF((BY61=3),Y61," ")</f>
        <v> </v>
      </c>
      <c r="CF61" s="225" t="str">
        <f t="shared" ref="CF61:CF83" si="111">IF((BY61=3),Z61," ")</f>
        <v> </v>
      </c>
      <c r="CG61" s="225" t="str">
        <f t="shared" ref="CG61:CG83" si="112">IF((BY61=3),AA61," ")</f>
        <v> </v>
      </c>
      <c r="CH61" s="236">
        <f t="shared" ref="CH61:CH83" si="113">SUM(CE61:CG61)</f>
        <v>0</v>
      </c>
      <c r="CJ61" s="224" t="str">
        <f t="shared" ref="CJ61:CJ83" si="114">IF((BY61=4),Y61," ")</f>
        <v> </v>
      </c>
      <c r="CK61" s="225" t="str">
        <f t="shared" ref="CK61:CK83" si="115">IF((BY61=4),Z61," ")</f>
        <v> </v>
      </c>
      <c r="CL61" s="225" t="str">
        <f t="shared" ref="CL61:CL83" si="116">IF((BY61=4),AA61," ")</f>
        <v> </v>
      </c>
      <c r="CM61" s="236">
        <f t="shared" ref="CM61:CM83" si="117">SUM(CJ61:CL61)</f>
        <v>0</v>
      </c>
      <c r="CN61" s="2"/>
      <c r="CO61" s="224" t="str">
        <f t="shared" ref="CO61:CO83" si="118">IF((BY61=5),Y61," ")</f>
        <v> </v>
      </c>
      <c r="CP61" s="225" t="str">
        <f t="shared" ref="CP61:CP83" si="119">IF((BY61=5),Z61," ")</f>
        <v> </v>
      </c>
      <c r="CQ61" s="225" t="str">
        <f t="shared" ref="CQ61:CQ83" si="120">IF((BY61=5),AA61," ")</f>
        <v> </v>
      </c>
      <c r="CR61" s="236">
        <f t="shared" ref="CR61:CR83" si="121">SUM(CO61:CQ61)</f>
        <v>0</v>
      </c>
      <c r="CT61" s="224" t="str">
        <f t="shared" ref="CT61:CT83" si="122">IF((BY61=6),Y61," ")</f>
        <v> </v>
      </c>
      <c r="CU61" s="225" t="str">
        <f t="shared" ref="CU61:CU83" si="123">IF((BY61=6),Z61," ")</f>
        <v> </v>
      </c>
      <c r="CV61" s="225" t="str">
        <f t="shared" ref="CV61:CV83" si="124">IF((BY61=6),AA61," ")</f>
        <v> </v>
      </c>
      <c r="CW61" s="236">
        <f t="shared" ref="CW61:CW83" si="125">SUM(CT61:CV61)</f>
        <v>0</v>
      </c>
    </row>
    <row r="62" ht="10.35" hidden="1" customHeight="1" spans="1:101">
      <c r="A62" s="4"/>
      <c r="B62" s="22"/>
      <c r="C62" s="22"/>
      <c r="E62" s="37" t="str">
        <f t="shared" si="89"/>
        <v> </v>
      </c>
      <c r="F62" s="38"/>
      <c r="G62" s="39"/>
      <c r="H62" s="40"/>
      <c r="I62" s="68">
        <f t="shared" si="90"/>
        <v>0</v>
      </c>
      <c r="J62" s="10"/>
      <c r="K62" s="38"/>
      <c r="L62" s="39"/>
      <c r="M62" s="40"/>
      <c r="N62" s="68">
        <f t="shared" si="91"/>
        <v>0</v>
      </c>
      <c r="O62" s="10"/>
      <c r="P62" s="38"/>
      <c r="Q62" s="39"/>
      <c r="R62" s="40"/>
      <c r="S62" s="68">
        <f t="shared" si="92"/>
        <v>0</v>
      </c>
      <c r="T62" s="10"/>
      <c r="U62" s="38"/>
      <c r="V62" s="39"/>
      <c r="W62" s="40"/>
      <c r="X62" s="68">
        <f t="shared" si="93"/>
        <v>0</v>
      </c>
      <c r="Y62" s="10"/>
      <c r="Z62" s="73">
        <f t="shared" si="94"/>
        <v>0</v>
      </c>
      <c r="AA62" s="79">
        <f t="shared" si="95"/>
        <v>0</v>
      </c>
      <c r="AB62" s="79">
        <f t="shared" si="96"/>
        <v>0</v>
      </c>
      <c r="AC62" s="68">
        <f t="shared" si="97"/>
        <v>0</v>
      </c>
      <c r="AD62" s="4"/>
      <c r="AE62" s="37" t="str">
        <f t="shared" si="98"/>
        <v> </v>
      </c>
      <c r="AF62" s="86" t="str">
        <f t="shared" si="99"/>
        <v>0</v>
      </c>
      <c r="AG62" s="86" t="str">
        <f t="shared" si="100"/>
        <v>0</v>
      </c>
      <c r="AH62" s="86" t="str">
        <f t="shared" si="101"/>
        <v>0</v>
      </c>
      <c r="AI62" s="86" t="str">
        <f t="shared" si="102"/>
        <v>0</v>
      </c>
      <c r="AJ62" s="100" t="str">
        <f t="shared" si="103"/>
        <v/>
      </c>
      <c r="AK62" s="4"/>
      <c r="AL62" s="37" t="str">
        <f t="shared" si="104"/>
        <v> </v>
      </c>
      <c r="AM62" s="141">
        <f t="shared" ref="AM62:AM83" si="126">(5*H62)-G62</f>
        <v>0</v>
      </c>
      <c r="AN62" s="99">
        <f t="shared" ref="AN62:AN83" si="127">(5*M62)-L62</f>
        <v>0</v>
      </c>
      <c r="AO62" s="99">
        <f t="shared" ref="AO62:AO83" si="128">(5*R62)-Q62</f>
        <v>0</v>
      </c>
      <c r="AP62" s="99">
        <f t="shared" ref="AP62:AP83" si="129">(5*W62)-V62</f>
        <v>0</v>
      </c>
      <c r="AQ62" s="150">
        <f t="shared" ref="AQ62:AQ83" si="130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 t="str">
        <f t="shared" si="105"/>
        <v> </v>
      </c>
      <c r="BZ62" s="226" t="str">
        <f t="shared" si="106"/>
        <v> </v>
      </c>
      <c r="CA62" s="227" t="str">
        <f t="shared" si="107"/>
        <v> </v>
      </c>
      <c r="CB62" s="227" t="str">
        <f t="shared" si="108"/>
        <v> </v>
      </c>
      <c r="CC62" s="238">
        <f t="shared" si="109"/>
        <v>0</v>
      </c>
      <c r="CE62" s="226" t="str">
        <f t="shared" si="110"/>
        <v> </v>
      </c>
      <c r="CF62" s="227" t="str">
        <f t="shared" si="111"/>
        <v> </v>
      </c>
      <c r="CG62" s="227" t="str">
        <f t="shared" si="112"/>
        <v> </v>
      </c>
      <c r="CH62" s="238">
        <f t="shared" si="113"/>
        <v>0</v>
      </c>
      <c r="CJ62" s="226" t="str">
        <f t="shared" si="114"/>
        <v> </v>
      </c>
      <c r="CK62" s="227" t="str">
        <f t="shared" si="115"/>
        <v> </v>
      </c>
      <c r="CL62" s="227" t="str">
        <f t="shared" si="116"/>
        <v> </v>
      </c>
      <c r="CM62" s="238">
        <f t="shared" si="117"/>
        <v>0</v>
      </c>
      <c r="CN62" s="2"/>
      <c r="CO62" s="226" t="str">
        <f t="shared" si="118"/>
        <v> </v>
      </c>
      <c r="CP62" s="227" t="str">
        <f t="shared" si="119"/>
        <v> </v>
      </c>
      <c r="CQ62" s="227" t="str">
        <f t="shared" si="120"/>
        <v> </v>
      </c>
      <c r="CR62" s="238">
        <f t="shared" si="121"/>
        <v>0</v>
      </c>
      <c r="CT62" s="226" t="str">
        <f t="shared" si="122"/>
        <v> </v>
      </c>
      <c r="CU62" s="227" t="str">
        <f t="shared" si="123"/>
        <v> </v>
      </c>
      <c r="CV62" s="227" t="str">
        <f t="shared" si="124"/>
        <v> </v>
      </c>
      <c r="CW62" s="238">
        <f t="shared" si="125"/>
        <v>0</v>
      </c>
    </row>
    <row r="63" ht="10.35" hidden="1" customHeight="1" spans="1:101">
      <c r="A63" s="4"/>
      <c r="B63" s="22"/>
      <c r="C63" s="22"/>
      <c r="E63" s="37" t="str">
        <f t="shared" si="89"/>
        <v> </v>
      </c>
      <c r="F63" s="38"/>
      <c r="G63" s="39"/>
      <c r="H63" s="40"/>
      <c r="I63" s="68">
        <f t="shared" si="90"/>
        <v>0</v>
      </c>
      <c r="J63" s="10"/>
      <c r="K63" s="38"/>
      <c r="L63" s="39"/>
      <c r="M63" s="40"/>
      <c r="N63" s="68">
        <f t="shared" si="91"/>
        <v>0</v>
      </c>
      <c r="O63" s="10"/>
      <c r="P63" s="38"/>
      <c r="Q63" s="39"/>
      <c r="R63" s="40"/>
      <c r="S63" s="68">
        <f t="shared" si="92"/>
        <v>0</v>
      </c>
      <c r="T63" s="10"/>
      <c r="U63" s="38"/>
      <c r="V63" s="39"/>
      <c r="W63" s="40"/>
      <c r="X63" s="68">
        <f t="shared" si="93"/>
        <v>0</v>
      </c>
      <c r="Y63" s="10"/>
      <c r="Z63" s="73">
        <f t="shared" si="94"/>
        <v>0</v>
      </c>
      <c r="AA63" s="79">
        <f t="shared" si="94"/>
        <v>0</v>
      </c>
      <c r="AB63" s="79">
        <f t="shared" si="96"/>
        <v>0</v>
      </c>
      <c r="AC63" s="68">
        <f t="shared" si="97"/>
        <v>0</v>
      </c>
      <c r="AD63" s="4"/>
      <c r="AE63" s="37" t="str">
        <f t="shared" si="98"/>
        <v> </v>
      </c>
      <c r="AF63" s="86" t="str">
        <f t="shared" si="99"/>
        <v>0</v>
      </c>
      <c r="AG63" s="86" t="str">
        <f t="shared" si="100"/>
        <v>0</v>
      </c>
      <c r="AH63" s="86" t="str">
        <f t="shared" si="101"/>
        <v>0</v>
      </c>
      <c r="AI63" s="86" t="str">
        <f t="shared" si="102"/>
        <v>0</v>
      </c>
      <c r="AJ63" s="100" t="str">
        <f t="shared" si="103"/>
        <v/>
      </c>
      <c r="AK63" s="4"/>
      <c r="AL63" s="37" t="str">
        <f t="shared" si="104"/>
        <v> </v>
      </c>
      <c r="AM63" s="141">
        <f t="shared" si="126"/>
        <v>0</v>
      </c>
      <c r="AN63" s="99">
        <f t="shared" si="127"/>
        <v>0</v>
      </c>
      <c r="AO63" s="99">
        <f t="shared" si="128"/>
        <v>0</v>
      </c>
      <c r="AP63" s="99">
        <f t="shared" si="129"/>
        <v>0</v>
      </c>
      <c r="AQ63" s="150">
        <f t="shared" si="130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 t="str">
        <f t="shared" si="105"/>
        <v> </v>
      </c>
      <c r="BZ63" s="226" t="str">
        <f t="shared" si="106"/>
        <v> </v>
      </c>
      <c r="CA63" s="227" t="str">
        <f t="shared" si="107"/>
        <v> </v>
      </c>
      <c r="CB63" s="227" t="str">
        <f t="shared" si="108"/>
        <v> </v>
      </c>
      <c r="CC63" s="238">
        <f t="shared" si="109"/>
        <v>0</v>
      </c>
      <c r="CE63" s="226" t="str">
        <f t="shared" si="110"/>
        <v> </v>
      </c>
      <c r="CF63" s="227" t="str">
        <f t="shared" si="111"/>
        <v> </v>
      </c>
      <c r="CG63" s="227" t="str">
        <f t="shared" si="112"/>
        <v> </v>
      </c>
      <c r="CH63" s="238">
        <f t="shared" si="113"/>
        <v>0</v>
      </c>
      <c r="CJ63" s="226" t="str">
        <f t="shared" si="114"/>
        <v> </v>
      </c>
      <c r="CK63" s="227" t="str">
        <f t="shared" si="115"/>
        <v> </v>
      </c>
      <c r="CL63" s="227" t="str">
        <f t="shared" si="116"/>
        <v> </v>
      </c>
      <c r="CM63" s="238">
        <f t="shared" si="117"/>
        <v>0</v>
      </c>
      <c r="CN63" s="2"/>
      <c r="CO63" s="226" t="str">
        <f t="shared" si="118"/>
        <v> </v>
      </c>
      <c r="CP63" s="227" t="str">
        <f t="shared" si="119"/>
        <v> </v>
      </c>
      <c r="CQ63" s="227" t="str">
        <f t="shared" si="120"/>
        <v> </v>
      </c>
      <c r="CR63" s="238">
        <f t="shared" si="121"/>
        <v>0</v>
      </c>
      <c r="CT63" s="226" t="str">
        <f t="shared" si="122"/>
        <v> </v>
      </c>
      <c r="CU63" s="227" t="str">
        <f t="shared" si="123"/>
        <v> </v>
      </c>
      <c r="CV63" s="227" t="str">
        <f t="shared" si="124"/>
        <v> </v>
      </c>
      <c r="CW63" s="238">
        <f t="shared" si="125"/>
        <v>0</v>
      </c>
    </row>
    <row r="64" ht="10.35" hidden="1" customHeight="1" spans="1:101">
      <c r="A64" s="4"/>
      <c r="B64" s="22"/>
      <c r="C64" s="22"/>
      <c r="E64" s="37" t="str">
        <f t="shared" si="89"/>
        <v> </v>
      </c>
      <c r="F64" s="38"/>
      <c r="G64" s="39"/>
      <c r="H64" s="40"/>
      <c r="I64" s="68">
        <f t="shared" si="90"/>
        <v>0</v>
      </c>
      <c r="J64" s="10"/>
      <c r="K64" s="38"/>
      <c r="L64" s="39"/>
      <c r="M64" s="40"/>
      <c r="N64" s="68">
        <f t="shared" si="91"/>
        <v>0</v>
      </c>
      <c r="O64" s="10"/>
      <c r="P64" s="38"/>
      <c r="Q64" s="39"/>
      <c r="R64" s="40"/>
      <c r="S64" s="68">
        <f t="shared" si="92"/>
        <v>0</v>
      </c>
      <c r="T64" s="10"/>
      <c r="U64" s="38"/>
      <c r="V64" s="39"/>
      <c r="W64" s="40"/>
      <c r="X64" s="68">
        <f t="shared" si="93"/>
        <v>0</v>
      </c>
      <c r="Y64" s="10"/>
      <c r="Z64" s="73">
        <f t="shared" si="94"/>
        <v>0</v>
      </c>
      <c r="AA64" s="79">
        <f t="shared" si="94"/>
        <v>0</v>
      </c>
      <c r="AB64" s="79">
        <f t="shared" si="96"/>
        <v>0</v>
      </c>
      <c r="AC64" s="68">
        <f t="shared" si="97"/>
        <v>0</v>
      </c>
      <c r="AD64" s="4"/>
      <c r="AE64" s="37" t="str">
        <f t="shared" si="98"/>
        <v> </v>
      </c>
      <c r="AF64" s="86" t="str">
        <f t="shared" si="99"/>
        <v>0</v>
      </c>
      <c r="AG64" s="86" t="str">
        <f t="shared" si="100"/>
        <v>0</v>
      </c>
      <c r="AH64" s="86" t="str">
        <f t="shared" si="101"/>
        <v>0</v>
      </c>
      <c r="AI64" s="86" t="str">
        <f t="shared" si="102"/>
        <v>0</v>
      </c>
      <c r="AJ64" s="100" t="str">
        <f t="shared" si="103"/>
        <v/>
      </c>
      <c r="AK64" s="4"/>
      <c r="AL64" s="37" t="str">
        <f t="shared" si="104"/>
        <v> </v>
      </c>
      <c r="AM64" s="141">
        <f t="shared" si="126"/>
        <v>0</v>
      </c>
      <c r="AN64" s="99">
        <f t="shared" si="127"/>
        <v>0</v>
      </c>
      <c r="AO64" s="99">
        <f t="shared" si="128"/>
        <v>0</v>
      </c>
      <c r="AP64" s="99">
        <f t="shared" si="129"/>
        <v>0</v>
      </c>
      <c r="AQ64" s="150">
        <f t="shared" si="130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 t="str">
        <f t="shared" si="105"/>
        <v> </v>
      </c>
      <c r="BZ64" s="226" t="str">
        <f t="shared" si="106"/>
        <v> </v>
      </c>
      <c r="CA64" s="227" t="str">
        <f t="shared" si="107"/>
        <v> </v>
      </c>
      <c r="CB64" s="227" t="str">
        <f t="shared" si="108"/>
        <v> </v>
      </c>
      <c r="CC64" s="238">
        <f t="shared" si="109"/>
        <v>0</v>
      </c>
      <c r="CE64" s="226" t="str">
        <f t="shared" si="110"/>
        <v> </v>
      </c>
      <c r="CF64" s="227" t="str">
        <f t="shared" si="111"/>
        <v> </v>
      </c>
      <c r="CG64" s="227" t="str">
        <f t="shared" si="112"/>
        <v> </v>
      </c>
      <c r="CH64" s="238">
        <f t="shared" si="113"/>
        <v>0</v>
      </c>
      <c r="CJ64" s="226" t="str">
        <f t="shared" si="114"/>
        <v> </v>
      </c>
      <c r="CK64" s="227" t="str">
        <f t="shared" si="115"/>
        <v> </v>
      </c>
      <c r="CL64" s="227" t="str">
        <f t="shared" si="116"/>
        <v> </v>
      </c>
      <c r="CM64" s="238">
        <f t="shared" si="117"/>
        <v>0</v>
      </c>
      <c r="CN64" s="2"/>
      <c r="CO64" s="226" t="str">
        <f t="shared" si="118"/>
        <v> </v>
      </c>
      <c r="CP64" s="227" t="str">
        <f t="shared" si="119"/>
        <v> </v>
      </c>
      <c r="CQ64" s="227" t="str">
        <f t="shared" si="120"/>
        <v> </v>
      </c>
      <c r="CR64" s="238">
        <f t="shared" si="121"/>
        <v>0</v>
      </c>
      <c r="CT64" s="226" t="str">
        <f t="shared" si="122"/>
        <v> </v>
      </c>
      <c r="CU64" s="227" t="str">
        <f t="shared" si="123"/>
        <v> </v>
      </c>
      <c r="CV64" s="227" t="str">
        <f t="shared" si="124"/>
        <v> </v>
      </c>
      <c r="CW64" s="238">
        <f t="shared" si="125"/>
        <v>0</v>
      </c>
    </row>
    <row r="65" ht="10.35" hidden="1" customHeight="1" spans="1:101">
      <c r="A65" s="4"/>
      <c r="B65" s="22"/>
      <c r="C65" s="22"/>
      <c r="E65" s="37" t="str">
        <f t="shared" si="89"/>
        <v> </v>
      </c>
      <c r="F65" s="38"/>
      <c r="G65" s="39"/>
      <c r="H65" s="40"/>
      <c r="I65" s="68">
        <f t="shared" si="90"/>
        <v>0</v>
      </c>
      <c r="J65" s="10"/>
      <c r="K65" s="38"/>
      <c r="L65" s="39"/>
      <c r="M65" s="40"/>
      <c r="N65" s="68">
        <f t="shared" si="91"/>
        <v>0</v>
      </c>
      <c r="O65" s="10"/>
      <c r="P65" s="38"/>
      <c r="Q65" s="39"/>
      <c r="R65" s="40"/>
      <c r="S65" s="68">
        <f t="shared" si="92"/>
        <v>0</v>
      </c>
      <c r="T65" s="10"/>
      <c r="U65" s="38"/>
      <c r="V65" s="39"/>
      <c r="W65" s="40"/>
      <c r="X65" s="68">
        <f t="shared" si="93"/>
        <v>0</v>
      </c>
      <c r="Y65" s="10"/>
      <c r="Z65" s="73">
        <f t="shared" si="94"/>
        <v>0</v>
      </c>
      <c r="AA65" s="79">
        <f t="shared" si="94"/>
        <v>0</v>
      </c>
      <c r="AB65" s="79">
        <f t="shared" si="96"/>
        <v>0</v>
      </c>
      <c r="AC65" s="68">
        <f t="shared" si="97"/>
        <v>0</v>
      </c>
      <c r="AD65" s="4"/>
      <c r="AE65" s="37" t="str">
        <f t="shared" si="98"/>
        <v> </v>
      </c>
      <c r="AF65" s="86" t="str">
        <f t="shared" si="99"/>
        <v>0</v>
      </c>
      <c r="AG65" s="86" t="str">
        <f t="shared" si="100"/>
        <v>0</v>
      </c>
      <c r="AH65" s="86" t="str">
        <f t="shared" si="101"/>
        <v>0</v>
      </c>
      <c r="AI65" s="86" t="str">
        <f t="shared" si="102"/>
        <v>0</v>
      </c>
      <c r="AJ65" s="100" t="str">
        <f t="shared" si="103"/>
        <v/>
      </c>
      <c r="AK65" s="4"/>
      <c r="AL65" s="37" t="str">
        <f t="shared" si="104"/>
        <v> </v>
      </c>
      <c r="AM65" s="141">
        <f t="shared" si="126"/>
        <v>0</v>
      </c>
      <c r="AN65" s="99">
        <f t="shared" si="127"/>
        <v>0</v>
      </c>
      <c r="AO65" s="99">
        <f t="shared" si="128"/>
        <v>0</v>
      </c>
      <c r="AP65" s="99">
        <f t="shared" si="129"/>
        <v>0</v>
      </c>
      <c r="AQ65" s="150">
        <f t="shared" si="130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 t="str">
        <f t="shared" si="105"/>
        <v> </v>
      </c>
      <c r="BZ65" s="226" t="str">
        <f t="shared" si="106"/>
        <v> </v>
      </c>
      <c r="CA65" s="227" t="str">
        <f t="shared" si="107"/>
        <v> </v>
      </c>
      <c r="CB65" s="227" t="str">
        <f t="shared" si="108"/>
        <v> </v>
      </c>
      <c r="CC65" s="238">
        <f t="shared" si="109"/>
        <v>0</v>
      </c>
      <c r="CE65" s="226" t="str">
        <f t="shared" si="110"/>
        <v> </v>
      </c>
      <c r="CF65" s="227" t="str">
        <f t="shared" si="111"/>
        <v> </v>
      </c>
      <c r="CG65" s="227" t="str">
        <f t="shared" si="112"/>
        <v> </v>
      </c>
      <c r="CH65" s="238">
        <f t="shared" si="113"/>
        <v>0</v>
      </c>
      <c r="CJ65" s="226" t="str">
        <f t="shared" si="114"/>
        <v> </v>
      </c>
      <c r="CK65" s="227" t="str">
        <f t="shared" si="115"/>
        <v> </v>
      </c>
      <c r="CL65" s="227" t="str">
        <f t="shared" si="116"/>
        <v> </v>
      </c>
      <c r="CM65" s="238">
        <f t="shared" si="117"/>
        <v>0</v>
      </c>
      <c r="CN65" s="2"/>
      <c r="CO65" s="226" t="str">
        <f t="shared" si="118"/>
        <v> </v>
      </c>
      <c r="CP65" s="227" t="str">
        <f t="shared" si="119"/>
        <v> </v>
      </c>
      <c r="CQ65" s="227" t="str">
        <f t="shared" si="120"/>
        <v> </v>
      </c>
      <c r="CR65" s="238">
        <f t="shared" si="121"/>
        <v>0</v>
      </c>
      <c r="CT65" s="226" t="str">
        <f t="shared" si="122"/>
        <v> </v>
      </c>
      <c r="CU65" s="227" t="str">
        <f t="shared" si="123"/>
        <v> </v>
      </c>
      <c r="CV65" s="227" t="str">
        <f t="shared" si="124"/>
        <v> </v>
      </c>
      <c r="CW65" s="238">
        <f t="shared" si="125"/>
        <v>0</v>
      </c>
    </row>
    <row r="66" ht="10.35" hidden="1" customHeight="1" spans="1:101">
      <c r="A66" s="4"/>
      <c r="B66" s="22"/>
      <c r="C66" s="22"/>
      <c r="E66" s="37" t="str">
        <f t="shared" si="89"/>
        <v> </v>
      </c>
      <c r="F66" s="38"/>
      <c r="G66" s="39"/>
      <c r="H66" s="40"/>
      <c r="I66" s="68">
        <f t="shared" si="90"/>
        <v>0</v>
      </c>
      <c r="J66" s="10"/>
      <c r="K66" s="38"/>
      <c r="L66" s="39"/>
      <c r="M66" s="40"/>
      <c r="N66" s="68">
        <f t="shared" si="91"/>
        <v>0</v>
      </c>
      <c r="O66" s="10"/>
      <c r="P66" s="38"/>
      <c r="Q66" s="39"/>
      <c r="R66" s="40"/>
      <c r="S66" s="68">
        <f t="shared" si="92"/>
        <v>0</v>
      </c>
      <c r="T66" s="10"/>
      <c r="U66" s="38"/>
      <c r="V66" s="39"/>
      <c r="W66" s="40"/>
      <c r="X66" s="68">
        <f t="shared" si="93"/>
        <v>0</v>
      </c>
      <c r="Y66" s="10"/>
      <c r="Z66" s="73">
        <f t="shared" si="94"/>
        <v>0</v>
      </c>
      <c r="AA66" s="79">
        <f t="shared" si="94"/>
        <v>0</v>
      </c>
      <c r="AB66" s="79">
        <f t="shared" si="96"/>
        <v>0</v>
      </c>
      <c r="AC66" s="68">
        <f t="shared" si="97"/>
        <v>0</v>
      </c>
      <c r="AD66" s="4"/>
      <c r="AE66" s="37" t="str">
        <f t="shared" si="98"/>
        <v> </v>
      </c>
      <c r="AF66" s="86" t="str">
        <f t="shared" si="99"/>
        <v>0</v>
      </c>
      <c r="AG66" s="86" t="str">
        <f t="shared" si="100"/>
        <v>0</v>
      </c>
      <c r="AH66" s="86" t="str">
        <f t="shared" si="101"/>
        <v>0</v>
      </c>
      <c r="AI66" s="86" t="str">
        <f t="shared" si="102"/>
        <v>0</v>
      </c>
      <c r="AJ66" s="100" t="str">
        <f t="shared" si="103"/>
        <v/>
      </c>
      <c r="AK66" s="4"/>
      <c r="AL66" s="37" t="str">
        <f t="shared" si="104"/>
        <v> </v>
      </c>
      <c r="AM66" s="141">
        <f t="shared" si="126"/>
        <v>0</v>
      </c>
      <c r="AN66" s="99">
        <f t="shared" si="127"/>
        <v>0</v>
      </c>
      <c r="AO66" s="99">
        <f t="shared" si="128"/>
        <v>0</v>
      </c>
      <c r="AP66" s="99">
        <f t="shared" si="129"/>
        <v>0</v>
      </c>
      <c r="AQ66" s="150">
        <f t="shared" si="130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 t="str">
        <f t="shared" si="105"/>
        <v> </v>
      </c>
      <c r="BZ66" s="226" t="str">
        <f t="shared" si="106"/>
        <v> </v>
      </c>
      <c r="CA66" s="227" t="str">
        <f t="shared" si="107"/>
        <v> </v>
      </c>
      <c r="CB66" s="227" t="str">
        <f t="shared" si="108"/>
        <v> </v>
      </c>
      <c r="CC66" s="238">
        <f t="shared" si="109"/>
        <v>0</v>
      </c>
      <c r="CE66" s="226" t="str">
        <f t="shared" si="110"/>
        <v> </v>
      </c>
      <c r="CF66" s="227" t="str">
        <f t="shared" si="111"/>
        <v> </v>
      </c>
      <c r="CG66" s="227" t="str">
        <f t="shared" si="112"/>
        <v> </v>
      </c>
      <c r="CH66" s="238">
        <f t="shared" si="113"/>
        <v>0</v>
      </c>
      <c r="CJ66" s="226" t="str">
        <f t="shared" si="114"/>
        <v> </v>
      </c>
      <c r="CK66" s="227" t="str">
        <f t="shared" si="115"/>
        <v> </v>
      </c>
      <c r="CL66" s="227" t="str">
        <f t="shared" si="116"/>
        <v> </v>
      </c>
      <c r="CM66" s="238">
        <f t="shared" si="117"/>
        <v>0</v>
      </c>
      <c r="CN66" s="2"/>
      <c r="CO66" s="226" t="str">
        <f t="shared" si="118"/>
        <v> </v>
      </c>
      <c r="CP66" s="227" t="str">
        <f t="shared" si="119"/>
        <v> </v>
      </c>
      <c r="CQ66" s="227" t="str">
        <f t="shared" si="120"/>
        <v> </v>
      </c>
      <c r="CR66" s="238">
        <f t="shared" si="121"/>
        <v>0</v>
      </c>
      <c r="CT66" s="226" t="str">
        <f t="shared" si="122"/>
        <v> </v>
      </c>
      <c r="CU66" s="227" t="str">
        <f t="shared" si="123"/>
        <v> </v>
      </c>
      <c r="CV66" s="227" t="str">
        <f t="shared" si="124"/>
        <v> </v>
      </c>
      <c r="CW66" s="238">
        <f t="shared" si="125"/>
        <v>0</v>
      </c>
    </row>
    <row r="67" ht="10.35" hidden="1" customHeight="1" spans="1:101">
      <c r="A67" s="4"/>
      <c r="B67" s="22"/>
      <c r="C67" s="22"/>
      <c r="E67" s="37" t="str">
        <f t="shared" si="89"/>
        <v> </v>
      </c>
      <c r="F67" s="38"/>
      <c r="G67" s="39"/>
      <c r="H67" s="40"/>
      <c r="I67" s="68">
        <f t="shared" si="90"/>
        <v>0</v>
      </c>
      <c r="J67" s="10"/>
      <c r="K67" s="38"/>
      <c r="L67" s="39"/>
      <c r="M67" s="40"/>
      <c r="N67" s="68">
        <f t="shared" si="91"/>
        <v>0</v>
      </c>
      <c r="O67" s="10"/>
      <c r="P67" s="38"/>
      <c r="Q67" s="39"/>
      <c r="R67" s="40"/>
      <c r="S67" s="68">
        <f t="shared" si="92"/>
        <v>0</v>
      </c>
      <c r="T67" s="10"/>
      <c r="U67" s="38"/>
      <c r="V67" s="39"/>
      <c r="W67" s="40"/>
      <c r="X67" s="68">
        <f t="shared" si="93"/>
        <v>0</v>
      </c>
      <c r="Y67" s="10"/>
      <c r="Z67" s="73">
        <f t="shared" si="94"/>
        <v>0</v>
      </c>
      <c r="AA67" s="79">
        <f t="shared" si="94"/>
        <v>0</v>
      </c>
      <c r="AB67" s="79">
        <f t="shared" si="96"/>
        <v>0</v>
      </c>
      <c r="AC67" s="68">
        <f t="shared" si="97"/>
        <v>0</v>
      </c>
      <c r="AD67" s="4"/>
      <c r="AE67" s="37" t="str">
        <f t="shared" si="98"/>
        <v> </v>
      </c>
      <c r="AF67" s="86" t="str">
        <f t="shared" si="99"/>
        <v>0</v>
      </c>
      <c r="AG67" s="86" t="str">
        <f t="shared" si="100"/>
        <v>0</v>
      </c>
      <c r="AH67" s="86" t="str">
        <f t="shared" si="101"/>
        <v>0</v>
      </c>
      <c r="AI67" s="86" t="str">
        <f t="shared" si="102"/>
        <v>0</v>
      </c>
      <c r="AJ67" s="100" t="str">
        <f t="shared" si="103"/>
        <v/>
      </c>
      <c r="AK67" s="4"/>
      <c r="AL67" s="37" t="str">
        <f t="shared" si="104"/>
        <v> </v>
      </c>
      <c r="AM67" s="141">
        <f t="shared" si="126"/>
        <v>0</v>
      </c>
      <c r="AN67" s="99">
        <f t="shared" si="127"/>
        <v>0</v>
      </c>
      <c r="AO67" s="99">
        <f t="shared" si="128"/>
        <v>0</v>
      </c>
      <c r="AP67" s="99">
        <f t="shared" si="129"/>
        <v>0</v>
      </c>
      <c r="AQ67" s="150">
        <f t="shared" si="130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 t="str">
        <f t="shared" si="105"/>
        <v> </v>
      </c>
      <c r="BZ67" s="226" t="str">
        <f t="shared" si="106"/>
        <v> </v>
      </c>
      <c r="CA67" s="227" t="str">
        <f t="shared" si="107"/>
        <v> </v>
      </c>
      <c r="CB67" s="227" t="str">
        <f t="shared" si="108"/>
        <v> </v>
      </c>
      <c r="CC67" s="238">
        <f t="shared" si="109"/>
        <v>0</v>
      </c>
      <c r="CE67" s="226" t="str">
        <f t="shared" si="110"/>
        <v> </v>
      </c>
      <c r="CF67" s="227" t="str">
        <f t="shared" si="111"/>
        <v> </v>
      </c>
      <c r="CG67" s="227" t="str">
        <f t="shared" si="112"/>
        <v> </v>
      </c>
      <c r="CH67" s="238">
        <f t="shared" si="113"/>
        <v>0</v>
      </c>
      <c r="CJ67" s="226" t="str">
        <f t="shared" si="114"/>
        <v> </v>
      </c>
      <c r="CK67" s="227" t="str">
        <f t="shared" si="115"/>
        <v> </v>
      </c>
      <c r="CL67" s="227" t="str">
        <f t="shared" si="116"/>
        <v> </v>
      </c>
      <c r="CM67" s="238">
        <f t="shared" si="117"/>
        <v>0</v>
      </c>
      <c r="CN67" s="2"/>
      <c r="CO67" s="226" t="str">
        <f t="shared" si="118"/>
        <v> </v>
      </c>
      <c r="CP67" s="227" t="str">
        <f t="shared" si="119"/>
        <v> </v>
      </c>
      <c r="CQ67" s="227" t="str">
        <f t="shared" si="120"/>
        <v> </v>
      </c>
      <c r="CR67" s="238">
        <f t="shared" si="121"/>
        <v>0</v>
      </c>
      <c r="CT67" s="226" t="str">
        <f t="shared" si="122"/>
        <v> </v>
      </c>
      <c r="CU67" s="227" t="str">
        <f t="shared" si="123"/>
        <v> </v>
      </c>
      <c r="CV67" s="227" t="str">
        <f t="shared" si="124"/>
        <v> </v>
      </c>
      <c r="CW67" s="238">
        <f t="shared" si="125"/>
        <v>0</v>
      </c>
    </row>
    <row r="68" ht="10.35" hidden="1" customHeight="1" spans="1:101">
      <c r="A68" s="4"/>
      <c r="B68" s="22"/>
      <c r="C68" s="22"/>
      <c r="E68" s="37" t="str">
        <f t="shared" si="89"/>
        <v> </v>
      </c>
      <c r="F68" s="38"/>
      <c r="G68" s="39"/>
      <c r="H68" s="40"/>
      <c r="I68" s="68">
        <f t="shared" si="90"/>
        <v>0</v>
      </c>
      <c r="J68" s="10"/>
      <c r="K68" s="38"/>
      <c r="L68" s="39"/>
      <c r="M68" s="40"/>
      <c r="N68" s="68">
        <f t="shared" si="91"/>
        <v>0</v>
      </c>
      <c r="O68" s="10"/>
      <c r="P68" s="38"/>
      <c r="Q68" s="39"/>
      <c r="R68" s="40"/>
      <c r="S68" s="68">
        <f t="shared" si="92"/>
        <v>0</v>
      </c>
      <c r="T68" s="10"/>
      <c r="U68" s="38"/>
      <c r="V68" s="39"/>
      <c r="W68" s="40"/>
      <c r="X68" s="68">
        <f t="shared" si="93"/>
        <v>0</v>
      </c>
      <c r="Y68" s="10"/>
      <c r="Z68" s="73">
        <f t="shared" si="94"/>
        <v>0</v>
      </c>
      <c r="AA68" s="79">
        <f t="shared" si="94"/>
        <v>0</v>
      </c>
      <c r="AB68" s="79">
        <f t="shared" si="96"/>
        <v>0</v>
      </c>
      <c r="AC68" s="68">
        <f t="shared" si="97"/>
        <v>0</v>
      </c>
      <c r="AD68" s="4"/>
      <c r="AE68" s="37" t="str">
        <f t="shared" si="98"/>
        <v> </v>
      </c>
      <c r="AF68" s="86" t="str">
        <f t="shared" si="99"/>
        <v>0</v>
      </c>
      <c r="AG68" s="86" t="str">
        <f t="shared" si="100"/>
        <v>0</v>
      </c>
      <c r="AH68" s="86" t="str">
        <f t="shared" si="101"/>
        <v>0</v>
      </c>
      <c r="AI68" s="86" t="str">
        <f t="shared" si="102"/>
        <v>0</v>
      </c>
      <c r="AJ68" s="100" t="str">
        <f t="shared" si="103"/>
        <v/>
      </c>
      <c r="AK68" s="4"/>
      <c r="AL68" s="37" t="str">
        <f t="shared" si="104"/>
        <v> </v>
      </c>
      <c r="AM68" s="141">
        <f t="shared" si="126"/>
        <v>0</v>
      </c>
      <c r="AN68" s="99">
        <f t="shared" si="127"/>
        <v>0</v>
      </c>
      <c r="AO68" s="99">
        <f t="shared" si="128"/>
        <v>0</v>
      </c>
      <c r="AP68" s="99">
        <f t="shared" si="129"/>
        <v>0</v>
      </c>
      <c r="AQ68" s="150">
        <f t="shared" si="130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 t="str">
        <f t="shared" si="105"/>
        <v> </v>
      </c>
      <c r="BZ68" s="226" t="str">
        <f t="shared" si="106"/>
        <v> </v>
      </c>
      <c r="CA68" s="227" t="str">
        <f t="shared" si="107"/>
        <v> </v>
      </c>
      <c r="CB68" s="227" t="str">
        <f t="shared" si="108"/>
        <v> </v>
      </c>
      <c r="CC68" s="238">
        <f t="shared" si="109"/>
        <v>0</v>
      </c>
      <c r="CE68" s="226" t="str">
        <f t="shared" si="110"/>
        <v> </v>
      </c>
      <c r="CF68" s="227" t="str">
        <f t="shared" si="111"/>
        <v> </v>
      </c>
      <c r="CG68" s="227" t="str">
        <f t="shared" si="112"/>
        <v> </v>
      </c>
      <c r="CH68" s="238">
        <f t="shared" si="113"/>
        <v>0</v>
      </c>
      <c r="CJ68" s="226" t="str">
        <f t="shared" si="114"/>
        <v> </v>
      </c>
      <c r="CK68" s="227" t="str">
        <f t="shared" si="115"/>
        <v> </v>
      </c>
      <c r="CL68" s="227" t="str">
        <f t="shared" si="116"/>
        <v> </v>
      </c>
      <c r="CM68" s="238">
        <f t="shared" si="117"/>
        <v>0</v>
      </c>
      <c r="CN68" s="2"/>
      <c r="CO68" s="226" t="str">
        <f t="shared" si="118"/>
        <v> </v>
      </c>
      <c r="CP68" s="227" t="str">
        <f t="shared" si="119"/>
        <v> </v>
      </c>
      <c r="CQ68" s="227" t="str">
        <f t="shared" si="120"/>
        <v> </v>
      </c>
      <c r="CR68" s="238">
        <f t="shared" si="121"/>
        <v>0</v>
      </c>
      <c r="CT68" s="226" t="str">
        <f t="shared" si="122"/>
        <v> </v>
      </c>
      <c r="CU68" s="227" t="str">
        <f t="shared" si="123"/>
        <v> </v>
      </c>
      <c r="CV68" s="227" t="str">
        <f t="shared" si="124"/>
        <v> </v>
      </c>
      <c r="CW68" s="238">
        <f t="shared" si="125"/>
        <v>0</v>
      </c>
    </row>
    <row r="69" ht="10.35" hidden="1" customHeight="1" spans="1:101">
      <c r="A69" s="4"/>
      <c r="B69" s="22"/>
      <c r="C69" s="22"/>
      <c r="E69" s="37" t="str">
        <f t="shared" si="89"/>
        <v> </v>
      </c>
      <c r="F69" s="38"/>
      <c r="G69" s="39"/>
      <c r="H69" s="40"/>
      <c r="I69" s="68">
        <f t="shared" si="90"/>
        <v>0</v>
      </c>
      <c r="J69" s="10"/>
      <c r="K69" s="38"/>
      <c r="L69" s="39"/>
      <c r="M69" s="40"/>
      <c r="N69" s="68">
        <f t="shared" si="91"/>
        <v>0</v>
      </c>
      <c r="O69" s="10"/>
      <c r="P69" s="38"/>
      <c r="Q69" s="39"/>
      <c r="R69" s="40"/>
      <c r="S69" s="68">
        <f t="shared" si="92"/>
        <v>0</v>
      </c>
      <c r="T69" s="10"/>
      <c r="U69" s="38"/>
      <c r="V69" s="39"/>
      <c r="W69" s="40"/>
      <c r="X69" s="68">
        <f t="shared" si="93"/>
        <v>0</v>
      </c>
      <c r="Y69" s="10"/>
      <c r="Z69" s="73">
        <f t="shared" si="94"/>
        <v>0</v>
      </c>
      <c r="AA69" s="79">
        <f t="shared" si="94"/>
        <v>0</v>
      </c>
      <c r="AB69" s="79">
        <f t="shared" si="96"/>
        <v>0</v>
      </c>
      <c r="AC69" s="68">
        <f t="shared" si="97"/>
        <v>0</v>
      </c>
      <c r="AD69" s="4"/>
      <c r="AE69" s="37" t="str">
        <f t="shared" si="98"/>
        <v> </v>
      </c>
      <c r="AF69" s="86" t="str">
        <f t="shared" si="99"/>
        <v>0</v>
      </c>
      <c r="AG69" s="86" t="str">
        <f t="shared" si="100"/>
        <v>0</v>
      </c>
      <c r="AH69" s="86" t="str">
        <f t="shared" si="101"/>
        <v>0</v>
      </c>
      <c r="AI69" s="86" t="str">
        <f t="shared" si="102"/>
        <v>0</v>
      </c>
      <c r="AJ69" s="100" t="str">
        <f t="shared" si="103"/>
        <v/>
      </c>
      <c r="AK69" s="4"/>
      <c r="AL69" s="37" t="str">
        <f t="shared" si="104"/>
        <v> </v>
      </c>
      <c r="AM69" s="141">
        <f t="shared" si="126"/>
        <v>0</v>
      </c>
      <c r="AN69" s="99">
        <f t="shared" si="127"/>
        <v>0</v>
      </c>
      <c r="AO69" s="99">
        <f t="shared" si="128"/>
        <v>0</v>
      </c>
      <c r="AP69" s="99">
        <f t="shared" si="129"/>
        <v>0</v>
      </c>
      <c r="AQ69" s="150">
        <f t="shared" si="130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 t="str">
        <f t="shared" si="105"/>
        <v> </v>
      </c>
      <c r="BZ69" s="226" t="str">
        <f t="shared" si="106"/>
        <v> </v>
      </c>
      <c r="CA69" s="227" t="str">
        <f t="shared" si="107"/>
        <v> </v>
      </c>
      <c r="CB69" s="227" t="str">
        <f t="shared" si="108"/>
        <v> </v>
      </c>
      <c r="CC69" s="238">
        <f t="shared" si="109"/>
        <v>0</v>
      </c>
      <c r="CE69" s="226" t="str">
        <f t="shared" si="110"/>
        <v> </v>
      </c>
      <c r="CF69" s="227" t="str">
        <f t="shared" si="111"/>
        <v> </v>
      </c>
      <c r="CG69" s="227" t="str">
        <f t="shared" si="112"/>
        <v> </v>
      </c>
      <c r="CH69" s="238">
        <f t="shared" si="113"/>
        <v>0</v>
      </c>
      <c r="CJ69" s="226" t="str">
        <f t="shared" si="114"/>
        <v> </v>
      </c>
      <c r="CK69" s="227" t="str">
        <f t="shared" si="115"/>
        <v> </v>
      </c>
      <c r="CL69" s="227" t="str">
        <f t="shared" si="116"/>
        <v> </v>
      </c>
      <c r="CM69" s="238">
        <f t="shared" si="117"/>
        <v>0</v>
      </c>
      <c r="CN69" s="2"/>
      <c r="CO69" s="226" t="str">
        <f t="shared" si="118"/>
        <v> </v>
      </c>
      <c r="CP69" s="227" t="str">
        <f t="shared" si="119"/>
        <v> </v>
      </c>
      <c r="CQ69" s="227" t="str">
        <f t="shared" si="120"/>
        <v> </v>
      </c>
      <c r="CR69" s="238">
        <f t="shared" si="121"/>
        <v>0</v>
      </c>
      <c r="CT69" s="226" t="str">
        <f t="shared" si="122"/>
        <v> </v>
      </c>
      <c r="CU69" s="227" t="str">
        <f t="shared" si="123"/>
        <v> </v>
      </c>
      <c r="CV69" s="227" t="str">
        <f t="shared" si="124"/>
        <v> </v>
      </c>
      <c r="CW69" s="238">
        <f t="shared" si="125"/>
        <v>0</v>
      </c>
    </row>
    <row r="70" ht="10.35" hidden="1" customHeight="1" spans="1:101">
      <c r="A70" s="4"/>
      <c r="B70" s="22"/>
      <c r="C70" s="22"/>
      <c r="E70" s="37" t="str">
        <f t="shared" si="89"/>
        <v> </v>
      </c>
      <c r="F70" s="38"/>
      <c r="G70" s="39"/>
      <c r="H70" s="40"/>
      <c r="I70" s="68">
        <f t="shared" si="90"/>
        <v>0</v>
      </c>
      <c r="J70" s="10"/>
      <c r="K70" s="38"/>
      <c r="L70" s="39"/>
      <c r="M70" s="40"/>
      <c r="N70" s="68">
        <f t="shared" si="91"/>
        <v>0</v>
      </c>
      <c r="O70" s="10"/>
      <c r="P70" s="38"/>
      <c r="Q70" s="39"/>
      <c r="R70" s="40"/>
      <c r="S70" s="68">
        <f t="shared" si="92"/>
        <v>0</v>
      </c>
      <c r="T70" s="10"/>
      <c r="U70" s="38"/>
      <c r="V70" s="39"/>
      <c r="W70" s="40"/>
      <c r="X70" s="68">
        <f t="shared" si="93"/>
        <v>0</v>
      </c>
      <c r="Y70" s="10"/>
      <c r="Z70" s="73">
        <f t="shared" si="94"/>
        <v>0</v>
      </c>
      <c r="AA70" s="79">
        <f t="shared" si="94"/>
        <v>0</v>
      </c>
      <c r="AB70" s="79">
        <f t="shared" si="96"/>
        <v>0</v>
      </c>
      <c r="AC70" s="68">
        <f t="shared" si="97"/>
        <v>0</v>
      </c>
      <c r="AD70" s="4"/>
      <c r="AE70" s="37" t="str">
        <f t="shared" si="98"/>
        <v> </v>
      </c>
      <c r="AF70" s="86" t="str">
        <f t="shared" si="99"/>
        <v>0</v>
      </c>
      <c r="AG70" s="86" t="str">
        <f t="shared" si="100"/>
        <v>0</v>
      </c>
      <c r="AH70" s="86" t="str">
        <f t="shared" si="101"/>
        <v>0</v>
      </c>
      <c r="AI70" s="86" t="str">
        <f t="shared" si="102"/>
        <v>0</v>
      </c>
      <c r="AJ70" s="100" t="str">
        <f t="shared" si="103"/>
        <v/>
      </c>
      <c r="AK70" s="4"/>
      <c r="AL70" s="37" t="str">
        <f t="shared" si="104"/>
        <v> </v>
      </c>
      <c r="AM70" s="141">
        <f t="shared" si="126"/>
        <v>0</v>
      </c>
      <c r="AN70" s="99">
        <f t="shared" si="127"/>
        <v>0</v>
      </c>
      <c r="AO70" s="99">
        <f t="shared" si="128"/>
        <v>0</v>
      </c>
      <c r="AP70" s="99">
        <f t="shared" si="129"/>
        <v>0</v>
      </c>
      <c r="AQ70" s="150">
        <f t="shared" si="130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 t="str">
        <f t="shared" si="105"/>
        <v> </v>
      </c>
      <c r="BZ70" s="226" t="str">
        <f t="shared" si="106"/>
        <v> </v>
      </c>
      <c r="CA70" s="227" t="str">
        <f t="shared" si="107"/>
        <v> </v>
      </c>
      <c r="CB70" s="227" t="str">
        <f t="shared" si="108"/>
        <v> </v>
      </c>
      <c r="CC70" s="238">
        <f t="shared" si="109"/>
        <v>0</v>
      </c>
      <c r="CE70" s="226" t="str">
        <f t="shared" si="110"/>
        <v> </v>
      </c>
      <c r="CF70" s="227" t="str">
        <f t="shared" si="111"/>
        <v> </v>
      </c>
      <c r="CG70" s="227" t="str">
        <f t="shared" si="112"/>
        <v> </v>
      </c>
      <c r="CH70" s="238">
        <f t="shared" si="113"/>
        <v>0</v>
      </c>
      <c r="CJ70" s="226" t="str">
        <f t="shared" si="114"/>
        <v> </v>
      </c>
      <c r="CK70" s="227" t="str">
        <f t="shared" si="115"/>
        <v> </v>
      </c>
      <c r="CL70" s="227" t="str">
        <f t="shared" si="116"/>
        <v> </v>
      </c>
      <c r="CM70" s="238">
        <f t="shared" si="117"/>
        <v>0</v>
      </c>
      <c r="CN70" s="2"/>
      <c r="CO70" s="226" t="str">
        <f t="shared" si="118"/>
        <v> </v>
      </c>
      <c r="CP70" s="227" t="str">
        <f t="shared" si="119"/>
        <v> </v>
      </c>
      <c r="CQ70" s="227" t="str">
        <f t="shared" si="120"/>
        <v> </v>
      </c>
      <c r="CR70" s="238">
        <f t="shared" si="121"/>
        <v>0</v>
      </c>
      <c r="CT70" s="226" t="str">
        <f t="shared" si="122"/>
        <v> </v>
      </c>
      <c r="CU70" s="227" t="str">
        <f t="shared" si="123"/>
        <v> </v>
      </c>
      <c r="CV70" s="227" t="str">
        <f t="shared" si="124"/>
        <v> </v>
      </c>
      <c r="CW70" s="238">
        <f t="shared" si="125"/>
        <v>0</v>
      </c>
    </row>
    <row r="71" ht="10.35" hidden="1" customHeight="1" spans="1:101">
      <c r="A71" s="4"/>
      <c r="B71" s="22"/>
      <c r="C71" s="22"/>
      <c r="E71" s="37" t="str">
        <f t="shared" si="89"/>
        <v> </v>
      </c>
      <c r="F71" s="38"/>
      <c r="G71" s="39"/>
      <c r="H71" s="40"/>
      <c r="I71" s="68">
        <f t="shared" si="90"/>
        <v>0</v>
      </c>
      <c r="J71" s="10"/>
      <c r="K71" s="38"/>
      <c r="L71" s="39"/>
      <c r="M71" s="40"/>
      <c r="N71" s="68">
        <f t="shared" si="91"/>
        <v>0</v>
      </c>
      <c r="O71" s="10"/>
      <c r="P71" s="38"/>
      <c r="Q71" s="39"/>
      <c r="R71" s="40"/>
      <c r="S71" s="68">
        <f t="shared" si="92"/>
        <v>0</v>
      </c>
      <c r="T71" s="10"/>
      <c r="U71" s="38"/>
      <c r="V71" s="39"/>
      <c r="W71" s="40"/>
      <c r="X71" s="68">
        <f t="shared" si="93"/>
        <v>0</v>
      </c>
      <c r="Y71" s="10"/>
      <c r="Z71" s="73">
        <f t="shared" si="94"/>
        <v>0</v>
      </c>
      <c r="AA71" s="79">
        <f t="shared" si="94"/>
        <v>0</v>
      </c>
      <c r="AB71" s="79">
        <f t="shared" si="96"/>
        <v>0</v>
      </c>
      <c r="AC71" s="68">
        <f t="shared" si="97"/>
        <v>0</v>
      </c>
      <c r="AD71" s="4"/>
      <c r="AE71" s="37" t="str">
        <f t="shared" si="98"/>
        <v> </v>
      </c>
      <c r="AF71" s="86" t="str">
        <f t="shared" si="99"/>
        <v>0</v>
      </c>
      <c r="AG71" s="86" t="str">
        <f t="shared" si="100"/>
        <v>0</v>
      </c>
      <c r="AH71" s="86" t="str">
        <f t="shared" si="101"/>
        <v>0</v>
      </c>
      <c r="AI71" s="86" t="str">
        <f t="shared" si="102"/>
        <v>0</v>
      </c>
      <c r="AJ71" s="100" t="str">
        <f t="shared" si="103"/>
        <v/>
      </c>
      <c r="AK71" s="4"/>
      <c r="AL71" s="37" t="str">
        <f t="shared" si="104"/>
        <v> </v>
      </c>
      <c r="AM71" s="141">
        <f t="shared" si="126"/>
        <v>0</v>
      </c>
      <c r="AN71" s="99">
        <f t="shared" si="127"/>
        <v>0</v>
      </c>
      <c r="AO71" s="99">
        <f t="shared" si="128"/>
        <v>0</v>
      </c>
      <c r="AP71" s="99">
        <f t="shared" si="129"/>
        <v>0</v>
      </c>
      <c r="AQ71" s="150">
        <f t="shared" si="130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 t="str">
        <f t="shared" si="105"/>
        <v> </v>
      </c>
      <c r="BZ71" s="226" t="str">
        <f t="shared" si="106"/>
        <v> </v>
      </c>
      <c r="CA71" s="227" t="str">
        <f t="shared" si="107"/>
        <v> </v>
      </c>
      <c r="CB71" s="227" t="str">
        <f t="shared" si="108"/>
        <v> </v>
      </c>
      <c r="CC71" s="238">
        <f t="shared" si="109"/>
        <v>0</v>
      </c>
      <c r="CE71" s="226" t="str">
        <f t="shared" si="110"/>
        <v> </v>
      </c>
      <c r="CF71" s="227" t="str">
        <f t="shared" si="111"/>
        <v> </v>
      </c>
      <c r="CG71" s="227" t="str">
        <f t="shared" si="112"/>
        <v> </v>
      </c>
      <c r="CH71" s="238">
        <f t="shared" si="113"/>
        <v>0</v>
      </c>
      <c r="CJ71" s="226" t="str">
        <f t="shared" si="114"/>
        <v> </v>
      </c>
      <c r="CK71" s="227" t="str">
        <f t="shared" si="115"/>
        <v> </v>
      </c>
      <c r="CL71" s="227" t="str">
        <f t="shared" si="116"/>
        <v> </v>
      </c>
      <c r="CM71" s="238">
        <f t="shared" si="117"/>
        <v>0</v>
      </c>
      <c r="CN71" s="2"/>
      <c r="CO71" s="226" t="str">
        <f t="shared" si="118"/>
        <v> </v>
      </c>
      <c r="CP71" s="227" t="str">
        <f t="shared" si="119"/>
        <v> </v>
      </c>
      <c r="CQ71" s="227" t="str">
        <f t="shared" si="120"/>
        <v> </v>
      </c>
      <c r="CR71" s="238">
        <f t="shared" si="121"/>
        <v>0</v>
      </c>
      <c r="CT71" s="226" t="str">
        <f t="shared" si="122"/>
        <v> </v>
      </c>
      <c r="CU71" s="227" t="str">
        <f t="shared" si="123"/>
        <v> </v>
      </c>
      <c r="CV71" s="227" t="str">
        <f t="shared" si="124"/>
        <v> </v>
      </c>
      <c r="CW71" s="238">
        <f t="shared" si="125"/>
        <v>0</v>
      </c>
    </row>
    <row r="72" ht="10.35" hidden="1" customHeight="1" spans="1:101">
      <c r="A72" s="4"/>
      <c r="B72" s="22"/>
      <c r="C72" s="22"/>
      <c r="E72" s="37" t="str">
        <f t="shared" si="89"/>
        <v> </v>
      </c>
      <c r="F72" s="38"/>
      <c r="G72" s="39"/>
      <c r="H72" s="40"/>
      <c r="I72" s="68">
        <f t="shared" si="90"/>
        <v>0</v>
      </c>
      <c r="J72" s="10"/>
      <c r="K72" s="38"/>
      <c r="L72" s="39"/>
      <c r="M72" s="40"/>
      <c r="N72" s="68">
        <f t="shared" si="91"/>
        <v>0</v>
      </c>
      <c r="O72" s="10"/>
      <c r="P72" s="38"/>
      <c r="Q72" s="39"/>
      <c r="R72" s="40"/>
      <c r="S72" s="68">
        <f t="shared" si="92"/>
        <v>0</v>
      </c>
      <c r="T72" s="10"/>
      <c r="U72" s="38"/>
      <c r="V72" s="39"/>
      <c r="W72" s="40"/>
      <c r="X72" s="68">
        <f t="shared" si="93"/>
        <v>0</v>
      </c>
      <c r="Y72" s="10"/>
      <c r="Z72" s="73">
        <f t="shared" si="94"/>
        <v>0</v>
      </c>
      <c r="AA72" s="79">
        <f t="shared" si="94"/>
        <v>0</v>
      </c>
      <c r="AB72" s="79">
        <f t="shared" si="96"/>
        <v>0</v>
      </c>
      <c r="AC72" s="68">
        <f t="shared" si="97"/>
        <v>0</v>
      </c>
      <c r="AD72" s="4"/>
      <c r="AE72" s="37" t="str">
        <f t="shared" si="98"/>
        <v> </v>
      </c>
      <c r="AF72" s="86" t="str">
        <f t="shared" si="99"/>
        <v>0</v>
      </c>
      <c r="AG72" s="86" t="str">
        <f t="shared" si="100"/>
        <v>0</v>
      </c>
      <c r="AH72" s="86" t="str">
        <f t="shared" si="101"/>
        <v>0</v>
      </c>
      <c r="AI72" s="86" t="str">
        <f t="shared" si="102"/>
        <v>0</v>
      </c>
      <c r="AJ72" s="100" t="str">
        <f t="shared" si="103"/>
        <v/>
      </c>
      <c r="AK72" s="4"/>
      <c r="AL72" s="37" t="str">
        <f t="shared" si="104"/>
        <v> </v>
      </c>
      <c r="AM72" s="141">
        <f t="shared" si="126"/>
        <v>0</v>
      </c>
      <c r="AN72" s="99">
        <f t="shared" si="127"/>
        <v>0</v>
      </c>
      <c r="AO72" s="99">
        <f t="shared" si="128"/>
        <v>0</v>
      </c>
      <c r="AP72" s="99">
        <f t="shared" si="129"/>
        <v>0</v>
      </c>
      <c r="AQ72" s="150">
        <f t="shared" si="130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 t="str">
        <f t="shared" si="105"/>
        <v> </v>
      </c>
      <c r="BZ72" s="226" t="str">
        <f t="shared" si="106"/>
        <v> </v>
      </c>
      <c r="CA72" s="227" t="str">
        <f t="shared" si="107"/>
        <v> </v>
      </c>
      <c r="CB72" s="227" t="str">
        <f t="shared" si="108"/>
        <v> </v>
      </c>
      <c r="CC72" s="238">
        <f t="shared" si="109"/>
        <v>0</v>
      </c>
      <c r="CE72" s="226" t="str">
        <f t="shared" si="110"/>
        <v> </v>
      </c>
      <c r="CF72" s="227" t="str">
        <f t="shared" si="111"/>
        <v> </v>
      </c>
      <c r="CG72" s="227" t="str">
        <f t="shared" si="112"/>
        <v> </v>
      </c>
      <c r="CH72" s="238">
        <f t="shared" si="113"/>
        <v>0</v>
      </c>
      <c r="CJ72" s="226" t="str">
        <f t="shared" si="114"/>
        <v> </v>
      </c>
      <c r="CK72" s="227" t="str">
        <f t="shared" si="115"/>
        <v> </v>
      </c>
      <c r="CL72" s="227" t="str">
        <f t="shared" si="116"/>
        <v> </v>
      </c>
      <c r="CM72" s="238">
        <f t="shared" si="117"/>
        <v>0</v>
      </c>
      <c r="CN72" s="2"/>
      <c r="CO72" s="226" t="str">
        <f t="shared" si="118"/>
        <v> </v>
      </c>
      <c r="CP72" s="227" t="str">
        <f t="shared" si="119"/>
        <v> </v>
      </c>
      <c r="CQ72" s="227" t="str">
        <f t="shared" si="120"/>
        <v> </v>
      </c>
      <c r="CR72" s="238">
        <f t="shared" si="121"/>
        <v>0</v>
      </c>
      <c r="CT72" s="226" t="str">
        <f t="shared" si="122"/>
        <v> </v>
      </c>
      <c r="CU72" s="227" t="str">
        <f t="shared" si="123"/>
        <v> </v>
      </c>
      <c r="CV72" s="227" t="str">
        <f t="shared" si="124"/>
        <v> </v>
      </c>
      <c r="CW72" s="238">
        <f t="shared" si="125"/>
        <v>0</v>
      </c>
    </row>
    <row r="73" ht="10.35" hidden="1" customHeight="1" spans="1:101">
      <c r="A73" s="7"/>
      <c r="B73" s="22"/>
      <c r="C73" s="22"/>
      <c r="E73" s="37" t="str">
        <f t="shared" si="89"/>
        <v> </v>
      </c>
      <c r="F73" s="38"/>
      <c r="G73" s="39"/>
      <c r="H73" s="40"/>
      <c r="I73" s="68">
        <f t="shared" si="90"/>
        <v>0</v>
      </c>
      <c r="J73" s="10"/>
      <c r="K73" s="38"/>
      <c r="L73" s="39"/>
      <c r="M73" s="40"/>
      <c r="N73" s="68">
        <f t="shared" si="91"/>
        <v>0</v>
      </c>
      <c r="O73" s="10"/>
      <c r="P73" s="38"/>
      <c r="Q73" s="39"/>
      <c r="R73" s="40"/>
      <c r="S73" s="68">
        <f t="shared" si="92"/>
        <v>0</v>
      </c>
      <c r="T73" s="10"/>
      <c r="U73" s="38"/>
      <c r="V73" s="39"/>
      <c r="W73" s="40"/>
      <c r="X73" s="68">
        <f t="shared" si="93"/>
        <v>0</v>
      </c>
      <c r="Y73" s="10"/>
      <c r="Z73" s="73">
        <f t="shared" si="94"/>
        <v>0</v>
      </c>
      <c r="AA73" s="79">
        <f t="shared" si="94"/>
        <v>0</v>
      </c>
      <c r="AB73" s="79">
        <f t="shared" si="96"/>
        <v>0</v>
      </c>
      <c r="AC73" s="68">
        <f t="shared" si="97"/>
        <v>0</v>
      </c>
      <c r="AD73" s="4"/>
      <c r="AE73" s="37" t="str">
        <f t="shared" si="98"/>
        <v> </v>
      </c>
      <c r="AF73" s="86" t="str">
        <f t="shared" si="99"/>
        <v>0</v>
      </c>
      <c r="AG73" s="86" t="str">
        <f t="shared" si="100"/>
        <v>0</v>
      </c>
      <c r="AH73" s="86" t="str">
        <f t="shared" si="101"/>
        <v>0</v>
      </c>
      <c r="AI73" s="86" t="str">
        <f t="shared" si="102"/>
        <v>0</v>
      </c>
      <c r="AJ73" s="100" t="str">
        <f t="shared" si="103"/>
        <v/>
      </c>
      <c r="AK73" s="4"/>
      <c r="AL73" s="37" t="str">
        <f t="shared" si="104"/>
        <v> </v>
      </c>
      <c r="AM73" s="141">
        <f t="shared" si="126"/>
        <v>0</v>
      </c>
      <c r="AN73" s="99">
        <f t="shared" si="127"/>
        <v>0</v>
      </c>
      <c r="AO73" s="99">
        <f t="shared" si="128"/>
        <v>0</v>
      </c>
      <c r="AP73" s="99">
        <f t="shared" si="129"/>
        <v>0</v>
      </c>
      <c r="AQ73" s="150">
        <f t="shared" si="130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 t="str">
        <f t="shared" si="105"/>
        <v> </v>
      </c>
      <c r="BZ73" s="226" t="str">
        <f t="shared" si="106"/>
        <v> </v>
      </c>
      <c r="CA73" s="227" t="str">
        <f t="shared" si="107"/>
        <v> </v>
      </c>
      <c r="CB73" s="227" t="str">
        <f t="shared" si="108"/>
        <v> </v>
      </c>
      <c r="CC73" s="238">
        <f t="shared" si="109"/>
        <v>0</v>
      </c>
      <c r="CE73" s="226" t="str">
        <f t="shared" si="110"/>
        <v> </v>
      </c>
      <c r="CF73" s="227" t="str">
        <f t="shared" si="111"/>
        <v> </v>
      </c>
      <c r="CG73" s="227" t="str">
        <f t="shared" si="112"/>
        <v> </v>
      </c>
      <c r="CH73" s="238">
        <f t="shared" si="113"/>
        <v>0</v>
      </c>
      <c r="CJ73" s="226" t="str">
        <f t="shared" si="114"/>
        <v> </v>
      </c>
      <c r="CK73" s="227" t="str">
        <f t="shared" si="115"/>
        <v> </v>
      </c>
      <c r="CL73" s="227" t="str">
        <f t="shared" si="116"/>
        <v> </v>
      </c>
      <c r="CM73" s="238">
        <f t="shared" si="117"/>
        <v>0</v>
      </c>
      <c r="CN73" s="2"/>
      <c r="CO73" s="226" t="str">
        <f t="shared" si="118"/>
        <v> </v>
      </c>
      <c r="CP73" s="227" t="str">
        <f t="shared" si="119"/>
        <v> </v>
      </c>
      <c r="CQ73" s="227" t="str">
        <f t="shared" si="120"/>
        <v> </v>
      </c>
      <c r="CR73" s="238">
        <f t="shared" si="121"/>
        <v>0</v>
      </c>
      <c r="CT73" s="226" t="str">
        <f t="shared" si="122"/>
        <v> </v>
      </c>
      <c r="CU73" s="227" t="str">
        <f t="shared" si="123"/>
        <v> </v>
      </c>
      <c r="CV73" s="227" t="str">
        <f t="shared" si="124"/>
        <v> </v>
      </c>
      <c r="CW73" s="238">
        <f t="shared" si="125"/>
        <v>0</v>
      </c>
    </row>
    <row r="74" ht="10.35" hidden="1" customHeight="1" spans="1:101">
      <c r="A74" s="10"/>
      <c r="B74" s="22"/>
      <c r="C74" s="22"/>
      <c r="E74" s="37" t="str">
        <f t="shared" si="89"/>
        <v> </v>
      </c>
      <c r="F74" s="38"/>
      <c r="G74" s="39"/>
      <c r="H74" s="40"/>
      <c r="I74" s="68">
        <f t="shared" si="90"/>
        <v>0</v>
      </c>
      <c r="J74" s="10"/>
      <c r="K74" s="38"/>
      <c r="L74" s="39"/>
      <c r="M74" s="40"/>
      <c r="N74" s="68">
        <f t="shared" si="91"/>
        <v>0</v>
      </c>
      <c r="O74" s="10"/>
      <c r="P74" s="38"/>
      <c r="Q74" s="39"/>
      <c r="R74" s="40"/>
      <c r="S74" s="68">
        <f t="shared" si="92"/>
        <v>0</v>
      </c>
      <c r="T74" s="10"/>
      <c r="U74" s="38"/>
      <c r="V74" s="39"/>
      <c r="W74" s="40"/>
      <c r="X74" s="68">
        <f t="shared" si="93"/>
        <v>0</v>
      </c>
      <c r="Y74" s="10"/>
      <c r="Z74" s="73">
        <f t="shared" si="94"/>
        <v>0</v>
      </c>
      <c r="AA74" s="79">
        <f t="shared" si="94"/>
        <v>0</v>
      </c>
      <c r="AB74" s="79">
        <f t="shared" si="96"/>
        <v>0</v>
      </c>
      <c r="AC74" s="68">
        <f t="shared" si="97"/>
        <v>0</v>
      </c>
      <c r="AD74" s="4"/>
      <c r="AE74" s="37" t="str">
        <f t="shared" si="98"/>
        <v> </v>
      </c>
      <c r="AF74" s="86" t="str">
        <f t="shared" si="99"/>
        <v>0</v>
      </c>
      <c r="AG74" s="86" t="str">
        <f t="shared" si="100"/>
        <v>0</v>
      </c>
      <c r="AH74" s="86" t="str">
        <f t="shared" si="101"/>
        <v>0</v>
      </c>
      <c r="AI74" s="86" t="str">
        <f t="shared" si="102"/>
        <v>0</v>
      </c>
      <c r="AJ74" s="100" t="str">
        <f t="shared" si="103"/>
        <v/>
      </c>
      <c r="AK74" s="4"/>
      <c r="AL74" s="37" t="str">
        <f t="shared" si="104"/>
        <v> </v>
      </c>
      <c r="AM74" s="141">
        <f t="shared" si="126"/>
        <v>0</v>
      </c>
      <c r="AN74" s="99">
        <f t="shared" si="127"/>
        <v>0</v>
      </c>
      <c r="AO74" s="99">
        <f t="shared" si="128"/>
        <v>0</v>
      </c>
      <c r="AP74" s="99">
        <f t="shared" si="129"/>
        <v>0</v>
      </c>
      <c r="AQ74" s="150">
        <f t="shared" si="130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 t="str">
        <f t="shared" si="105"/>
        <v> </v>
      </c>
      <c r="BZ74" s="226" t="str">
        <f t="shared" si="106"/>
        <v> </v>
      </c>
      <c r="CA74" s="227" t="str">
        <f t="shared" si="107"/>
        <v> </v>
      </c>
      <c r="CB74" s="227" t="str">
        <f t="shared" si="108"/>
        <v> </v>
      </c>
      <c r="CC74" s="238">
        <f t="shared" si="109"/>
        <v>0</v>
      </c>
      <c r="CE74" s="226" t="str">
        <f t="shared" si="110"/>
        <v> </v>
      </c>
      <c r="CF74" s="227" t="str">
        <f t="shared" si="111"/>
        <v> </v>
      </c>
      <c r="CG74" s="227" t="str">
        <f t="shared" si="112"/>
        <v> </v>
      </c>
      <c r="CH74" s="238">
        <f t="shared" si="113"/>
        <v>0</v>
      </c>
      <c r="CJ74" s="226" t="str">
        <f t="shared" si="114"/>
        <v> </v>
      </c>
      <c r="CK74" s="227" t="str">
        <f t="shared" si="115"/>
        <v> </v>
      </c>
      <c r="CL74" s="227" t="str">
        <f t="shared" si="116"/>
        <v> </v>
      </c>
      <c r="CM74" s="238">
        <f t="shared" si="117"/>
        <v>0</v>
      </c>
      <c r="CN74" s="2"/>
      <c r="CO74" s="226" t="str">
        <f t="shared" si="118"/>
        <v> </v>
      </c>
      <c r="CP74" s="227" t="str">
        <f t="shared" si="119"/>
        <v> </v>
      </c>
      <c r="CQ74" s="227" t="str">
        <f t="shared" si="120"/>
        <v> </v>
      </c>
      <c r="CR74" s="238">
        <f t="shared" si="121"/>
        <v>0</v>
      </c>
      <c r="CT74" s="226" t="str">
        <f t="shared" si="122"/>
        <v> </v>
      </c>
      <c r="CU74" s="227" t="str">
        <f t="shared" si="123"/>
        <v> </v>
      </c>
      <c r="CV74" s="227" t="str">
        <f t="shared" si="124"/>
        <v> </v>
      </c>
      <c r="CW74" s="238">
        <f t="shared" si="125"/>
        <v>0</v>
      </c>
    </row>
    <row r="75" ht="10.35" hidden="1" customHeight="1" spans="1:101">
      <c r="A75" s="4"/>
      <c r="B75" s="22"/>
      <c r="C75" s="22"/>
      <c r="E75" s="37" t="str">
        <f t="shared" si="89"/>
        <v> </v>
      </c>
      <c r="F75" s="38"/>
      <c r="G75" s="39"/>
      <c r="H75" s="40"/>
      <c r="I75" s="68">
        <f t="shared" si="90"/>
        <v>0</v>
      </c>
      <c r="J75" s="10"/>
      <c r="K75" s="38"/>
      <c r="L75" s="39"/>
      <c r="M75" s="40"/>
      <c r="N75" s="68">
        <f t="shared" si="91"/>
        <v>0</v>
      </c>
      <c r="O75" s="10"/>
      <c r="P75" s="38"/>
      <c r="Q75" s="39"/>
      <c r="R75" s="40"/>
      <c r="S75" s="68">
        <f t="shared" si="92"/>
        <v>0</v>
      </c>
      <c r="T75" s="10"/>
      <c r="U75" s="38"/>
      <c r="V75" s="39"/>
      <c r="W75" s="40"/>
      <c r="X75" s="68">
        <f t="shared" si="93"/>
        <v>0</v>
      </c>
      <c r="Y75" s="10"/>
      <c r="Z75" s="73">
        <f t="shared" si="94"/>
        <v>0</v>
      </c>
      <c r="AA75" s="79">
        <f t="shared" si="94"/>
        <v>0</v>
      </c>
      <c r="AB75" s="79">
        <f t="shared" si="96"/>
        <v>0</v>
      </c>
      <c r="AC75" s="68">
        <f t="shared" si="97"/>
        <v>0</v>
      </c>
      <c r="AD75" s="4"/>
      <c r="AE75" s="37" t="str">
        <f t="shared" si="98"/>
        <v> </v>
      </c>
      <c r="AF75" s="86" t="str">
        <f t="shared" si="99"/>
        <v>0</v>
      </c>
      <c r="AG75" s="86" t="str">
        <f t="shared" si="100"/>
        <v>0</v>
      </c>
      <c r="AH75" s="86" t="str">
        <f t="shared" si="101"/>
        <v>0</v>
      </c>
      <c r="AI75" s="86" t="str">
        <f t="shared" si="102"/>
        <v>0</v>
      </c>
      <c r="AJ75" s="100" t="str">
        <f t="shared" si="103"/>
        <v/>
      </c>
      <c r="AK75" s="4"/>
      <c r="AL75" s="37" t="str">
        <f t="shared" si="104"/>
        <v> </v>
      </c>
      <c r="AM75" s="141">
        <f t="shared" si="126"/>
        <v>0</v>
      </c>
      <c r="AN75" s="99">
        <f t="shared" si="127"/>
        <v>0</v>
      </c>
      <c r="AO75" s="99">
        <f t="shared" si="128"/>
        <v>0</v>
      </c>
      <c r="AP75" s="99">
        <f t="shared" si="129"/>
        <v>0</v>
      </c>
      <c r="AQ75" s="150">
        <f t="shared" si="130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 t="str">
        <f t="shared" si="105"/>
        <v> </v>
      </c>
      <c r="BZ75" s="226" t="str">
        <f t="shared" si="106"/>
        <v> </v>
      </c>
      <c r="CA75" s="227" t="str">
        <f t="shared" si="107"/>
        <v> </v>
      </c>
      <c r="CB75" s="227" t="str">
        <f t="shared" si="108"/>
        <v> </v>
      </c>
      <c r="CC75" s="238">
        <f t="shared" si="109"/>
        <v>0</v>
      </c>
      <c r="CE75" s="226" t="str">
        <f t="shared" si="110"/>
        <v> </v>
      </c>
      <c r="CF75" s="227" t="str">
        <f t="shared" si="111"/>
        <v> </v>
      </c>
      <c r="CG75" s="227" t="str">
        <f t="shared" si="112"/>
        <v> </v>
      </c>
      <c r="CH75" s="238">
        <f t="shared" si="113"/>
        <v>0</v>
      </c>
      <c r="CJ75" s="226" t="str">
        <f t="shared" si="114"/>
        <v> </v>
      </c>
      <c r="CK75" s="227" t="str">
        <f t="shared" si="115"/>
        <v> </v>
      </c>
      <c r="CL75" s="227" t="str">
        <f t="shared" si="116"/>
        <v> </v>
      </c>
      <c r="CM75" s="238">
        <f t="shared" si="117"/>
        <v>0</v>
      </c>
      <c r="CN75" s="2"/>
      <c r="CO75" s="226" t="str">
        <f t="shared" si="118"/>
        <v> </v>
      </c>
      <c r="CP75" s="227" t="str">
        <f t="shared" si="119"/>
        <v> </v>
      </c>
      <c r="CQ75" s="227" t="str">
        <f t="shared" si="120"/>
        <v> </v>
      </c>
      <c r="CR75" s="238">
        <f t="shared" si="121"/>
        <v>0</v>
      </c>
      <c r="CT75" s="226" t="str">
        <f t="shared" si="122"/>
        <v> </v>
      </c>
      <c r="CU75" s="227" t="str">
        <f t="shared" si="123"/>
        <v> </v>
      </c>
      <c r="CV75" s="227" t="str">
        <f t="shared" si="124"/>
        <v> </v>
      </c>
      <c r="CW75" s="238">
        <f t="shared" si="125"/>
        <v>0</v>
      </c>
    </row>
    <row r="76" ht="10.35" hidden="1" customHeight="1" spans="1:101">
      <c r="A76" s="4"/>
      <c r="B76" s="22"/>
      <c r="C76" s="22"/>
      <c r="E76" s="37" t="str">
        <f t="shared" si="89"/>
        <v> </v>
      </c>
      <c r="F76" s="38"/>
      <c r="G76" s="39"/>
      <c r="H76" s="40"/>
      <c r="I76" s="68">
        <f t="shared" si="90"/>
        <v>0</v>
      </c>
      <c r="J76" s="10"/>
      <c r="K76" s="38"/>
      <c r="L76" s="39"/>
      <c r="M76" s="40"/>
      <c r="N76" s="68">
        <f t="shared" si="91"/>
        <v>0</v>
      </c>
      <c r="O76" s="10"/>
      <c r="P76" s="38"/>
      <c r="Q76" s="39"/>
      <c r="R76" s="40"/>
      <c r="S76" s="68">
        <f t="shared" si="92"/>
        <v>0</v>
      </c>
      <c r="T76" s="10"/>
      <c r="U76" s="38"/>
      <c r="V76" s="39"/>
      <c r="W76" s="40"/>
      <c r="X76" s="68">
        <f t="shared" si="93"/>
        <v>0</v>
      </c>
      <c r="Y76" s="10"/>
      <c r="Z76" s="73">
        <f t="shared" si="94"/>
        <v>0</v>
      </c>
      <c r="AA76" s="79">
        <f t="shared" si="94"/>
        <v>0</v>
      </c>
      <c r="AB76" s="79">
        <f t="shared" si="96"/>
        <v>0</v>
      </c>
      <c r="AC76" s="68">
        <f t="shared" si="97"/>
        <v>0</v>
      </c>
      <c r="AD76" s="4"/>
      <c r="AE76" s="37" t="str">
        <f t="shared" si="98"/>
        <v> </v>
      </c>
      <c r="AF76" s="86" t="str">
        <f t="shared" si="99"/>
        <v>0</v>
      </c>
      <c r="AG76" s="86" t="str">
        <f t="shared" si="100"/>
        <v>0</v>
      </c>
      <c r="AH76" s="86" t="str">
        <f t="shared" si="101"/>
        <v>0</v>
      </c>
      <c r="AI76" s="86" t="str">
        <f t="shared" si="102"/>
        <v>0</v>
      </c>
      <c r="AJ76" s="100" t="str">
        <f t="shared" si="103"/>
        <v/>
      </c>
      <c r="AK76" s="4"/>
      <c r="AL76" s="37" t="str">
        <f t="shared" si="104"/>
        <v> </v>
      </c>
      <c r="AM76" s="141">
        <f t="shared" si="126"/>
        <v>0</v>
      </c>
      <c r="AN76" s="99">
        <f t="shared" si="127"/>
        <v>0</v>
      </c>
      <c r="AO76" s="99">
        <f t="shared" si="128"/>
        <v>0</v>
      </c>
      <c r="AP76" s="99">
        <f t="shared" si="129"/>
        <v>0</v>
      </c>
      <c r="AQ76" s="150">
        <f t="shared" si="130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 t="str">
        <f t="shared" si="105"/>
        <v> </v>
      </c>
      <c r="BZ76" s="226" t="str">
        <f t="shared" si="106"/>
        <v> </v>
      </c>
      <c r="CA76" s="227" t="str">
        <f t="shared" si="107"/>
        <v> </v>
      </c>
      <c r="CB76" s="227" t="str">
        <f t="shared" si="108"/>
        <v> </v>
      </c>
      <c r="CC76" s="238">
        <f t="shared" si="109"/>
        <v>0</v>
      </c>
      <c r="CE76" s="226" t="str">
        <f t="shared" si="110"/>
        <v> </v>
      </c>
      <c r="CF76" s="227" t="str">
        <f t="shared" si="111"/>
        <v> </v>
      </c>
      <c r="CG76" s="227" t="str">
        <f t="shared" si="112"/>
        <v> </v>
      </c>
      <c r="CH76" s="238">
        <f t="shared" si="113"/>
        <v>0</v>
      </c>
      <c r="CJ76" s="226" t="str">
        <f t="shared" si="114"/>
        <v> </v>
      </c>
      <c r="CK76" s="227" t="str">
        <f t="shared" si="115"/>
        <v> </v>
      </c>
      <c r="CL76" s="227" t="str">
        <f t="shared" si="116"/>
        <v> </v>
      </c>
      <c r="CM76" s="238">
        <f t="shared" si="117"/>
        <v>0</v>
      </c>
      <c r="CN76" s="2"/>
      <c r="CO76" s="226" t="str">
        <f t="shared" si="118"/>
        <v> </v>
      </c>
      <c r="CP76" s="227" t="str">
        <f t="shared" si="119"/>
        <v> </v>
      </c>
      <c r="CQ76" s="227" t="str">
        <f t="shared" si="120"/>
        <v> </v>
      </c>
      <c r="CR76" s="238">
        <f t="shared" si="121"/>
        <v>0</v>
      </c>
      <c r="CT76" s="226" t="str">
        <f t="shared" si="122"/>
        <v> </v>
      </c>
      <c r="CU76" s="227" t="str">
        <f t="shared" si="123"/>
        <v> </v>
      </c>
      <c r="CV76" s="227" t="str">
        <f t="shared" si="124"/>
        <v> </v>
      </c>
      <c r="CW76" s="238">
        <f t="shared" si="125"/>
        <v>0</v>
      </c>
    </row>
    <row r="77" ht="10.35" hidden="1" customHeight="1" spans="1:101">
      <c r="A77" s="4"/>
      <c r="B77" s="22"/>
      <c r="C77" s="22"/>
      <c r="E77" s="37" t="str">
        <f t="shared" si="89"/>
        <v> </v>
      </c>
      <c r="F77" s="38"/>
      <c r="G77" s="39"/>
      <c r="H77" s="40"/>
      <c r="I77" s="68">
        <f t="shared" si="90"/>
        <v>0</v>
      </c>
      <c r="J77" s="10"/>
      <c r="K77" s="38"/>
      <c r="L77" s="39"/>
      <c r="M77" s="40"/>
      <c r="N77" s="68">
        <f t="shared" si="91"/>
        <v>0</v>
      </c>
      <c r="O77" s="10"/>
      <c r="P77" s="38"/>
      <c r="Q77" s="39"/>
      <c r="R77" s="40"/>
      <c r="S77" s="68">
        <f t="shared" si="92"/>
        <v>0</v>
      </c>
      <c r="T77" s="10"/>
      <c r="U77" s="38"/>
      <c r="V77" s="39"/>
      <c r="W77" s="40"/>
      <c r="X77" s="68">
        <f t="shared" si="93"/>
        <v>0</v>
      </c>
      <c r="Y77" s="10"/>
      <c r="Z77" s="73">
        <f t="shared" si="94"/>
        <v>0</v>
      </c>
      <c r="AA77" s="79">
        <f t="shared" si="94"/>
        <v>0</v>
      </c>
      <c r="AB77" s="79">
        <f t="shared" si="96"/>
        <v>0</v>
      </c>
      <c r="AC77" s="68">
        <f t="shared" si="97"/>
        <v>0</v>
      </c>
      <c r="AD77" s="4"/>
      <c r="AE77" s="37" t="str">
        <f t="shared" si="98"/>
        <v> </v>
      </c>
      <c r="AF77" s="86" t="str">
        <f t="shared" si="99"/>
        <v>0</v>
      </c>
      <c r="AG77" s="86" t="str">
        <f t="shared" si="100"/>
        <v>0</v>
      </c>
      <c r="AH77" s="86" t="str">
        <f t="shared" si="101"/>
        <v>0</v>
      </c>
      <c r="AI77" s="86" t="str">
        <f t="shared" si="102"/>
        <v>0</v>
      </c>
      <c r="AJ77" s="100" t="str">
        <f t="shared" si="103"/>
        <v/>
      </c>
      <c r="AK77" s="4"/>
      <c r="AL77" s="37" t="str">
        <f t="shared" si="104"/>
        <v> </v>
      </c>
      <c r="AM77" s="141">
        <f t="shared" si="126"/>
        <v>0</v>
      </c>
      <c r="AN77" s="99">
        <f t="shared" si="127"/>
        <v>0</v>
      </c>
      <c r="AO77" s="99">
        <f t="shared" si="128"/>
        <v>0</v>
      </c>
      <c r="AP77" s="99">
        <f t="shared" si="129"/>
        <v>0</v>
      </c>
      <c r="AQ77" s="150">
        <f t="shared" si="130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05"/>
        <v> </v>
      </c>
      <c r="BZ77" s="226" t="str">
        <f t="shared" si="106"/>
        <v> </v>
      </c>
      <c r="CA77" s="227" t="str">
        <f t="shared" si="107"/>
        <v> </v>
      </c>
      <c r="CB77" s="227" t="str">
        <f t="shared" si="108"/>
        <v> </v>
      </c>
      <c r="CC77" s="238">
        <f t="shared" si="109"/>
        <v>0</v>
      </c>
      <c r="CE77" s="226" t="str">
        <f t="shared" si="110"/>
        <v> </v>
      </c>
      <c r="CF77" s="227" t="str">
        <f t="shared" si="111"/>
        <v> </v>
      </c>
      <c r="CG77" s="227" t="str">
        <f t="shared" si="112"/>
        <v> </v>
      </c>
      <c r="CH77" s="238">
        <f t="shared" si="113"/>
        <v>0</v>
      </c>
      <c r="CJ77" s="226" t="str">
        <f t="shared" si="114"/>
        <v> </v>
      </c>
      <c r="CK77" s="227" t="str">
        <f t="shared" si="115"/>
        <v> </v>
      </c>
      <c r="CL77" s="227" t="str">
        <f t="shared" si="116"/>
        <v> </v>
      </c>
      <c r="CM77" s="238">
        <f t="shared" si="117"/>
        <v>0</v>
      </c>
      <c r="CN77" s="2"/>
      <c r="CO77" s="226" t="str">
        <f t="shared" si="118"/>
        <v> </v>
      </c>
      <c r="CP77" s="227" t="str">
        <f t="shared" si="119"/>
        <v> </v>
      </c>
      <c r="CQ77" s="227" t="str">
        <f t="shared" si="120"/>
        <v> </v>
      </c>
      <c r="CR77" s="238">
        <f t="shared" si="121"/>
        <v>0</v>
      </c>
      <c r="CT77" s="226" t="str">
        <f t="shared" si="122"/>
        <v> </v>
      </c>
      <c r="CU77" s="227" t="str">
        <f t="shared" si="123"/>
        <v> </v>
      </c>
      <c r="CV77" s="227" t="str">
        <f t="shared" si="124"/>
        <v> </v>
      </c>
      <c r="CW77" s="238">
        <f t="shared" si="125"/>
        <v>0</v>
      </c>
    </row>
    <row r="78" ht="10.35" hidden="1" customHeight="1" spans="1:101">
      <c r="A78" s="4"/>
      <c r="B78" s="22"/>
      <c r="C78" s="22"/>
      <c r="E78" s="37" t="str">
        <f t="shared" si="89"/>
        <v> </v>
      </c>
      <c r="F78" s="38"/>
      <c r="G78" s="39"/>
      <c r="H78" s="40"/>
      <c r="I78" s="68">
        <f t="shared" si="90"/>
        <v>0</v>
      </c>
      <c r="J78" s="10"/>
      <c r="K78" s="38"/>
      <c r="L78" s="39"/>
      <c r="M78" s="40"/>
      <c r="N78" s="68">
        <f t="shared" si="91"/>
        <v>0</v>
      </c>
      <c r="O78" s="10"/>
      <c r="P78" s="38"/>
      <c r="Q78" s="39"/>
      <c r="R78" s="40"/>
      <c r="S78" s="68">
        <f t="shared" si="92"/>
        <v>0</v>
      </c>
      <c r="T78" s="10"/>
      <c r="U78" s="38"/>
      <c r="V78" s="39"/>
      <c r="W78" s="40"/>
      <c r="X78" s="68">
        <f t="shared" si="93"/>
        <v>0</v>
      </c>
      <c r="Y78" s="10"/>
      <c r="Z78" s="73">
        <f t="shared" si="94"/>
        <v>0</v>
      </c>
      <c r="AA78" s="79">
        <f t="shared" si="94"/>
        <v>0</v>
      </c>
      <c r="AB78" s="79">
        <f t="shared" si="96"/>
        <v>0</v>
      </c>
      <c r="AC78" s="68">
        <f t="shared" si="97"/>
        <v>0</v>
      </c>
      <c r="AD78" s="4"/>
      <c r="AE78" s="37" t="str">
        <f t="shared" si="98"/>
        <v> </v>
      </c>
      <c r="AF78" s="86" t="str">
        <f t="shared" si="99"/>
        <v>0</v>
      </c>
      <c r="AG78" s="86" t="str">
        <f t="shared" si="100"/>
        <v>0</v>
      </c>
      <c r="AH78" s="86" t="str">
        <f t="shared" si="101"/>
        <v>0</v>
      </c>
      <c r="AI78" s="86" t="str">
        <f t="shared" si="102"/>
        <v>0</v>
      </c>
      <c r="AJ78" s="100" t="str">
        <f t="shared" si="103"/>
        <v/>
      </c>
      <c r="AK78" s="4"/>
      <c r="AL78" s="37" t="str">
        <f t="shared" si="104"/>
        <v> </v>
      </c>
      <c r="AM78" s="141">
        <f t="shared" si="126"/>
        <v>0</v>
      </c>
      <c r="AN78" s="99">
        <f t="shared" si="127"/>
        <v>0</v>
      </c>
      <c r="AO78" s="99">
        <f t="shared" si="128"/>
        <v>0</v>
      </c>
      <c r="AP78" s="99">
        <f t="shared" si="129"/>
        <v>0</v>
      </c>
      <c r="AQ78" s="150">
        <f t="shared" si="130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5"/>
        <v> </v>
      </c>
      <c r="BZ78" s="226" t="str">
        <f t="shared" si="106"/>
        <v> </v>
      </c>
      <c r="CA78" s="227" t="str">
        <f t="shared" si="107"/>
        <v> </v>
      </c>
      <c r="CB78" s="227" t="str">
        <f t="shared" si="108"/>
        <v> </v>
      </c>
      <c r="CC78" s="238">
        <f t="shared" si="109"/>
        <v>0</v>
      </c>
      <c r="CE78" s="226" t="str">
        <f t="shared" si="110"/>
        <v> </v>
      </c>
      <c r="CF78" s="227" t="str">
        <f t="shared" si="111"/>
        <v> </v>
      </c>
      <c r="CG78" s="227" t="str">
        <f t="shared" si="112"/>
        <v> </v>
      </c>
      <c r="CH78" s="238">
        <f t="shared" si="113"/>
        <v>0</v>
      </c>
      <c r="CJ78" s="226" t="str">
        <f t="shared" si="114"/>
        <v> </v>
      </c>
      <c r="CK78" s="227" t="str">
        <f t="shared" si="115"/>
        <v> </v>
      </c>
      <c r="CL78" s="227" t="str">
        <f t="shared" si="116"/>
        <v> </v>
      </c>
      <c r="CM78" s="238">
        <f t="shared" si="117"/>
        <v>0</v>
      </c>
      <c r="CN78" s="2"/>
      <c r="CO78" s="226" t="str">
        <f t="shared" si="118"/>
        <v> </v>
      </c>
      <c r="CP78" s="227" t="str">
        <f t="shared" si="119"/>
        <v> </v>
      </c>
      <c r="CQ78" s="227" t="str">
        <f t="shared" si="120"/>
        <v> </v>
      </c>
      <c r="CR78" s="238">
        <f t="shared" si="121"/>
        <v>0</v>
      </c>
      <c r="CT78" s="226" t="str">
        <f t="shared" si="122"/>
        <v> </v>
      </c>
      <c r="CU78" s="227" t="str">
        <f t="shared" si="123"/>
        <v> </v>
      </c>
      <c r="CV78" s="227" t="str">
        <f t="shared" si="124"/>
        <v> </v>
      </c>
      <c r="CW78" s="238">
        <f t="shared" si="125"/>
        <v>0</v>
      </c>
    </row>
    <row r="79" ht="10.35" hidden="1" customHeight="1" spans="1:101">
      <c r="A79" s="4"/>
      <c r="B79" s="22"/>
      <c r="C79" s="22"/>
      <c r="E79" s="37" t="str">
        <f t="shared" si="89"/>
        <v> </v>
      </c>
      <c r="F79" s="38"/>
      <c r="G79" s="39"/>
      <c r="H79" s="40"/>
      <c r="I79" s="68">
        <f t="shared" si="90"/>
        <v>0</v>
      </c>
      <c r="J79" s="10"/>
      <c r="K79" s="38"/>
      <c r="L79" s="39"/>
      <c r="M79" s="40"/>
      <c r="N79" s="68">
        <f t="shared" si="91"/>
        <v>0</v>
      </c>
      <c r="O79" s="10"/>
      <c r="P79" s="38"/>
      <c r="Q79" s="39"/>
      <c r="R79" s="40"/>
      <c r="S79" s="68">
        <f t="shared" si="92"/>
        <v>0</v>
      </c>
      <c r="T79" s="10"/>
      <c r="U79" s="38"/>
      <c r="V79" s="39"/>
      <c r="W79" s="40"/>
      <c r="X79" s="68">
        <f t="shared" si="93"/>
        <v>0</v>
      </c>
      <c r="Y79" s="10"/>
      <c r="Z79" s="73">
        <f t="shared" si="94"/>
        <v>0</v>
      </c>
      <c r="AA79" s="79">
        <f t="shared" si="94"/>
        <v>0</v>
      </c>
      <c r="AB79" s="79">
        <f t="shared" si="96"/>
        <v>0</v>
      </c>
      <c r="AC79" s="68">
        <f t="shared" si="97"/>
        <v>0</v>
      </c>
      <c r="AD79" s="4"/>
      <c r="AE79" s="37" t="str">
        <f t="shared" si="98"/>
        <v> </v>
      </c>
      <c r="AF79" s="86" t="str">
        <f t="shared" si="99"/>
        <v>0</v>
      </c>
      <c r="AG79" s="86" t="str">
        <f t="shared" si="100"/>
        <v>0</v>
      </c>
      <c r="AH79" s="86" t="str">
        <f t="shared" si="101"/>
        <v>0</v>
      </c>
      <c r="AI79" s="86" t="str">
        <f t="shared" si="102"/>
        <v>0</v>
      </c>
      <c r="AJ79" s="100" t="str">
        <f t="shared" si="103"/>
        <v/>
      </c>
      <c r="AK79" s="4"/>
      <c r="AL79" s="37" t="str">
        <f t="shared" si="104"/>
        <v> </v>
      </c>
      <c r="AM79" s="141">
        <f t="shared" si="126"/>
        <v>0</v>
      </c>
      <c r="AN79" s="99">
        <f t="shared" si="127"/>
        <v>0</v>
      </c>
      <c r="AO79" s="99">
        <f t="shared" si="128"/>
        <v>0</v>
      </c>
      <c r="AP79" s="99">
        <f t="shared" si="129"/>
        <v>0</v>
      </c>
      <c r="AQ79" s="150">
        <f t="shared" si="130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5"/>
        <v> </v>
      </c>
      <c r="BZ79" s="226" t="str">
        <f t="shared" si="106"/>
        <v> </v>
      </c>
      <c r="CA79" s="227" t="str">
        <f t="shared" si="107"/>
        <v> </v>
      </c>
      <c r="CB79" s="227" t="str">
        <f t="shared" si="108"/>
        <v> </v>
      </c>
      <c r="CC79" s="238">
        <f t="shared" si="109"/>
        <v>0</v>
      </c>
      <c r="CE79" s="226" t="str">
        <f t="shared" si="110"/>
        <v> </v>
      </c>
      <c r="CF79" s="227" t="str">
        <f t="shared" si="111"/>
        <v> </v>
      </c>
      <c r="CG79" s="227" t="str">
        <f t="shared" si="112"/>
        <v> </v>
      </c>
      <c r="CH79" s="238">
        <f t="shared" si="113"/>
        <v>0</v>
      </c>
      <c r="CJ79" s="226" t="str">
        <f t="shared" si="114"/>
        <v> </v>
      </c>
      <c r="CK79" s="227" t="str">
        <f t="shared" si="115"/>
        <v> </v>
      </c>
      <c r="CL79" s="227" t="str">
        <f t="shared" si="116"/>
        <v> </v>
      </c>
      <c r="CM79" s="238">
        <f t="shared" si="117"/>
        <v>0</v>
      </c>
      <c r="CN79" s="2"/>
      <c r="CO79" s="226" t="str">
        <f t="shared" si="118"/>
        <v> </v>
      </c>
      <c r="CP79" s="227" t="str">
        <f t="shared" si="119"/>
        <v> </v>
      </c>
      <c r="CQ79" s="227" t="str">
        <f t="shared" si="120"/>
        <v> </v>
      </c>
      <c r="CR79" s="238">
        <f t="shared" si="121"/>
        <v>0</v>
      </c>
      <c r="CT79" s="226" t="str">
        <f t="shared" si="122"/>
        <v> </v>
      </c>
      <c r="CU79" s="227" t="str">
        <f t="shared" si="123"/>
        <v> </v>
      </c>
      <c r="CV79" s="227" t="str">
        <f t="shared" si="124"/>
        <v> </v>
      </c>
      <c r="CW79" s="238">
        <f t="shared" si="125"/>
        <v>0</v>
      </c>
    </row>
    <row r="80" ht="10.35" hidden="1" customHeight="1" spans="1:101">
      <c r="A80" s="4"/>
      <c r="B80" s="22"/>
      <c r="C80" s="22"/>
      <c r="E80" s="37" t="str">
        <f t="shared" si="89"/>
        <v> </v>
      </c>
      <c r="F80" s="38"/>
      <c r="G80" s="39"/>
      <c r="H80" s="40"/>
      <c r="I80" s="68">
        <f t="shared" si="90"/>
        <v>0</v>
      </c>
      <c r="J80" s="10"/>
      <c r="K80" s="38"/>
      <c r="L80" s="39"/>
      <c r="M80" s="40"/>
      <c r="N80" s="68">
        <f t="shared" si="91"/>
        <v>0</v>
      </c>
      <c r="O80" s="10"/>
      <c r="P80" s="38"/>
      <c r="Q80" s="39"/>
      <c r="R80" s="40"/>
      <c r="S80" s="68">
        <f t="shared" si="92"/>
        <v>0</v>
      </c>
      <c r="T80" s="10"/>
      <c r="U80" s="38"/>
      <c r="V80" s="39"/>
      <c r="W80" s="40"/>
      <c r="X80" s="68">
        <f t="shared" si="93"/>
        <v>0</v>
      </c>
      <c r="Y80" s="10"/>
      <c r="Z80" s="73">
        <f t="shared" si="94"/>
        <v>0</v>
      </c>
      <c r="AA80" s="79">
        <f t="shared" si="94"/>
        <v>0</v>
      </c>
      <c r="AB80" s="79">
        <f t="shared" si="96"/>
        <v>0</v>
      </c>
      <c r="AC80" s="68">
        <f t="shared" si="97"/>
        <v>0</v>
      </c>
      <c r="AD80" s="4"/>
      <c r="AE80" s="37" t="str">
        <f t="shared" si="98"/>
        <v> </v>
      </c>
      <c r="AF80" s="86" t="str">
        <f t="shared" si="99"/>
        <v>0</v>
      </c>
      <c r="AG80" s="86" t="str">
        <f t="shared" si="100"/>
        <v>0</v>
      </c>
      <c r="AH80" s="86" t="str">
        <f t="shared" si="101"/>
        <v>0</v>
      </c>
      <c r="AI80" s="86" t="str">
        <f t="shared" si="102"/>
        <v>0</v>
      </c>
      <c r="AJ80" s="100" t="str">
        <f t="shared" si="103"/>
        <v/>
      </c>
      <c r="AK80" s="4"/>
      <c r="AL80" s="37" t="str">
        <f t="shared" si="104"/>
        <v> </v>
      </c>
      <c r="AM80" s="141">
        <f t="shared" si="126"/>
        <v>0</v>
      </c>
      <c r="AN80" s="99">
        <f t="shared" si="127"/>
        <v>0</v>
      </c>
      <c r="AO80" s="99">
        <f t="shared" si="128"/>
        <v>0</v>
      </c>
      <c r="AP80" s="99">
        <f t="shared" si="129"/>
        <v>0</v>
      </c>
      <c r="AQ80" s="150">
        <f t="shared" si="130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5"/>
        <v> </v>
      </c>
      <c r="BZ80" s="226" t="str">
        <f t="shared" si="106"/>
        <v> </v>
      </c>
      <c r="CA80" s="227" t="str">
        <f t="shared" si="107"/>
        <v> </v>
      </c>
      <c r="CB80" s="227" t="str">
        <f t="shared" si="108"/>
        <v> </v>
      </c>
      <c r="CC80" s="238">
        <f t="shared" si="109"/>
        <v>0</v>
      </c>
      <c r="CE80" s="226" t="str">
        <f t="shared" si="110"/>
        <v> </v>
      </c>
      <c r="CF80" s="227" t="str">
        <f t="shared" si="111"/>
        <v> </v>
      </c>
      <c r="CG80" s="227" t="str">
        <f t="shared" si="112"/>
        <v> </v>
      </c>
      <c r="CH80" s="238">
        <f t="shared" si="113"/>
        <v>0</v>
      </c>
      <c r="CJ80" s="226" t="str">
        <f t="shared" si="114"/>
        <v> </v>
      </c>
      <c r="CK80" s="227" t="str">
        <f t="shared" si="115"/>
        <v> </v>
      </c>
      <c r="CL80" s="227" t="str">
        <f t="shared" si="116"/>
        <v> </v>
      </c>
      <c r="CM80" s="238">
        <f t="shared" si="117"/>
        <v>0</v>
      </c>
      <c r="CN80" s="2"/>
      <c r="CO80" s="226" t="str">
        <f t="shared" si="118"/>
        <v> </v>
      </c>
      <c r="CP80" s="227" t="str">
        <f t="shared" si="119"/>
        <v> </v>
      </c>
      <c r="CQ80" s="227" t="str">
        <f t="shared" si="120"/>
        <v> </v>
      </c>
      <c r="CR80" s="238">
        <f t="shared" si="121"/>
        <v>0</v>
      </c>
      <c r="CT80" s="226" t="str">
        <f t="shared" si="122"/>
        <v> </v>
      </c>
      <c r="CU80" s="227" t="str">
        <f t="shared" si="123"/>
        <v> </v>
      </c>
      <c r="CV80" s="227" t="str">
        <f t="shared" si="124"/>
        <v> </v>
      </c>
      <c r="CW80" s="238">
        <f t="shared" si="125"/>
        <v>0</v>
      </c>
    </row>
    <row r="81" ht="10.35" hidden="1" customHeight="1" spans="1:101">
      <c r="A81" s="4"/>
      <c r="B81" s="22"/>
      <c r="C81" s="22"/>
      <c r="E81" s="37" t="str">
        <f t="shared" si="89"/>
        <v> </v>
      </c>
      <c r="F81" s="38"/>
      <c r="G81" s="39"/>
      <c r="H81" s="40"/>
      <c r="I81" s="68">
        <f t="shared" si="90"/>
        <v>0</v>
      </c>
      <c r="J81" s="10"/>
      <c r="K81" s="38"/>
      <c r="L81" s="39"/>
      <c r="M81" s="40"/>
      <c r="N81" s="68">
        <f t="shared" si="91"/>
        <v>0</v>
      </c>
      <c r="O81" s="10"/>
      <c r="P81" s="38"/>
      <c r="Q81" s="39"/>
      <c r="R81" s="40"/>
      <c r="S81" s="68">
        <f t="shared" si="92"/>
        <v>0</v>
      </c>
      <c r="T81" s="10"/>
      <c r="U81" s="38"/>
      <c r="V81" s="39"/>
      <c r="W81" s="40"/>
      <c r="X81" s="68">
        <f t="shared" si="93"/>
        <v>0</v>
      </c>
      <c r="Y81" s="10"/>
      <c r="Z81" s="73">
        <f t="shared" si="94"/>
        <v>0</v>
      </c>
      <c r="AA81" s="79">
        <f t="shared" si="94"/>
        <v>0</v>
      </c>
      <c r="AB81" s="79">
        <f t="shared" si="96"/>
        <v>0</v>
      </c>
      <c r="AC81" s="68">
        <f t="shared" si="97"/>
        <v>0</v>
      </c>
      <c r="AD81" s="4"/>
      <c r="AE81" s="37" t="str">
        <f t="shared" si="98"/>
        <v> </v>
      </c>
      <c r="AF81" s="86" t="str">
        <f t="shared" si="99"/>
        <v>0</v>
      </c>
      <c r="AG81" s="86" t="str">
        <f t="shared" si="100"/>
        <v>0</v>
      </c>
      <c r="AH81" s="86" t="str">
        <f t="shared" si="101"/>
        <v>0</v>
      </c>
      <c r="AI81" s="86" t="str">
        <f t="shared" si="102"/>
        <v>0</v>
      </c>
      <c r="AJ81" s="100" t="str">
        <f t="shared" si="103"/>
        <v/>
      </c>
      <c r="AK81" s="4"/>
      <c r="AL81" s="37" t="str">
        <f t="shared" si="104"/>
        <v> </v>
      </c>
      <c r="AM81" s="141">
        <f t="shared" si="126"/>
        <v>0</v>
      </c>
      <c r="AN81" s="99">
        <f t="shared" si="127"/>
        <v>0</v>
      </c>
      <c r="AO81" s="99">
        <f t="shared" si="128"/>
        <v>0</v>
      </c>
      <c r="AP81" s="99">
        <f t="shared" si="129"/>
        <v>0</v>
      </c>
      <c r="AQ81" s="150">
        <f t="shared" si="130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5"/>
        <v> </v>
      </c>
      <c r="BZ81" s="226" t="str">
        <f t="shared" si="106"/>
        <v> </v>
      </c>
      <c r="CA81" s="227" t="str">
        <f t="shared" si="107"/>
        <v> </v>
      </c>
      <c r="CB81" s="227" t="str">
        <f t="shared" si="108"/>
        <v> </v>
      </c>
      <c r="CC81" s="238">
        <f t="shared" si="109"/>
        <v>0</v>
      </c>
      <c r="CE81" s="226" t="str">
        <f t="shared" si="110"/>
        <v> </v>
      </c>
      <c r="CF81" s="227" t="str">
        <f t="shared" si="111"/>
        <v> </v>
      </c>
      <c r="CG81" s="227" t="str">
        <f t="shared" si="112"/>
        <v> </v>
      </c>
      <c r="CH81" s="238">
        <f t="shared" si="113"/>
        <v>0</v>
      </c>
      <c r="CJ81" s="226" t="str">
        <f t="shared" si="114"/>
        <v> </v>
      </c>
      <c r="CK81" s="227" t="str">
        <f t="shared" si="115"/>
        <v> </v>
      </c>
      <c r="CL81" s="227" t="str">
        <f t="shared" si="116"/>
        <v> </v>
      </c>
      <c r="CM81" s="238">
        <f t="shared" si="117"/>
        <v>0</v>
      </c>
      <c r="CN81" s="2"/>
      <c r="CO81" s="226" t="str">
        <f t="shared" si="118"/>
        <v> </v>
      </c>
      <c r="CP81" s="227" t="str">
        <f t="shared" si="119"/>
        <v> </v>
      </c>
      <c r="CQ81" s="227" t="str">
        <f t="shared" si="120"/>
        <v> </v>
      </c>
      <c r="CR81" s="238">
        <f t="shared" si="121"/>
        <v>0</v>
      </c>
      <c r="CT81" s="226" t="str">
        <f t="shared" si="122"/>
        <v> </v>
      </c>
      <c r="CU81" s="227" t="str">
        <f t="shared" si="123"/>
        <v> </v>
      </c>
      <c r="CV81" s="227" t="str">
        <f t="shared" si="124"/>
        <v> </v>
      </c>
      <c r="CW81" s="238">
        <f t="shared" si="125"/>
        <v>0</v>
      </c>
    </row>
    <row r="82" ht="10.35" hidden="1" customHeight="1" spans="1:101">
      <c r="A82" s="4"/>
      <c r="B82" s="22"/>
      <c r="C82" s="22"/>
      <c r="E82" s="37" t="str">
        <f t="shared" si="89"/>
        <v> </v>
      </c>
      <c r="F82" s="38"/>
      <c r="G82" s="39"/>
      <c r="H82" s="40"/>
      <c r="I82" s="68">
        <f t="shared" si="90"/>
        <v>0</v>
      </c>
      <c r="J82" s="10"/>
      <c r="K82" s="38"/>
      <c r="L82" s="39"/>
      <c r="M82" s="40"/>
      <c r="N82" s="68">
        <f t="shared" si="91"/>
        <v>0</v>
      </c>
      <c r="O82" s="10"/>
      <c r="P82" s="38"/>
      <c r="Q82" s="39"/>
      <c r="R82" s="40"/>
      <c r="S82" s="68">
        <f t="shared" si="92"/>
        <v>0</v>
      </c>
      <c r="T82" s="10"/>
      <c r="U82" s="38"/>
      <c r="V82" s="39"/>
      <c r="W82" s="40"/>
      <c r="X82" s="68">
        <f t="shared" si="93"/>
        <v>0</v>
      </c>
      <c r="Y82" s="10"/>
      <c r="Z82" s="73">
        <f t="shared" si="94"/>
        <v>0</v>
      </c>
      <c r="AA82" s="79">
        <f t="shared" si="94"/>
        <v>0</v>
      </c>
      <c r="AB82" s="79">
        <f t="shared" si="96"/>
        <v>0</v>
      </c>
      <c r="AC82" s="68">
        <f t="shared" si="97"/>
        <v>0</v>
      </c>
      <c r="AD82" s="4"/>
      <c r="AE82" s="37" t="str">
        <f t="shared" si="98"/>
        <v> </v>
      </c>
      <c r="AF82" s="86" t="str">
        <f t="shared" si="99"/>
        <v>0</v>
      </c>
      <c r="AG82" s="86" t="str">
        <f t="shared" si="100"/>
        <v>0</v>
      </c>
      <c r="AH82" s="86" t="str">
        <f t="shared" si="101"/>
        <v>0</v>
      </c>
      <c r="AI82" s="86" t="str">
        <f t="shared" si="102"/>
        <v>0</v>
      </c>
      <c r="AJ82" s="100" t="str">
        <f t="shared" si="103"/>
        <v/>
      </c>
      <c r="AK82" s="4"/>
      <c r="AL82" s="37" t="str">
        <f t="shared" si="104"/>
        <v> </v>
      </c>
      <c r="AM82" s="141">
        <f t="shared" si="126"/>
        <v>0</v>
      </c>
      <c r="AN82" s="99">
        <f t="shared" si="127"/>
        <v>0</v>
      </c>
      <c r="AO82" s="99">
        <f t="shared" si="128"/>
        <v>0</v>
      </c>
      <c r="AP82" s="99">
        <f t="shared" si="129"/>
        <v>0</v>
      </c>
      <c r="AQ82" s="150">
        <f t="shared" si="130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5"/>
        <v> </v>
      </c>
      <c r="BZ82" s="226" t="str">
        <f t="shared" si="106"/>
        <v> </v>
      </c>
      <c r="CA82" s="227" t="str">
        <f t="shared" si="107"/>
        <v> </v>
      </c>
      <c r="CB82" s="227" t="str">
        <f t="shared" si="108"/>
        <v> </v>
      </c>
      <c r="CC82" s="238">
        <f t="shared" si="109"/>
        <v>0</v>
      </c>
      <c r="CE82" s="226" t="str">
        <f t="shared" si="110"/>
        <v> </v>
      </c>
      <c r="CF82" s="227" t="str">
        <f t="shared" si="111"/>
        <v> </v>
      </c>
      <c r="CG82" s="227" t="str">
        <f t="shared" si="112"/>
        <v> </v>
      </c>
      <c r="CH82" s="238">
        <f t="shared" si="113"/>
        <v>0</v>
      </c>
      <c r="CJ82" s="226" t="str">
        <f t="shared" si="114"/>
        <v> </v>
      </c>
      <c r="CK82" s="227" t="str">
        <f t="shared" si="115"/>
        <v> </v>
      </c>
      <c r="CL82" s="227" t="str">
        <f t="shared" si="116"/>
        <v> </v>
      </c>
      <c r="CM82" s="238">
        <f t="shared" si="117"/>
        <v>0</v>
      </c>
      <c r="CN82" s="2"/>
      <c r="CO82" s="226" t="str">
        <f t="shared" si="118"/>
        <v> </v>
      </c>
      <c r="CP82" s="227" t="str">
        <f t="shared" si="119"/>
        <v> </v>
      </c>
      <c r="CQ82" s="227" t="str">
        <f t="shared" si="120"/>
        <v> </v>
      </c>
      <c r="CR82" s="238">
        <f t="shared" si="121"/>
        <v>0</v>
      </c>
      <c r="CT82" s="226" t="str">
        <f t="shared" si="122"/>
        <v> </v>
      </c>
      <c r="CU82" s="227" t="str">
        <f t="shared" si="123"/>
        <v> </v>
      </c>
      <c r="CV82" s="227" t="str">
        <f t="shared" si="124"/>
        <v> </v>
      </c>
      <c r="CW82" s="238">
        <f t="shared" si="125"/>
        <v>0</v>
      </c>
    </row>
    <row r="83" ht="10.35" hidden="1" customHeight="1" spans="1:101">
      <c r="A83" s="4"/>
      <c r="B83" s="22"/>
      <c r="C83" s="22"/>
      <c r="E83" s="37" t="str">
        <f t="shared" si="89"/>
        <v> </v>
      </c>
      <c r="F83" s="252"/>
      <c r="G83" s="253"/>
      <c r="H83" s="254"/>
      <c r="I83" s="68">
        <f t="shared" si="90"/>
        <v>0</v>
      </c>
      <c r="J83" s="10"/>
      <c r="K83" s="42"/>
      <c r="L83" s="43"/>
      <c r="M83" s="44"/>
      <c r="N83" s="68">
        <f t="shared" si="91"/>
        <v>0</v>
      </c>
      <c r="O83" s="10"/>
      <c r="P83" s="42"/>
      <c r="Q83" s="43"/>
      <c r="R83" s="44"/>
      <c r="S83" s="68">
        <f t="shared" si="92"/>
        <v>0</v>
      </c>
      <c r="T83" s="10"/>
      <c r="U83" s="42"/>
      <c r="V83" s="43"/>
      <c r="W83" s="44"/>
      <c r="X83" s="68">
        <f t="shared" si="93"/>
        <v>0</v>
      </c>
      <c r="Y83" s="10"/>
      <c r="Z83" s="73">
        <f t="shared" si="94"/>
        <v>0</v>
      </c>
      <c r="AA83" s="79">
        <f t="shared" si="94"/>
        <v>0</v>
      </c>
      <c r="AB83" s="79">
        <f t="shared" si="96"/>
        <v>0</v>
      </c>
      <c r="AC83" s="68">
        <f t="shared" si="97"/>
        <v>0</v>
      </c>
      <c r="AD83" s="4"/>
      <c r="AE83" s="37" t="str">
        <f t="shared" si="98"/>
        <v> </v>
      </c>
      <c r="AF83" s="86" t="str">
        <f t="shared" si="99"/>
        <v>0</v>
      </c>
      <c r="AG83" s="86" t="str">
        <f t="shared" si="100"/>
        <v>0</v>
      </c>
      <c r="AH83" s="86" t="str">
        <f t="shared" si="101"/>
        <v>0</v>
      </c>
      <c r="AI83" s="86" t="str">
        <f t="shared" si="102"/>
        <v>0</v>
      </c>
      <c r="AJ83" s="100" t="str">
        <f t="shared" si="103"/>
        <v/>
      </c>
      <c r="AK83" s="4"/>
      <c r="AL83" s="41" t="str">
        <f t="shared" si="104"/>
        <v> </v>
      </c>
      <c r="AM83" s="141">
        <f t="shared" si="126"/>
        <v>0</v>
      </c>
      <c r="AN83" s="99">
        <f t="shared" si="127"/>
        <v>0</v>
      </c>
      <c r="AO83" s="99">
        <f t="shared" si="128"/>
        <v>0</v>
      </c>
      <c r="AP83" s="99">
        <f t="shared" si="129"/>
        <v>0</v>
      </c>
      <c r="AQ83" s="150">
        <f t="shared" si="130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5"/>
        <v> </v>
      </c>
      <c r="BZ83" s="228" t="str">
        <f t="shared" si="106"/>
        <v> </v>
      </c>
      <c r="CA83" s="229" t="str">
        <f t="shared" si="107"/>
        <v> </v>
      </c>
      <c r="CB83" s="229" t="str">
        <f t="shared" si="108"/>
        <v> </v>
      </c>
      <c r="CC83" s="239">
        <f t="shared" si="109"/>
        <v>0</v>
      </c>
      <c r="CE83" s="228" t="str">
        <f t="shared" si="110"/>
        <v> </v>
      </c>
      <c r="CF83" s="229" t="str">
        <f t="shared" si="111"/>
        <v> </v>
      </c>
      <c r="CG83" s="229" t="str">
        <f t="shared" si="112"/>
        <v> </v>
      </c>
      <c r="CH83" s="239">
        <f t="shared" si="113"/>
        <v>0</v>
      </c>
      <c r="CJ83" s="228" t="str">
        <f t="shared" si="114"/>
        <v> </v>
      </c>
      <c r="CK83" s="229" t="str">
        <f t="shared" si="115"/>
        <v> </v>
      </c>
      <c r="CL83" s="229" t="str">
        <f t="shared" si="116"/>
        <v> </v>
      </c>
      <c r="CM83" s="239">
        <f t="shared" si="117"/>
        <v>0</v>
      </c>
      <c r="CN83" s="2"/>
      <c r="CO83" s="228" t="str">
        <f t="shared" si="118"/>
        <v> </v>
      </c>
      <c r="CP83" s="229" t="str">
        <f t="shared" si="119"/>
        <v> </v>
      </c>
      <c r="CQ83" s="229" t="str">
        <f t="shared" si="120"/>
        <v> </v>
      </c>
      <c r="CR83" s="239">
        <f t="shared" si="121"/>
        <v>0</v>
      </c>
      <c r="CT83" s="228" t="str">
        <f t="shared" si="122"/>
        <v> </v>
      </c>
      <c r="CU83" s="229" t="str">
        <f t="shared" si="123"/>
        <v> </v>
      </c>
      <c r="CV83" s="229" t="str">
        <f t="shared" si="124"/>
        <v> </v>
      </c>
      <c r="CW83" s="239">
        <f t="shared" si="125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90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1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2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3"/>
        <v>0</v>
      </c>
      <c r="Y84" s="10"/>
      <c r="Z84" s="46">
        <f t="shared" si="94"/>
        <v>0</v>
      </c>
      <c r="AA84" s="47">
        <f t="shared" si="94"/>
        <v>0</v>
      </c>
      <c r="AB84" s="47">
        <f t="shared" si="96"/>
        <v>0</v>
      </c>
      <c r="AC84" s="64">
        <f t="shared" si="97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 t="str">
        <f>IF((B5=0)," ",B5)</f>
        <v> </v>
      </c>
      <c r="C93" s="20"/>
      <c r="D93" s="247"/>
      <c r="E93" s="33" t="str">
        <f>IF((B93=0)," ",B93)</f>
        <v> </v>
      </c>
      <c r="F93" s="34"/>
      <c r="G93" s="35"/>
      <c r="H93" s="36"/>
      <c r="I93" s="62">
        <f t="shared" ref="I93:I116" si="131">SUM(F93:H93)</f>
        <v>0</v>
      </c>
      <c r="J93" s="10"/>
      <c r="K93" s="34"/>
      <c r="L93" s="35"/>
      <c r="M93" s="36"/>
      <c r="N93" s="68">
        <f t="shared" ref="N93:N116" si="132">SUM(K93:M93)</f>
        <v>0</v>
      </c>
      <c r="O93" s="10"/>
      <c r="P93" s="34"/>
      <c r="Q93" s="35"/>
      <c r="R93" s="36"/>
      <c r="S93" s="68">
        <f t="shared" ref="S93:S116" si="133">SUM(P93:R93)</f>
        <v>0</v>
      </c>
      <c r="T93" s="10"/>
      <c r="U93" s="34"/>
      <c r="V93" s="35"/>
      <c r="W93" s="36"/>
      <c r="X93" s="68">
        <f t="shared" ref="X93:X116" si="134">SUM(U93:W93)</f>
        <v>0</v>
      </c>
      <c r="Y93" s="10"/>
      <c r="Z93" s="73">
        <f t="shared" ref="Z93:AB116" si="135">F93+K93+P93+U93</f>
        <v>0</v>
      </c>
      <c r="AA93" s="79">
        <f>G93+L93+Q93+V93</f>
        <v>0</v>
      </c>
      <c r="AB93" s="79">
        <f t="shared" ref="AB93:AB94" si="136">H93+M93+R93+W93</f>
        <v>0</v>
      </c>
      <c r="AC93" s="68">
        <f t="shared" ref="AC93:AC116" si="137">SUM(Z93:AB93)</f>
        <v>0</v>
      </c>
      <c r="AD93" s="4"/>
      <c r="AE93" s="33" t="str">
        <f t="shared" ref="AE93:AE115" si="138">IF((B5=0)," ",B5)</f>
        <v> </v>
      </c>
      <c r="AF93" s="85" t="str">
        <f t="shared" ref="AF93:AF115" si="139">IF((G93+H93=0),"0",100*H93/(G93+H93))</f>
        <v>0</v>
      </c>
      <c r="AG93" s="85" t="str">
        <f t="shared" ref="AG93:AG115" si="140">IF((M93+L93=0),"0",100*M93/(L93+M93))</f>
        <v>0</v>
      </c>
      <c r="AH93" s="85" t="str">
        <f t="shared" ref="AH93:AH115" si="141">IF((R93+Q93=0),"0",100*R93/(Q93+R93))</f>
        <v>0</v>
      </c>
      <c r="AI93" s="85" t="str">
        <f t="shared" ref="AI93:AI115" si="142">IF((W93+V93=0),"0",100*W93/(V93+W93))</f>
        <v>0</v>
      </c>
      <c r="AJ93" s="97" t="str">
        <f t="shared" ref="AJ93:AJ115" si="143">IF(AF93+AG93+AH93+AI93=0,"",100*AB93/(AB93+AA93))</f>
        <v/>
      </c>
      <c r="AK93" s="4"/>
      <c r="AL93" s="98" t="str">
        <f t="shared" ref="AL93:AL115" si="144">IF((B5=0)," ",B5)</f>
        <v> 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 t="str">
        <f>IF((B6=0)," ",B6)</f>
        <v> </v>
      </c>
      <c r="C94" s="20"/>
      <c r="D94" s="247"/>
      <c r="E94" s="37" t="str">
        <f>IF((B94=0)," ",B94)</f>
        <v> </v>
      </c>
      <c r="F94" s="38"/>
      <c r="G94" s="39"/>
      <c r="H94" s="40"/>
      <c r="I94" s="63">
        <f t="shared" si="131"/>
        <v>0</v>
      </c>
      <c r="J94" s="10"/>
      <c r="K94" s="38"/>
      <c r="L94" s="39"/>
      <c r="M94" s="40"/>
      <c r="N94" s="68">
        <f t="shared" si="132"/>
        <v>0</v>
      </c>
      <c r="O94" s="10"/>
      <c r="P94" s="38"/>
      <c r="Q94" s="39"/>
      <c r="R94" s="40"/>
      <c r="S94" s="68">
        <f t="shared" si="133"/>
        <v>0</v>
      </c>
      <c r="T94" s="10"/>
      <c r="U94" s="38"/>
      <c r="V94" s="39"/>
      <c r="W94" s="40"/>
      <c r="X94" s="68">
        <f t="shared" si="134"/>
        <v>0</v>
      </c>
      <c r="Y94" s="10"/>
      <c r="Z94" s="73">
        <f t="shared" si="135"/>
        <v>0</v>
      </c>
      <c r="AA94" s="79">
        <f>G94+L94+Q94+V94</f>
        <v>0</v>
      </c>
      <c r="AB94" s="79">
        <f t="shared" si="136"/>
        <v>0</v>
      </c>
      <c r="AC94" s="68">
        <f t="shared" si="137"/>
        <v>0</v>
      </c>
      <c r="AD94" s="4"/>
      <c r="AE94" s="37" t="str">
        <f t="shared" si="138"/>
        <v> </v>
      </c>
      <c r="AF94" s="86" t="str">
        <f t="shared" si="139"/>
        <v>0</v>
      </c>
      <c r="AG94" s="86" t="str">
        <f t="shared" si="140"/>
        <v>0</v>
      </c>
      <c r="AH94" s="86" t="str">
        <f t="shared" si="141"/>
        <v>0</v>
      </c>
      <c r="AI94" s="86" t="str">
        <f t="shared" si="142"/>
        <v>0</v>
      </c>
      <c r="AJ94" s="100" t="str">
        <f t="shared" si="143"/>
        <v/>
      </c>
      <c r="AK94" s="4"/>
      <c r="AL94" s="101" t="str">
        <f t="shared" si="144"/>
        <v> </v>
      </c>
      <c r="AM94" s="99">
        <f t="shared" ref="AM94:AM115" si="145">(3*H94)-G94</f>
        <v>0</v>
      </c>
      <c r="AN94" s="99">
        <f t="shared" ref="AN94:AN115" si="146">(3*M94)-L94</f>
        <v>0</v>
      </c>
      <c r="AO94" s="99">
        <f t="shared" ref="AO94:AO115" si="147">(3*R94)-Q94</f>
        <v>0</v>
      </c>
      <c r="AP94" s="99">
        <f t="shared" ref="AP94:AP115" si="148">(3*W94)-V94</f>
        <v>0</v>
      </c>
      <c r="AQ94" s="150">
        <f t="shared" ref="AQ94:AQ115" si="149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 t="str">
        <f t="shared" ref="B95:B115" si="150">IF((B7=0)," ",B7)</f>
        <v> </v>
      </c>
      <c r="C95" s="20"/>
      <c r="D95" s="247"/>
      <c r="E95" s="37" t="str">
        <f t="shared" ref="E95:E115" si="151">IF((B95=0)," ",B95)</f>
        <v> </v>
      </c>
      <c r="F95" s="38"/>
      <c r="G95" s="39"/>
      <c r="H95" s="40"/>
      <c r="I95" s="63">
        <f t="shared" si="131"/>
        <v>0</v>
      </c>
      <c r="J95" s="10"/>
      <c r="K95" s="38"/>
      <c r="L95" s="39"/>
      <c r="M95" s="40"/>
      <c r="N95" s="68">
        <f t="shared" si="132"/>
        <v>0</v>
      </c>
      <c r="O95" s="10"/>
      <c r="P95" s="38"/>
      <c r="Q95" s="39"/>
      <c r="R95" s="40"/>
      <c r="S95" s="68">
        <f t="shared" si="133"/>
        <v>0</v>
      </c>
      <c r="T95" s="10"/>
      <c r="U95" s="38"/>
      <c r="V95" s="39"/>
      <c r="W95" s="40"/>
      <c r="X95" s="68">
        <f t="shared" si="134"/>
        <v>0</v>
      </c>
      <c r="Y95" s="10"/>
      <c r="Z95" s="73">
        <f t="shared" si="135"/>
        <v>0</v>
      </c>
      <c r="AA95" s="79">
        <f t="shared" si="135"/>
        <v>0</v>
      </c>
      <c r="AB95" s="79">
        <f t="shared" si="135"/>
        <v>0</v>
      </c>
      <c r="AC95" s="68">
        <f t="shared" si="137"/>
        <v>0</v>
      </c>
      <c r="AD95" s="4"/>
      <c r="AE95" s="37" t="str">
        <f t="shared" si="138"/>
        <v> </v>
      </c>
      <c r="AF95" s="86" t="str">
        <f t="shared" si="139"/>
        <v>0</v>
      </c>
      <c r="AG95" s="86" t="str">
        <f t="shared" si="140"/>
        <v>0</v>
      </c>
      <c r="AH95" s="86" t="str">
        <f t="shared" si="141"/>
        <v>0</v>
      </c>
      <c r="AI95" s="86" t="str">
        <f t="shared" si="142"/>
        <v>0</v>
      </c>
      <c r="AJ95" s="100" t="str">
        <f t="shared" si="143"/>
        <v/>
      </c>
      <c r="AK95" s="4"/>
      <c r="AL95" s="101" t="str">
        <f t="shared" si="144"/>
        <v> </v>
      </c>
      <c r="AM95" s="99">
        <f t="shared" si="145"/>
        <v>0</v>
      </c>
      <c r="AN95" s="99">
        <f t="shared" si="146"/>
        <v>0</v>
      </c>
      <c r="AO95" s="99">
        <f t="shared" si="147"/>
        <v>0</v>
      </c>
      <c r="AP95" s="99">
        <f t="shared" si="148"/>
        <v>0</v>
      </c>
      <c r="AQ95" s="150">
        <f t="shared" si="149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 t="str">
        <f t="shared" si="150"/>
        <v> </v>
      </c>
      <c r="C96" s="20"/>
      <c r="D96" s="247"/>
      <c r="E96" s="37" t="str">
        <f t="shared" si="151"/>
        <v> </v>
      </c>
      <c r="F96" s="38"/>
      <c r="G96" s="39"/>
      <c r="H96" s="40"/>
      <c r="I96" s="63">
        <f t="shared" si="131"/>
        <v>0</v>
      </c>
      <c r="J96" s="10"/>
      <c r="K96" s="38"/>
      <c r="L96" s="39"/>
      <c r="M96" s="40"/>
      <c r="N96" s="68">
        <f t="shared" si="132"/>
        <v>0</v>
      </c>
      <c r="O96" s="10"/>
      <c r="P96" s="38"/>
      <c r="Q96" s="39"/>
      <c r="R96" s="40"/>
      <c r="S96" s="68">
        <f t="shared" si="133"/>
        <v>0</v>
      </c>
      <c r="T96" s="10"/>
      <c r="U96" s="38"/>
      <c r="V96" s="39"/>
      <c r="W96" s="40"/>
      <c r="X96" s="68">
        <f t="shared" si="134"/>
        <v>0</v>
      </c>
      <c r="Y96" s="10"/>
      <c r="Z96" s="73">
        <f t="shared" si="135"/>
        <v>0</v>
      </c>
      <c r="AA96" s="79">
        <f t="shared" si="135"/>
        <v>0</v>
      </c>
      <c r="AB96" s="79">
        <f t="shared" si="135"/>
        <v>0</v>
      </c>
      <c r="AC96" s="68">
        <f t="shared" si="137"/>
        <v>0</v>
      </c>
      <c r="AD96" s="4"/>
      <c r="AE96" s="37" t="str">
        <f t="shared" si="138"/>
        <v> </v>
      </c>
      <c r="AF96" s="86" t="str">
        <f t="shared" si="139"/>
        <v>0</v>
      </c>
      <c r="AG96" s="86" t="str">
        <f t="shared" si="140"/>
        <v>0</v>
      </c>
      <c r="AH96" s="86" t="str">
        <f t="shared" si="141"/>
        <v>0</v>
      </c>
      <c r="AI96" s="86" t="str">
        <f t="shared" si="142"/>
        <v>0</v>
      </c>
      <c r="AJ96" s="100" t="str">
        <f t="shared" si="143"/>
        <v/>
      </c>
      <c r="AK96" s="4"/>
      <c r="AL96" s="101" t="str">
        <f t="shared" si="144"/>
        <v> </v>
      </c>
      <c r="AM96" s="99">
        <f t="shared" si="145"/>
        <v>0</v>
      </c>
      <c r="AN96" s="99">
        <f t="shared" si="146"/>
        <v>0</v>
      </c>
      <c r="AO96" s="99">
        <f t="shared" si="147"/>
        <v>0</v>
      </c>
      <c r="AP96" s="99">
        <f t="shared" si="148"/>
        <v>0</v>
      </c>
      <c r="AQ96" s="150">
        <f t="shared" si="149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 t="str">
        <f t="shared" si="150"/>
        <v> </v>
      </c>
      <c r="C97" s="20"/>
      <c r="D97" s="247"/>
      <c r="E97" s="37" t="str">
        <f t="shared" si="151"/>
        <v> </v>
      </c>
      <c r="F97" s="38"/>
      <c r="G97" s="39"/>
      <c r="H97" s="40"/>
      <c r="I97" s="63">
        <f t="shared" si="131"/>
        <v>0</v>
      </c>
      <c r="J97" s="10"/>
      <c r="K97" s="38"/>
      <c r="L97" s="39"/>
      <c r="M97" s="40"/>
      <c r="N97" s="68">
        <f t="shared" si="132"/>
        <v>0</v>
      </c>
      <c r="O97" s="10"/>
      <c r="P97" s="38"/>
      <c r="Q97" s="39"/>
      <c r="R97" s="40"/>
      <c r="S97" s="68">
        <f t="shared" si="133"/>
        <v>0</v>
      </c>
      <c r="T97" s="10"/>
      <c r="U97" s="38"/>
      <c r="V97" s="39"/>
      <c r="W97" s="40"/>
      <c r="X97" s="68">
        <f t="shared" si="134"/>
        <v>0</v>
      </c>
      <c r="Y97" s="10"/>
      <c r="Z97" s="73">
        <f t="shared" si="135"/>
        <v>0</v>
      </c>
      <c r="AA97" s="79">
        <f t="shared" si="135"/>
        <v>0</v>
      </c>
      <c r="AB97" s="79">
        <f t="shared" si="135"/>
        <v>0</v>
      </c>
      <c r="AC97" s="68">
        <f t="shared" si="137"/>
        <v>0</v>
      </c>
      <c r="AD97" s="4"/>
      <c r="AE97" s="37" t="str">
        <f t="shared" si="138"/>
        <v> </v>
      </c>
      <c r="AF97" s="86" t="str">
        <f t="shared" si="139"/>
        <v>0</v>
      </c>
      <c r="AG97" s="86" t="str">
        <f t="shared" si="140"/>
        <v>0</v>
      </c>
      <c r="AH97" s="86" t="str">
        <f t="shared" si="141"/>
        <v>0</v>
      </c>
      <c r="AI97" s="86" t="str">
        <f t="shared" si="142"/>
        <v>0</v>
      </c>
      <c r="AJ97" s="100" t="str">
        <f t="shared" si="143"/>
        <v/>
      </c>
      <c r="AK97" s="4"/>
      <c r="AL97" s="101" t="str">
        <f t="shared" si="144"/>
        <v> </v>
      </c>
      <c r="AM97" s="99">
        <f t="shared" si="145"/>
        <v>0</v>
      </c>
      <c r="AN97" s="99">
        <f t="shared" si="146"/>
        <v>0</v>
      </c>
      <c r="AO97" s="99">
        <f t="shared" si="147"/>
        <v>0</v>
      </c>
      <c r="AP97" s="99">
        <f t="shared" si="148"/>
        <v>0</v>
      </c>
      <c r="AQ97" s="150">
        <f t="shared" si="149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 t="str">
        <f t="shared" si="150"/>
        <v> </v>
      </c>
      <c r="C98" s="20"/>
      <c r="D98" s="247"/>
      <c r="E98" s="37" t="str">
        <f t="shared" si="151"/>
        <v> </v>
      </c>
      <c r="F98" s="38"/>
      <c r="G98" s="39"/>
      <c r="H98" s="40"/>
      <c r="I98" s="63">
        <f t="shared" si="131"/>
        <v>0</v>
      </c>
      <c r="J98" s="10"/>
      <c r="K98" s="38"/>
      <c r="L98" s="39"/>
      <c r="M98" s="40"/>
      <c r="N98" s="68">
        <f t="shared" si="132"/>
        <v>0</v>
      </c>
      <c r="O98" s="10"/>
      <c r="P98" s="38"/>
      <c r="Q98" s="39"/>
      <c r="R98" s="40"/>
      <c r="S98" s="68">
        <f t="shared" si="133"/>
        <v>0</v>
      </c>
      <c r="T98" s="10"/>
      <c r="U98" s="38"/>
      <c r="V98" s="39"/>
      <c r="W98" s="40"/>
      <c r="X98" s="68">
        <f t="shared" si="134"/>
        <v>0</v>
      </c>
      <c r="Y98" s="10"/>
      <c r="Z98" s="73">
        <f t="shared" si="135"/>
        <v>0</v>
      </c>
      <c r="AA98" s="79">
        <f t="shared" si="135"/>
        <v>0</v>
      </c>
      <c r="AB98" s="79">
        <f t="shared" si="135"/>
        <v>0</v>
      </c>
      <c r="AC98" s="68">
        <f t="shared" si="137"/>
        <v>0</v>
      </c>
      <c r="AD98" s="4"/>
      <c r="AE98" s="37" t="str">
        <f t="shared" si="138"/>
        <v> </v>
      </c>
      <c r="AF98" s="86" t="str">
        <f t="shared" si="139"/>
        <v>0</v>
      </c>
      <c r="AG98" s="86" t="str">
        <f t="shared" si="140"/>
        <v>0</v>
      </c>
      <c r="AH98" s="86" t="str">
        <f t="shared" si="141"/>
        <v>0</v>
      </c>
      <c r="AI98" s="86" t="str">
        <f t="shared" si="142"/>
        <v>0</v>
      </c>
      <c r="AJ98" s="100" t="str">
        <f t="shared" si="143"/>
        <v/>
      </c>
      <c r="AK98" s="4"/>
      <c r="AL98" s="101" t="str">
        <f t="shared" si="144"/>
        <v> </v>
      </c>
      <c r="AM98" s="99">
        <f t="shared" si="145"/>
        <v>0</v>
      </c>
      <c r="AN98" s="99">
        <f t="shared" si="146"/>
        <v>0</v>
      </c>
      <c r="AO98" s="99">
        <f t="shared" si="147"/>
        <v>0</v>
      </c>
      <c r="AP98" s="99">
        <f t="shared" si="148"/>
        <v>0</v>
      </c>
      <c r="AQ98" s="150">
        <f t="shared" si="149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 t="str">
        <f t="shared" si="150"/>
        <v> </v>
      </c>
      <c r="C99" s="20"/>
      <c r="D99" s="247"/>
      <c r="E99" s="37" t="str">
        <f t="shared" si="151"/>
        <v> </v>
      </c>
      <c r="F99" s="38"/>
      <c r="G99" s="39"/>
      <c r="H99" s="40"/>
      <c r="I99" s="63">
        <f t="shared" si="131"/>
        <v>0</v>
      </c>
      <c r="J99" s="10"/>
      <c r="K99" s="38"/>
      <c r="L99" s="39"/>
      <c r="M99" s="40"/>
      <c r="N99" s="68">
        <f t="shared" si="132"/>
        <v>0</v>
      </c>
      <c r="O99" s="10"/>
      <c r="P99" s="38"/>
      <c r="Q99" s="39"/>
      <c r="R99" s="40"/>
      <c r="S99" s="68">
        <f t="shared" si="133"/>
        <v>0</v>
      </c>
      <c r="T99" s="10"/>
      <c r="U99" s="38"/>
      <c r="V99" s="39"/>
      <c r="W99" s="40"/>
      <c r="X99" s="68">
        <f t="shared" si="134"/>
        <v>0</v>
      </c>
      <c r="Y99" s="10"/>
      <c r="Z99" s="73">
        <f t="shared" si="135"/>
        <v>0</v>
      </c>
      <c r="AA99" s="79">
        <f t="shared" si="135"/>
        <v>0</v>
      </c>
      <c r="AB99" s="79">
        <f t="shared" si="135"/>
        <v>0</v>
      </c>
      <c r="AC99" s="68">
        <f t="shared" si="137"/>
        <v>0</v>
      </c>
      <c r="AD99" s="4"/>
      <c r="AE99" s="37" t="str">
        <f t="shared" si="138"/>
        <v> </v>
      </c>
      <c r="AF99" s="86" t="str">
        <f t="shared" si="139"/>
        <v>0</v>
      </c>
      <c r="AG99" s="86" t="str">
        <f t="shared" si="140"/>
        <v>0</v>
      </c>
      <c r="AH99" s="86" t="str">
        <f t="shared" si="141"/>
        <v>0</v>
      </c>
      <c r="AI99" s="86" t="str">
        <f t="shared" si="142"/>
        <v>0</v>
      </c>
      <c r="AJ99" s="100" t="str">
        <f t="shared" si="143"/>
        <v/>
      </c>
      <c r="AK99" s="4"/>
      <c r="AL99" s="101" t="str">
        <f t="shared" si="144"/>
        <v> </v>
      </c>
      <c r="AM99" s="99">
        <f t="shared" si="145"/>
        <v>0</v>
      </c>
      <c r="AN99" s="99">
        <f t="shared" si="146"/>
        <v>0</v>
      </c>
      <c r="AO99" s="99">
        <f t="shared" si="147"/>
        <v>0</v>
      </c>
      <c r="AP99" s="99">
        <f t="shared" si="148"/>
        <v>0</v>
      </c>
      <c r="AQ99" s="150">
        <f t="shared" si="149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 t="str">
        <f t="shared" si="150"/>
        <v> </v>
      </c>
      <c r="C100" s="20"/>
      <c r="D100" s="247"/>
      <c r="E100" s="37" t="str">
        <f t="shared" si="151"/>
        <v> </v>
      </c>
      <c r="F100" s="38"/>
      <c r="G100" s="39"/>
      <c r="H100" s="40"/>
      <c r="I100" s="63">
        <f t="shared" si="131"/>
        <v>0</v>
      </c>
      <c r="J100" s="10"/>
      <c r="K100" s="38"/>
      <c r="L100" s="39"/>
      <c r="M100" s="40"/>
      <c r="N100" s="68">
        <f t="shared" si="132"/>
        <v>0</v>
      </c>
      <c r="O100" s="10"/>
      <c r="P100" s="38"/>
      <c r="Q100" s="39"/>
      <c r="R100" s="40"/>
      <c r="S100" s="68">
        <f t="shared" si="133"/>
        <v>0</v>
      </c>
      <c r="T100" s="10"/>
      <c r="U100" s="38"/>
      <c r="V100" s="39"/>
      <c r="W100" s="40"/>
      <c r="X100" s="68">
        <f t="shared" si="134"/>
        <v>0</v>
      </c>
      <c r="Y100" s="10"/>
      <c r="Z100" s="73">
        <f t="shared" si="135"/>
        <v>0</v>
      </c>
      <c r="AA100" s="79">
        <f t="shared" si="135"/>
        <v>0</v>
      </c>
      <c r="AB100" s="79">
        <f t="shared" si="135"/>
        <v>0</v>
      </c>
      <c r="AC100" s="68">
        <f t="shared" si="137"/>
        <v>0</v>
      </c>
      <c r="AD100" s="4"/>
      <c r="AE100" s="37" t="str">
        <f t="shared" si="138"/>
        <v> </v>
      </c>
      <c r="AF100" s="86" t="str">
        <f t="shared" si="139"/>
        <v>0</v>
      </c>
      <c r="AG100" s="86" t="str">
        <f t="shared" si="140"/>
        <v>0</v>
      </c>
      <c r="AH100" s="86" t="str">
        <f t="shared" si="141"/>
        <v>0</v>
      </c>
      <c r="AI100" s="86" t="str">
        <f t="shared" si="142"/>
        <v>0</v>
      </c>
      <c r="AJ100" s="100" t="str">
        <f t="shared" si="143"/>
        <v/>
      </c>
      <c r="AK100" s="4"/>
      <c r="AL100" s="101" t="str">
        <f t="shared" si="144"/>
        <v> </v>
      </c>
      <c r="AM100" s="99">
        <f t="shared" si="145"/>
        <v>0</v>
      </c>
      <c r="AN100" s="99">
        <f t="shared" si="146"/>
        <v>0</v>
      </c>
      <c r="AO100" s="99">
        <f t="shared" si="147"/>
        <v>0</v>
      </c>
      <c r="AP100" s="99">
        <f t="shared" si="148"/>
        <v>0</v>
      </c>
      <c r="AQ100" s="150">
        <f t="shared" si="149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 t="str">
        <f t="shared" si="150"/>
        <v> </v>
      </c>
      <c r="C101" s="20"/>
      <c r="D101" s="247"/>
      <c r="E101" s="37" t="str">
        <f t="shared" si="151"/>
        <v> </v>
      </c>
      <c r="F101" s="38"/>
      <c r="G101" s="39"/>
      <c r="H101" s="40"/>
      <c r="I101" s="63">
        <f t="shared" si="131"/>
        <v>0</v>
      </c>
      <c r="J101" s="10"/>
      <c r="K101" s="38"/>
      <c r="L101" s="39"/>
      <c r="M101" s="40"/>
      <c r="N101" s="68">
        <f t="shared" si="132"/>
        <v>0</v>
      </c>
      <c r="O101" s="10"/>
      <c r="P101" s="38"/>
      <c r="Q101" s="39"/>
      <c r="R101" s="40"/>
      <c r="S101" s="68">
        <f t="shared" si="133"/>
        <v>0</v>
      </c>
      <c r="T101" s="10"/>
      <c r="U101" s="38"/>
      <c r="V101" s="39"/>
      <c r="W101" s="40"/>
      <c r="X101" s="68">
        <f t="shared" si="134"/>
        <v>0</v>
      </c>
      <c r="Y101" s="10"/>
      <c r="Z101" s="73">
        <f t="shared" si="135"/>
        <v>0</v>
      </c>
      <c r="AA101" s="79">
        <f t="shared" si="135"/>
        <v>0</v>
      </c>
      <c r="AB101" s="79">
        <f t="shared" si="135"/>
        <v>0</v>
      </c>
      <c r="AC101" s="68">
        <f t="shared" si="137"/>
        <v>0</v>
      </c>
      <c r="AD101" s="4"/>
      <c r="AE101" s="37" t="str">
        <f t="shared" si="138"/>
        <v> </v>
      </c>
      <c r="AF101" s="86" t="str">
        <f t="shared" si="139"/>
        <v>0</v>
      </c>
      <c r="AG101" s="86" t="str">
        <f t="shared" si="140"/>
        <v>0</v>
      </c>
      <c r="AH101" s="86" t="str">
        <f t="shared" si="141"/>
        <v>0</v>
      </c>
      <c r="AI101" s="86" t="str">
        <f t="shared" si="142"/>
        <v>0</v>
      </c>
      <c r="AJ101" s="100" t="str">
        <f t="shared" si="143"/>
        <v/>
      </c>
      <c r="AK101" s="4"/>
      <c r="AL101" s="101" t="str">
        <f t="shared" si="144"/>
        <v> </v>
      </c>
      <c r="AM101" s="99">
        <f t="shared" si="145"/>
        <v>0</v>
      </c>
      <c r="AN101" s="99">
        <f t="shared" si="146"/>
        <v>0</v>
      </c>
      <c r="AO101" s="99">
        <f t="shared" si="147"/>
        <v>0</v>
      </c>
      <c r="AP101" s="99">
        <f t="shared" si="148"/>
        <v>0</v>
      </c>
      <c r="AQ101" s="150">
        <f t="shared" si="149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 t="str">
        <f t="shared" si="150"/>
        <v> </v>
      </c>
      <c r="C102" s="20"/>
      <c r="D102" s="247"/>
      <c r="E102" s="37" t="str">
        <f t="shared" si="151"/>
        <v> </v>
      </c>
      <c r="F102" s="38"/>
      <c r="G102" s="39"/>
      <c r="H102" s="40"/>
      <c r="I102" s="63">
        <f t="shared" si="131"/>
        <v>0</v>
      </c>
      <c r="J102" s="10"/>
      <c r="K102" s="38"/>
      <c r="L102" s="39"/>
      <c r="M102" s="40"/>
      <c r="N102" s="68">
        <f t="shared" si="132"/>
        <v>0</v>
      </c>
      <c r="O102" s="10"/>
      <c r="P102" s="38"/>
      <c r="Q102" s="39"/>
      <c r="R102" s="40"/>
      <c r="S102" s="68">
        <f t="shared" si="133"/>
        <v>0</v>
      </c>
      <c r="T102" s="10"/>
      <c r="U102" s="38"/>
      <c r="V102" s="39"/>
      <c r="W102" s="40"/>
      <c r="X102" s="68">
        <f t="shared" si="134"/>
        <v>0</v>
      </c>
      <c r="Y102" s="10"/>
      <c r="Z102" s="73">
        <f t="shared" si="135"/>
        <v>0</v>
      </c>
      <c r="AA102" s="79">
        <f t="shared" si="135"/>
        <v>0</v>
      </c>
      <c r="AB102" s="79">
        <f t="shared" si="135"/>
        <v>0</v>
      </c>
      <c r="AC102" s="68">
        <f t="shared" si="137"/>
        <v>0</v>
      </c>
      <c r="AD102" s="4"/>
      <c r="AE102" s="37" t="str">
        <f t="shared" si="138"/>
        <v> </v>
      </c>
      <c r="AF102" s="86" t="str">
        <f t="shared" si="139"/>
        <v>0</v>
      </c>
      <c r="AG102" s="86" t="str">
        <f t="shared" si="140"/>
        <v>0</v>
      </c>
      <c r="AH102" s="86" t="str">
        <f t="shared" si="141"/>
        <v>0</v>
      </c>
      <c r="AI102" s="86" t="str">
        <f t="shared" si="142"/>
        <v>0</v>
      </c>
      <c r="AJ102" s="100" t="str">
        <f t="shared" si="143"/>
        <v/>
      </c>
      <c r="AK102" s="4"/>
      <c r="AL102" s="101" t="str">
        <f t="shared" si="144"/>
        <v> </v>
      </c>
      <c r="AM102" s="99">
        <f t="shared" si="145"/>
        <v>0</v>
      </c>
      <c r="AN102" s="99">
        <f t="shared" si="146"/>
        <v>0</v>
      </c>
      <c r="AO102" s="99">
        <f t="shared" si="147"/>
        <v>0</v>
      </c>
      <c r="AP102" s="99">
        <f t="shared" si="148"/>
        <v>0</v>
      </c>
      <c r="AQ102" s="150">
        <f t="shared" si="149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 t="str">
        <f t="shared" si="150"/>
        <v> </v>
      </c>
      <c r="C103" s="20"/>
      <c r="D103" s="247"/>
      <c r="E103" s="37" t="str">
        <f t="shared" si="151"/>
        <v> </v>
      </c>
      <c r="F103" s="38"/>
      <c r="G103" s="39"/>
      <c r="H103" s="40"/>
      <c r="I103" s="63">
        <f t="shared" si="131"/>
        <v>0</v>
      </c>
      <c r="J103" s="10"/>
      <c r="K103" s="38"/>
      <c r="L103" s="39"/>
      <c r="M103" s="40"/>
      <c r="N103" s="68">
        <f t="shared" si="132"/>
        <v>0</v>
      </c>
      <c r="O103" s="10"/>
      <c r="P103" s="38"/>
      <c r="Q103" s="39"/>
      <c r="R103" s="40"/>
      <c r="S103" s="68">
        <f t="shared" si="133"/>
        <v>0</v>
      </c>
      <c r="T103" s="10"/>
      <c r="U103" s="38"/>
      <c r="V103" s="39"/>
      <c r="W103" s="40"/>
      <c r="X103" s="68">
        <f t="shared" si="134"/>
        <v>0</v>
      </c>
      <c r="Y103" s="10"/>
      <c r="Z103" s="73">
        <f t="shared" si="135"/>
        <v>0</v>
      </c>
      <c r="AA103" s="79">
        <f t="shared" si="135"/>
        <v>0</v>
      </c>
      <c r="AB103" s="79">
        <f t="shared" si="135"/>
        <v>0</v>
      </c>
      <c r="AC103" s="68">
        <f t="shared" si="137"/>
        <v>0</v>
      </c>
      <c r="AD103" s="4"/>
      <c r="AE103" s="37" t="str">
        <f t="shared" si="138"/>
        <v> </v>
      </c>
      <c r="AF103" s="86" t="str">
        <f t="shared" si="139"/>
        <v>0</v>
      </c>
      <c r="AG103" s="86" t="str">
        <f t="shared" si="140"/>
        <v>0</v>
      </c>
      <c r="AH103" s="86" t="str">
        <f t="shared" si="141"/>
        <v>0</v>
      </c>
      <c r="AI103" s="86" t="str">
        <f t="shared" si="142"/>
        <v>0</v>
      </c>
      <c r="AJ103" s="100" t="str">
        <f t="shared" si="143"/>
        <v/>
      </c>
      <c r="AK103" s="4"/>
      <c r="AL103" s="101" t="str">
        <f t="shared" si="144"/>
        <v> </v>
      </c>
      <c r="AM103" s="99">
        <f t="shared" si="145"/>
        <v>0</v>
      </c>
      <c r="AN103" s="99">
        <f t="shared" si="146"/>
        <v>0</v>
      </c>
      <c r="AO103" s="99">
        <f t="shared" si="147"/>
        <v>0</v>
      </c>
      <c r="AP103" s="99">
        <f t="shared" si="148"/>
        <v>0</v>
      </c>
      <c r="AQ103" s="150">
        <f t="shared" si="149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 t="str">
        <f t="shared" si="150"/>
        <v> </v>
      </c>
      <c r="C104" s="20"/>
      <c r="D104" s="247"/>
      <c r="E104" s="37" t="str">
        <f t="shared" si="151"/>
        <v> </v>
      </c>
      <c r="F104" s="38"/>
      <c r="G104" s="39"/>
      <c r="H104" s="40"/>
      <c r="I104" s="63">
        <f t="shared" si="131"/>
        <v>0</v>
      </c>
      <c r="J104" s="10"/>
      <c r="K104" s="38"/>
      <c r="L104" s="39"/>
      <c r="M104" s="40"/>
      <c r="N104" s="68">
        <f t="shared" si="132"/>
        <v>0</v>
      </c>
      <c r="O104" s="10"/>
      <c r="P104" s="38"/>
      <c r="Q104" s="39"/>
      <c r="R104" s="40"/>
      <c r="S104" s="68">
        <f t="shared" si="133"/>
        <v>0</v>
      </c>
      <c r="T104" s="10"/>
      <c r="U104" s="38"/>
      <c r="V104" s="39"/>
      <c r="W104" s="40"/>
      <c r="X104" s="68">
        <f t="shared" si="134"/>
        <v>0</v>
      </c>
      <c r="Y104" s="10"/>
      <c r="Z104" s="73">
        <f t="shared" si="135"/>
        <v>0</v>
      </c>
      <c r="AA104" s="79">
        <f t="shared" si="135"/>
        <v>0</v>
      </c>
      <c r="AB104" s="79">
        <f t="shared" si="135"/>
        <v>0</v>
      </c>
      <c r="AC104" s="68">
        <f t="shared" si="137"/>
        <v>0</v>
      </c>
      <c r="AD104" s="4"/>
      <c r="AE104" s="37" t="str">
        <f t="shared" si="138"/>
        <v> </v>
      </c>
      <c r="AF104" s="86" t="str">
        <f t="shared" si="139"/>
        <v>0</v>
      </c>
      <c r="AG104" s="86" t="str">
        <f t="shared" si="140"/>
        <v>0</v>
      </c>
      <c r="AH104" s="86" t="str">
        <f t="shared" si="141"/>
        <v>0</v>
      </c>
      <c r="AI104" s="86" t="str">
        <f t="shared" si="142"/>
        <v>0</v>
      </c>
      <c r="AJ104" s="100" t="str">
        <f t="shared" si="143"/>
        <v/>
      </c>
      <c r="AK104" s="4"/>
      <c r="AL104" s="101" t="str">
        <f t="shared" si="144"/>
        <v> </v>
      </c>
      <c r="AM104" s="99">
        <f t="shared" si="145"/>
        <v>0</v>
      </c>
      <c r="AN104" s="99">
        <f t="shared" si="146"/>
        <v>0</v>
      </c>
      <c r="AO104" s="99">
        <f t="shared" si="147"/>
        <v>0</v>
      </c>
      <c r="AP104" s="99">
        <f t="shared" si="148"/>
        <v>0</v>
      </c>
      <c r="AQ104" s="150">
        <f t="shared" si="149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 t="str">
        <f t="shared" si="150"/>
        <v> </v>
      </c>
      <c r="C105" s="20"/>
      <c r="D105" s="247"/>
      <c r="E105" s="37" t="str">
        <f t="shared" si="151"/>
        <v> </v>
      </c>
      <c r="F105" s="38"/>
      <c r="G105" s="39"/>
      <c r="H105" s="40"/>
      <c r="I105" s="63">
        <f t="shared" si="131"/>
        <v>0</v>
      </c>
      <c r="J105" s="10"/>
      <c r="K105" s="38"/>
      <c r="L105" s="39"/>
      <c r="M105" s="40"/>
      <c r="N105" s="68">
        <f t="shared" si="132"/>
        <v>0</v>
      </c>
      <c r="O105" s="10"/>
      <c r="P105" s="38"/>
      <c r="Q105" s="39"/>
      <c r="R105" s="40"/>
      <c r="S105" s="68">
        <f t="shared" si="133"/>
        <v>0</v>
      </c>
      <c r="T105" s="10"/>
      <c r="U105" s="38"/>
      <c r="V105" s="39"/>
      <c r="W105" s="40"/>
      <c r="X105" s="68">
        <f t="shared" si="134"/>
        <v>0</v>
      </c>
      <c r="Y105" s="10"/>
      <c r="Z105" s="73">
        <f t="shared" si="135"/>
        <v>0</v>
      </c>
      <c r="AA105" s="79">
        <f t="shared" si="135"/>
        <v>0</v>
      </c>
      <c r="AB105" s="79">
        <f t="shared" si="135"/>
        <v>0</v>
      </c>
      <c r="AC105" s="68">
        <f t="shared" si="137"/>
        <v>0</v>
      </c>
      <c r="AD105" s="4"/>
      <c r="AE105" s="37" t="str">
        <f t="shared" si="138"/>
        <v> </v>
      </c>
      <c r="AF105" s="86" t="str">
        <f t="shared" si="139"/>
        <v>0</v>
      </c>
      <c r="AG105" s="86" t="str">
        <f t="shared" si="140"/>
        <v>0</v>
      </c>
      <c r="AH105" s="86" t="str">
        <f t="shared" si="141"/>
        <v>0</v>
      </c>
      <c r="AI105" s="86" t="str">
        <f t="shared" si="142"/>
        <v>0</v>
      </c>
      <c r="AJ105" s="100" t="str">
        <f t="shared" si="143"/>
        <v/>
      </c>
      <c r="AK105" s="4"/>
      <c r="AL105" s="101" t="str">
        <f t="shared" si="144"/>
        <v> </v>
      </c>
      <c r="AM105" s="99">
        <f t="shared" si="145"/>
        <v>0</v>
      </c>
      <c r="AN105" s="99">
        <f t="shared" si="146"/>
        <v>0</v>
      </c>
      <c r="AO105" s="99">
        <f t="shared" si="147"/>
        <v>0</v>
      </c>
      <c r="AP105" s="99">
        <f t="shared" si="148"/>
        <v>0</v>
      </c>
      <c r="AQ105" s="150">
        <f t="shared" si="149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 t="str">
        <f t="shared" si="150"/>
        <v> </v>
      </c>
      <c r="C106" s="20"/>
      <c r="D106" s="247"/>
      <c r="E106" s="37" t="str">
        <f t="shared" si="151"/>
        <v> </v>
      </c>
      <c r="F106" s="38"/>
      <c r="G106" s="39"/>
      <c r="H106" s="40"/>
      <c r="I106" s="63">
        <f t="shared" si="131"/>
        <v>0</v>
      </c>
      <c r="J106" s="10"/>
      <c r="K106" s="38"/>
      <c r="L106" s="39"/>
      <c r="M106" s="40"/>
      <c r="N106" s="68">
        <f t="shared" si="132"/>
        <v>0</v>
      </c>
      <c r="O106" s="10"/>
      <c r="P106" s="38"/>
      <c r="Q106" s="39"/>
      <c r="R106" s="40"/>
      <c r="S106" s="68">
        <f t="shared" si="133"/>
        <v>0</v>
      </c>
      <c r="T106" s="10"/>
      <c r="U106" s="38"/>
      <c r="V106" s="39"/>
      <c r="W106" s="40"/>
      <c r="X106" s="68">
        <f t="shared" si="134"/>
        <v>0</v>
      </c>
      <c r="Y106" s="10"/>
      <c r="Z106" s="73">
        <f t="shared" si="135"/>
        <v>0</v>
      </c>
      <c r="AA106" s="79">
        <f t="shared" si="135"/>
        <v>0</v>
      </c>
      <c r="AB106" s="79">
        <f t="shared" si="135"/>
        <v>0</v>
      </c>
      <c r="AC106" s="68">
        <f t="shared" si="137"/>
        <v>0</v>
      </c>
      <c r="AD106" s="4"/>
      <c r="AE106" s="37" t="str">
        <f t="shared" si="138"/>
        <v> </v>
      </c>
      <c r="AF106" s="86" t="str">
        <f t="shared" si="139"/>
        <v>0</v>
      </c>
      <c r="AG106" s="86" t="str">
        <f t="shared" si="140"/>
        <v>0</v>
      </c>
      <c r="AH106" s="86" t="str">
        <f t="shared" si="141"/>
        <v>0</v>
      </c>
      <c r="AI106" s="86" t="str">
        <f t="shared" si="142"/>
        <v>0</v>
      </c>
      <c r="AJ106" s="100" t="str">
        <f t="shared" si="143"/>
        <v/>
      </c>
      <c r="AK106" s="4"/>
      <c r="AL106" s="101" t="str">
        <f t="shared" si="144"/>
        <v> </v>
      </c>
      <c r="AM106" s="99">
        <f t="shared" si="145"/>
        <v>0</v>
      </c>
      <c r="AN106" s="99">
        <f t="shared" si="146"/>
        <v>0</v>
      </c>
      <c r="AO106" s="99">
        <f t="shared" si="147"/>
        <v>0</v>
      </c>
      <c r="AP106" s="99">
        <f t="shared" si="148"/>
        <v>0</v>
      </c>
      <c r="AQ106" s="150">
        <f t="shared" si="149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 t="str">
        <f t="shared" si="150"/>
        <v> </v>
      </c>
      <c r="C107" s="20"/>
      <c r="D107" s="247"/>
      <c r="E107" s="37" t="str">
        <f t="shared" si="151"/>
        <v> </v>
      </c>
      <c r="F107" s="38"/>
      <c r="G107" s="39"/>
      <c r="H107" s="40"/>
      <c r="I107" s="63">
        <f t="shared" si="131"/>
        <v>0</v>
      </c>
      <c r="J107" s="10"/>
      <c r="K107" s="38"/>
      <c r="L107" s="39"/>
      <c r="M107" s="40"/>
      <c r="N107" s="68">
        <f t="shared" si="132"/>
        <v>0</v>
      </c>
      <c r="O107" s="10"/>
      <c r="P107" s="38"/>
      <c r="Q107" s="39"/>
      <c r="R107" s="40"/>
      <c r="S107" s="68">
        <f t="shared" si="133"/>
        <v>0</v>
      </c>
      <c r="T107" s="10"/>
      <c r="U107" s="38"/>
      <c r="V107" s="39"/>
      <c r="W107" s="40"/>
      <c r="X107" s="68">
        <f t="shared" si="134"/>
        <v>0</v>
      </c>
      <c r="Y107" s="10"/>
      <c r="Z107" s="73">
        <f t="shared" si="135"/>
        <v>0</v>
      </c>
      <c r="AA107" s="79">
        <f t="shared" si="135"/>
        <v>0</v>
      </c>
      <c r="AB107" s="79">
        <f t="shared" si="135"/>
        <v>0</v>
      </c>
      <c r="AC107" s="68">
        <f t="shared" si="137"/>
        <v>0</v>
      </c>
      <c r="AD107" s="4"/>
      <c r="AE107" s="37" t="str">
        <f t="shared" si="138"/>
        <v> </v>
      </c>
      <c r="AF107" s="86" t="str">
        <f t="shared" si="139"/>
        <v>0</v>
      </c>
      <c r="AG107" s="86" t="str">
        <f t="shared" si="140"/>
        <v>0</v>
      </c>
      <c r="AH107" s="86" t="str">
        <f t="shared" si="141"/>
        <v>0</v>
      </c>
      <c r="AI107" s="86" t="str">
        <f t="shared" si="142"/>
        <v>0</v>
      </c>
      <c r="AJ107" s="100" t="str">
        <f t="shared" si="143"/>
        <v/>
      </c>
      <c r="AK107" s="4"/>
      <c r="AL107" s="101" t="str">
        <f t="shared" si="144"/>
        <v> </v>
      </c>
      <c r="AM107" s="99">
        <f t="shared" si="145"/>
        <v>0</v>
      </c>
      <c r="AN107" s="99">
        <f t="shared" si="146"/>
        <v>0</v>
      </c>
      <c r="AO107" s="99">
        <f t="shared" si="147"/>
        <v>0</v>
      </c>
      <c r="AP107" s="99">
        <f t="shared" si="148"/>
        <v>0</v>
      </c>
      <c r="AQ107" s="150">
        <f t="shared" si="149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 t="str">
        <f t="shared" si="150"/>
        <v> </v>
      </c>
      <c r="C108" s="20"/>
      <c r="D108" s="247"/>
      <c r="E108" s="37" t="str">
        <f t="shared" si="151"/>
        <v> </v>
      </c>
      <c r="F108" s="38"/>
      <c r="G108" s="39"/>
      <c r="H108" s="40"/>
      <c r="I108" s="63">
        <f t="shared" si="131"/>
        <v>0</v>
      </c>
      <c r="J108" s="10"/>
      <c r="K108" s="38"/>
      <c r="L108" s="39"/>
      <c r="M108" s="40"/>
      <c r="N108" s="68">
        <f t="shared" si="132"/>
        <v>0</v>
      </c>
      <c r="O108" s="10"/>
      <c r="P108" s="38"/>
      <c r="Q108" s="39"/>
      <c r="R108" s="40"/>
      <c r="S108" s="68">
        <f t="shared" si="133"/>
        <v>0</v>
      </c>
      <c r="T108" s="10"/>
      <c r="U108" s="38"/>
      <c r="V108" s="39"/>
      <c r="W108" s="40"/>
      <c r="X108" s="68">
        <f t="shared" si="134"/>
        <v>0</v>
      </c>
      <c r="Y108" s="10"/>
      <c r="Z108" s="73">
        <f t="shared" si="135"/>
        <v>0</v>
      </c>
      <c r="AA108" s="79">
        <f t="shared" si="135"/>
        <v>0</v>
      </c>
      <c r="AB108" s="79">
        <f t="shared" si="135"/>
        <v>0</v>
      </c>
      <c r="AC108" s="68">
        <f t="shared" si="137"/>
        <v>0</v>
      </c>
      <c r="AD108" s="4"/>
      <c r="AE108" s="37" t="str">
        <f t="shared" si="138"/>
        <v> </v>
      </c>
      <c r="AF108" s="86" t="str">
        <f t="shared" si="139"/>
        <v>0</v>
      </c>
      <c r="AG108" s="86" t="str">
        <f t="shared" si="140"/>
        <v>0</v>
      </c>
      <c r="AH108" s="86" t="str">
        <f t="shared" si="141"/>
        <v>0</v>
      </c>
      <c r="AI108" s="86" t="str">
        <f t="shared" si="142"/>
        <v>0</v>
      </c>
      <c r="AJ108" s="100" t="str">
        <f t="shared" si="143"/>
        <v/>
      </c>
      <c r="AK108" s="4"/>
      <c r="AL108" s="101" t="str">
        <f t="shared" si="144"/>
        <v> </v>
      </c>
      <c r="AM108" s="99">
        <f t="shared" si="145"/>
        <v>0</v>
      </c>
      <c r="AN108" s="99">
        <f t="shared" si="146"/>
        <v>0</v>
      </c>
      <c r="AO108" s="99">
        <f t="shared" si="147"/>
        <v>0</v>
      </c>
      <c r="AP108" s="99">
        <f t="shared" si="148"/>
        <v>0</v>
      </c>
      <c r="AQ108" s="150">
        <f t="shared" si="149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50"/>
        <v> </v>
      </c>
      <c r="C109" s="20"/>
      <c r="D109" s="247"/>
      <c r="E109" s="37" t="str">
        <f t="shared" si="151"/>
        <v> </v>
      </c>
      <c r="F109" s="38"/>
      <c r="G109" s="39"/>
      <c r="H109" s="40"/>
      <c r="I109" s="63">
        <f t="shared" si="131"/>
        <v>0</v>
      </c>
      <c r="J109" s="10"/>
      <c r="K109" s="38"/>
      <c r="L109" s="39"/>
      <c r="M109" s="40"/>
      <c r="N109" s="68">
        <f t="shared" si="132"/>
        <v>0</v>
      </c>
      <c r="O109" s="10"/>
      <c r="P109" s="38"/>
      <c r="Q109" s="39"/>
      <c r="R109" s="40"/>
      <c r="S109" s="68">
        <f t="shared" si="133"/>
        <v>0</v>
      </c>
      <c r="T109" s="10"/>
      <c r="U109" s="38"/>
      <c r="V109" s="39"/>
      <c r="W109" s="40"/>
      <c r="X109" s="68">
        <f t="shared" si="134"/>
        <v>0</v>
      </c>
      <c r="Y109" s="10"/>
      <c r="Z109" s="73">
        <f t="shared" si="135"/>
        <v>0</v>
      </c>
      <c r="AA109" s="79">
        <f t="shared" si="135"/>
        <v>0</v>
      </c>
      <c r="AB109" s="79">
        <f t="shared" si="135"/>
        <v>0</v>
      </c>
      <c r="AC109" s="68">
        <f t="shared" si="137"/>
        <v>0</v>
      </c>
      <c r="AD109" s="4"/>
      <c r="AE109" s="37" t="str">
        <f t="shared" si="138"/>
        <v> </v>
      </c>
      <c r="AF109" s="86" t="str">
        <f t="shared" si="139"/>
        <v>0</v>
      </c>
      <c r="AG109" s="86" t="str">
        <f t="shared" si="140"/>
        <v>0</v>
      </c>
      <c r="AH109" s="86" t="str">
        <f t="shared" si="141"/>
        <v>0</v>
      </c>
      <c r="AI109" s="86" t="str">
        <f t="shared" si="142"/>
        <v>0</v>
      </c>
      <c r="AJ109" s="100" t="str">
        <f t="shared" si="143"/>
        <v/>
      </c>
      <c r="AK109" s="4"/>
      <c r="AL109" s="101" t="str">
        <f t="shared" si="144"/>
        <v> </v>
      </c>
      <c r="AM109" s="99">
        <f t="shared" si="145"/>
        <v>0</v>
      </c>
      <c r="AN109" s="99">
        <f t="shared" si="146"/>
        <v>0</v>
      </c>
      <c r="AO109" s="99">
        <f t="shared" si="147"/>
        <v>0</v>
      </c>
      <c r="AP109" s="99">
        <f t="shared" si="148"/>
        <v>0</v>
      </c>
      <c r="AQ109" s="150">
        <f t="shared" si="149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50"/>
        <v> </v>
      </c>
      <c r="C110" s="20"/>
      <c r="D110" s="247"/>
      <c r="E110" s="37" t="str">
        <f t="shared" si="151"/>
        <v> </v>
      </c>
      <c r="F110" s="38"/>
      <c r="G110" s="39"/>
      <c r="H110" s="40"/>
      <c r="I110" s="63">
        <f t="shared" si="131"/>
        <v>0</v>
      </c>
      <c r="J110" s="10"/>
      <c r="K110" s="38"/>
      <c r="L110" s="39"/>
      <c r="M110" s="40"/>
      <c r="N110" s="68">
        <f t="shared" si="132"/>
        <v>0</v>
      </c>
      <c r="O110" s="10"/>
      <c r="P110" s="38"/>
      <c r="Q110" s="39"/>
      <c r="R110" s="40"/>
      <c r="S110" s="68">
        <f t="shared" si="133"/>
        <v>0</v>
      </c>
      <c r="T110" s="10"/>
      <c r="U110" s="38"/>
      <c r="V110" s="39"/>
      <c r="W110" s="40"/>
      <c r="X110" s="68">
        <f t="shared" si="134"/>
        <v>0</v>
      </c>
      <c r="Y110" s="10"/>
      <c r="Z110" s="73">
        <f t="shared" si="135"/>
        <v>0</v>
      </c>
      <c r="AA110" s="79">
        <f t="shared" si="135"/>
        <v>0</v>
      </c>
      <c r="AB110" s="79">
        <f t="shared" si="135"/>
        <v>0</v>
      </c>
      <c r="AC110" s="68">
        <f t="shared" si="137"/>
        <v>0</v>
      </c>
      <c r="AD110" s="4"/>
      <c r="AE110" s="37" t="str">
        <f t="shared" si="138"/>
        <v> </v>
      </c>
      <c r="AF110" s="86" t="str">
        <f t="shared" si="139"/>
        <v>0</v>
      </c>
      <c r="AG110" s="86" t="str">
        <f t="shared" si="140"/>
        <v>0</v>
      </c>
      <c r="AH110" s="86" t="str">
        <f t="shared" si="141"/>
        <v>0</v>
      </c>
      <c r="AI110" s="86" t="str">
        <f t="shared" si="142"/>
        <v>0</v>
      </c>
      <c r="AJ110" s="100" t="str">
        <f t="shared" si="143"/>
        <v/>
      </c>
      <c r="AK110" s="4"/>
      <c r="AL110" s="101" t="str">
        <f t="shared" si="144"/>
        <v> </v>
      </c>
      <c r="AM110" s="99">
        <f t="shared" si="145"/>
        <v>0</v>
      </c>
      <c r="AN110" s="99">
        <f t="shared" si="146"/>
        <v>0</v>
      </c>
      <c r="AO110" s="99">
        <f t="shared" si="147"/>
        <v>0</v>
      </c>
      <c r="AP110" s="99">
        <f t="shared" si="148"/>
        <v>0</v>
      </c>
      <c r="AQ110" s="150">
        <f t="shared" si="149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50"/>
        <v> </v>
      </c>
      <c r="C111" s="20"/>
      <c r="D111" s="247"/>
      <c r="E111" s="37" t="str">
        <f t="shared" si="151"/>
        <v> </v>
      </c>
      <c r="F111" s="38"/>
      <c r="G111" s="39"/>
      <c r="H111" s="40"/>
      <c r="I111" s="63">
        <f t="shared" si="131"/>
        <v>0</v>
      </c>
      <c r="J111" s="10"/>
      <c r="K111" s="38"/>
      <c r="L111" s="39"/>
      <c r="M111" s="40"/>
      <c r="N111" s="68">
        <f t="shared" si="132"/>
        <v>0</v>
      </c>
      <c r="O111" s="10"/>
      <c r="P111" s="38"/>
      <c r="Q111" s="39"/>
      <c r="R111" s="40"/>
      <c r="S111" s="68">
        <f t="shared" si="133"/>
        <v>0</v>
      </c>
      <c r="T111" s="10"/>
      <c r="U111" s="38"/>
      <c r="V111" s="39"/>
      <c r="W111" s="40"/>
      <c r="X111" s="68">
        <f t="shared" si="134"/>
        <v>0</v>
      </c>
      <c r="Y111" s="10"/>
      <c r="Z111" s="73">
        <f t="shared" si="135"/>
        <v>0</v>
      </c>
      <c r="AA111" s="79">
        <f t="shared" si="135"/>
        <v>0</v>
      </c>
      <c r="AB111" s="79">
        <f>H111+M111+R111+W111</f>
        <v>0</v>
      </c>
      <c r="AC111" s="68">
        <f t="shared" si="137"/>
        <v>0</v>
      </c>
      <c r="AD111" s="4"/>
      <c r="AE111" s="37" t="str">
        <f t="shared" si="138"/>
        <v> </v>
      </c>
      <c r="AF111" s="86" t="str">
        <f t="shared" si="139"/>
        <v>0</v>
      </c>
      <c r="AG111" s="86" t="str">
        <f t="shared" si="140"/>
        <v>0</v>
      </c>
      <c r="AH111" s="86" t="str">
        <f t="shared" si="141"/>
        <v>0</v>
      </c>
      <c r="AI111" s="86" t="str">
        <f t="shared" si="142"/>
        <v>0</v>
      </c>
      <c r="AJ111" s="100" t="str">
        <f t="shared" si="143"/>
        <v/>
      </c>
      <c r="AK111" s="4"/>
      <c r="AL111" s="101" t="str">
        <f t="shared" si="144"/>
        <v> </v>
      </c>
      <c r="AM111" s="99">
        <f t="shared" si="145"/>
        <v>0</v>
      </c>
      <c r="AN111" s="99">
        <f t="shared" si="146"/>
        <v>0</v>
      </c>
      <c r="AO111" s="99">
        <f t="shared" si="147"/>
        <v>0</v>
      </c>
      <c r="AP111" s="99">
        <f t="shared" si="148"/>
        <v>0</v>
      </c>
      <c r="AQ111" s="150">
        <f t="shared" si="149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50"/>
        <v> </v>
      </c>
      <c r="C112" s="20"/>
      <c r="D112" s="247"/>
      <c r="E112" s="37" t="str">
        <f t="shared" si="151"/>
        <v> </v>
      </c>
      <c r="F112" s="38"/>
      <c r="G112" s="39"/>
      <c r="H112" s="40"/>
      <c r="I112" s="63">
        <f t="shared" si="131"/>
        <v>0</v>
      </c>
      <c r="J112" s="10"/>
      <c r="K112" s="38"/>
      <c r="L112" s="39"/>
      <c r="M112" s="40"/>
      <c r="N112" s="68">
        <f t="shared" si="132"/>
        <v>0</v>
      </c>
      <c r="O112" s="10"/>
      <c r="P112" s="38"/>
      <c r="Q112" s="39"/>
      <c r="R112" s="40"/>
      <c r="S112" s="68">
        <f t="shared" si="133"/>
        <v>0</v>
      </c>
      <c r="T112" s="10"/>
      <c r="U112" s="38"/>
      <c r="V112" s="39"/>
      <c r="W112" s="40"/>
      <c r="X112" s="68">
        <f t="shared" si="134"/>
        <v>0</v>
      </c>
      <c r="Y112" s="10"/>
      <c r="Z112" s="73">
        <f t="shared" si="135"/>
        <v>0</v>
      </c>
      <c r="AA112" s="79">
        <f t="shared" si="135"/>
        <v>0</v>
      </c>
      <c r="AB112" s="79">
        <f>H112+M112+R112+W112</f>
        <v>0</v>
      </c>
      <c r="AC112" s="68">
        <f t="shared" si="137"/>
        <v>0</v>
      </c>
      <c r="AD112" s="4"/>
      <c r="AE112" s="37" t="str">
        <f t="shared" si="138"/>
        <v> </v>
      </c>
      <c r="AF112" s="86" t="str">
        <f t="shared" si="139"/>
        <v>0</v>
      </c>
      <c r="AG112" s="86" t="str">
        <f t="shared" si="140"/>
        <v>0</v>
      </c>
      <c r="AH112" s="86" t="str">
        <f t="shared" si="141"/>
        <v>0</v>
      </c>
      <c r="AI112" s="86" t="str">
        <f t="shared" si="142"/>
        <v>0</v>
      </c>
      <c r="AJ112" s="100" t="str">
        <f t="shared" si="143"/>
        <v/>
      </c>
      <c r="AK112" s="4"/>
      <c r="AL112" s="101" t="str">
        <f t="shared" si="144"/>
        <v> </v>
      </c>
      <c r="AM112" s="99">
        <f t="shared" si="145"/>
        <v>0</v>
      </c>
      <c r="AN112" s="99">
        <f t="shared" si="146"/>
        <v>0</v>
      </c>
      <c r="AO112" s="99">
        <f t="shared" si="147"/>
        <v>0</v>
      </c>
      <c r="AP112" s="99">
        <f t="shared" si="148"/>
        <v>0</v>
      </c>
      <c r="AQ112" s="150">
        <f t="shared" si="149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50"/>
        <v> </v>
      </c>
      <c r="C113" s="20"/>
      <c r="D113" s="247"/>
      <c r="E113" s="37" t="str">
        <f t="shared" si="151"/>
        <v> </v>
      </c>
      <c r="F113" s="38"/>
      <c r="G113" s="39"/>
      <c r="H113" s="40"/>
      <c r="I113" s="63">
        <f t="shared" si="131"/>
        <v>0</v>
      </c>
      <c r="J113" s="10"/>
      <c r="K113" s="38"/>
      <c r="L113" s="39"/>
      <c r="M113" s="40"/>
      <c r="N113" s="68">
        <f t="shared" si="132"/>
        <v>0</v>
      </c>
      <c r="O113" s="10"/>
      <c r="P113" s="38"/>
      <c r="Q113" s="39"/>
      <c r="R113" s="40"/>
      <c r="S113" s="68">
        <f t="shared" si="133"/>
        <v>0</v>
      </c>
      <c r="T113" s="10"/>
      <c r="U113" s="38"/>
      <c r="V113" s="39"/>
      <c r="W113" s="40"/>
      <c r="X113" s="68">
        <f t="shared" si="134"/>
        <v>0</v>
      </c>
      <c r="Y113" s="10"/>
      <c r="Z113" s="73">
        <f t="shared" si="135"/>
        <v>0</v>
      </c>
      <c r="AA113" s="79">
        <f t="shared" si="135"/>
        <v>0</v>
      </c>
      <c r="AB113" s="79">
        <f t="shared" si="135"/>
        <v>0</v>
      </c>
      <c r="AC113" s="68">
        <f t="shared" si="137"/>
        <v>0</v>
      </c>
      <c r="AD113" s="4"/>
      <c r="AE113" s="37" t="str">
        <f t="shared" si="138"/>
        <v> </v>
      </c>
      <c r="AF113" s="86" t="str">
        <f t="shared" si="139"/>
        <v>0</v>
      </c>
      <c r="AG113" s="86" t="str">
        <f t="shared" si="140"/>
        <v>0</v>
      </c>
      <c r="AH113" s="86" t="str">
        <f t="shared" si="141"/>
        <v>0</v>
      </c>
      <c r="AI113" s="86" t="str">
        <f t="shared" si="142"/>
        <v>0</v>
      </c>
      <c r="AJ113" s="100" t="str">
        <f t="shared" si="143"/>
        <v/>
      </c>
      <c r="AK113" s="4"/>
      <c r="AL113" s="101" t="str">
        <f t="shared" si="144"/>
        <v> </v>
      </c>
      <c r="AM113" s="99">
        <f t="shared" si="145"/>
        <v>0</v>
      </c>
      <c r="AN113" s="99">
        <f t="shared" si="146"/>
        <v>0</v>
      </c>
      <c r="AO113" s="99">
        <f t="shared" si="147"/>
        <v>0</v>
      </c>
      <c r="AP113" s="99">
        <f t="shared" si="148"/>
        <v>0</v>
      </c>
      <c r="AQ113" s="150">
        <f t="shared" si="149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50"/>
        <v> </v>
      </c>
      <c r="C114" s="20"/>
      <c r="D114" s="247"/>
      <c r="E114" s="37" t="str">
        <f t="shared" si="151"/>
        <v> </v>
      </c>
      <c r="F114" s="38"/>
      <c r="G114" s="39"/>
      <c r="H114" s="40"/>
      <c r="I114" s="63">
        <f t="shared" si="131"/>
        <v>0</v>
      </c>
      <c r="J114" s="10"/>
      <c r="K114" s="38"/>
      <c r="L114" s="39"/>
      <c r="M114" s="40"/>
      <c r="N114" s="68">
        <f t="shared" si="132"/>
        <v>0</v>
      </c>
      <c r="O114" s="10"/>
      <c r="P114" s="38"/>
      <c r="Q114" s="39"/>
      <c r="R114" s="40"/>
      <c r="S114" s="68">
        <f t="shared" si="133"/>
        <v>0</v>
      </c>
      <c r="T114" s="10"/>
      <c r="U114" s="38"/>
      <c r="V114" s="39"/>
      <c r="W114" s="40"/>
      <c r="X114" s="68">
        <f t="shared" si="134"/>
        <v>0</v>
      </c>
      <c r="Y114" s="10"/>
      <c r="Z114" s="73">
        <f t="shared" si="135"/>
        <v>0</v>
      </c>
      <c r="AA114" s="79">
        <f t="shared" si="135"/>
        <v>0</v>
      </c>
      <c r="AB114" s="79">
        <f t="shared" si="135"/>
        <v>0</v>
      </c>
      <c r="AC114" s="68">
        <f t="shared" si="137"/>
        <v>0</v>
      </c>
      <c r="AD114" s="4"/>
      <c r="AE114" s="37" t="str">
        <f t="shared" si="138"/>
        <v> </v>
      </c>
      <c r="AF114" s="86" t="str">
        <f t="shared" si="139"/>
        <v>0</v>
      </c>
      <c r="AG114" s="86" t="str">
        <f t="shared" si="140"/>
        <v>0</v>
      </c>
      <c r="AH114" s="86" t="str">
        <f t="shared" si="141"/>
        <v>0</v>
      </c>
      <c r="AI114" s="86" t="str">
        <f t="shared" si="142"/>
        <v>0</v>
      </c>
      <c r="AJ114" s="100" t="str">
        <f t="shared" si="143"/>
        <v/>
      </c>
      <c r="AK114" s="4"/>
      <c r="AL114" s="101" t="str">
        <f t="shared" si="144"/>
        <v> </v>
      </c>
      <c r="AM114" s="99">
        <f t="shared" si="145"/>
        <v>0</v>
      </c>
      <c r="AN114" s="99">
        <f t="shared" si="146"/>
        <v>0</v>
      </c>
      <c r="AO114" s="99">
        <f t="shared" si="147"/>
        <v>0</v>
      </c>
      <c r="AP114" s="99">
        <f t="shared" si="148"/>
        <v>0</v>
      </c>
      <c r="AQ114" s="150">
        <f t="shared" si="149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50"/>
        <v> </v>
      </c>
      <c r="C115" s="4"/>
      <c r="D115" s="247"/>
      <c r="E115" s="37" t="str">
        <f t="shared" si="151"/>
        <v> </v>
      </c>
      <c r="F115" s="42"/>
      <c r="G115" s="43"/>
      <c r="H115" s="44"/>
      <c r="I115" s="63">
        <f t="shared" si="131"/>
        <v>0</v>
      </c>
      <c r="J115" s="10"/>
      <c r="K115" s="42"/>
      <c r="L115" s="43"/>
      <c r="M115" s="44"/>
      <c r="N115" s="68">
        <f t="shared" si="132"/>
        <v>0</v>
      </c>
      <c r="O115" s="10"/>
      <c r="P115" s="42"/>
      <c r="Q115" s="43"/>
      <c r="R115" s="44"/>
      <c r="S115" s="68">
        <f t="shared" si="133"/>
        <v>0</v>
      </c>
      <c r="T115" s="10"/>
      <c r="U115" s="42"/>
      <c r="V115" s="43"/>
      <c r="W115" s="44"/>
      <c r="X115" s="68">
        <f t="shared" si="134"/>
        <v>0</v>
      </c>
      <c r="Y115" s="10"/>
      <c r="Z115" s="73">
        <f t="shared" si="135"/>
        <v>0</v>
      </c>
      <c r="AA115" s="79">
        <f t="shared" si="135"/>
        <v>0</v>
      </c>
      <c r="AB115" s="79">
        <f t="shared" si="135"/>
        <v>0</v>
      </c>
      <c r="AC115" s="68">
        <f t="shared" si="137"/>
        <v>0</v>
      </c>
      <c r="AD115" s="4"/>
      <c r="AE115" s="41" t="str">
        <f t="shared" si="138"/>
        <v> </v>
      </c>
      <c r="AF115" s="86" t="str">
        <f t="shared" si="139"/>
        <v>0</v>
      </c>
      <c r="AG115" s="86" t="str">
        <f t="shared" si="140"/>
        <v>0</v>
      </c>
      <c r="AH115" s="86" t="str">
        <f t="shared" si="141"/>
        <v>0</v>
      </c>
      <c r="AI115" s="86" t="str">
        <f t="shared" si="142"/>
        <v>0</v>
      </c>
      <c r="AJ115" s="100" t="str">
        <f t="shared" si="143"/>
        <v/>
      </c>
      <c r="AK115" s="4"/>
      <c r="AL115" s="102" t="str">
        <f t="shared" si="144"/>
        <v> </v>
      </c>
      <c r="AM115" s="99">
        <f t="shared" si="145"/>
        <v>0</v>
      </c>
      <c r="AN115" s="99">
        <f t="shared" si="146"/>
        <v>0</v>
      </c>
      <c r="AO115" s="99">
        <f t="shared" si="147"/>
        <v>0</v>
      </c>
      <c r="AP115" s="99">
        <f t="shared" si="148"/>
        <v>0</v>
      </c>
      <c r="AQ115" s="150">
        <f t="shared" si="149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1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2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3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4"/>
        <v>0</v>
      </c>
      <c r="Y116" s="10"/>
      <c r="Z116" s="46">
        <f t="shared" si="135"/>
        <v>0</v>
      </c>
      <c r="AA116" s="47">
        <f t="shared" si="135"/>
        <v>0</v>
      </c>
      <c r="AB116" s="47">
        <f t="shared" si="135"/>
        <v>0</v>
      </c>
      <c r="AC116" s="64">
        <f t="shared" si="137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247"/>
      <c r="E121" s="33" t="str">
        <f>IF((B93=0)," ",B93)</f>
        <v> </v>
      </c>
      <c r="F121" s="34"/>
      <c r="G121" s="35"/>
      <c r="H121" s="36"/>
      <c r="I121" s="319">
        <f t="shared" ref="I121:I144" si="152">SUM(F121:H121)</f>
        <v>0</v>
      </c>
      <c r="J121" s="10"/>
      <c r="K121" s="34"/>
      <c r="L121" s="35"/>
      <c r="M121" s="36"/>
      <c r="N121" s="68">
        <f t="shared" ref="N121:N144" si="153">SUM(K121:M121)</f>
        <v>0</v>
      </c>
      <c r="O121" s="10"/>
      <c r="P121" s="34"/>
      <c r="Q121" s="35"/>
      <c r="R121" s="36"/>
      <c r="S121" s="68">
        <f t="shared" ref="S121:S144" si="154">SUM(P121:R121)</f>
        <v>0</v>
      </c>
      <c r="T121" s="10"/>
      <c r="U121" s="34"/>
      <c r="V121" s="35"/>
      <c r="W121" s="36"/>
      <c r="X121" s="68">
        <f t="shared" ref="X121:X144" si="155">SUM(U121:W121)</f>
        <v>0</v>
      </c>
      <c r="Y121" s="10"/>
      <c r="Z121" s="73">
        <f t="shared" ref="Z121:AA144" si="156">F121+K121+P121+U121</f>
        <v>0</v>
      </c>
      <c r="AA121" s="79">
        <f>G121+L121+Q121+V121</f>
        <v>0</v>
      </c>
      <c r="AB121" s="79">
        <f t="shared" ref="AB121:AB144" si="157">H121+M121+R121+W121</f>
        <v>0</v>
      </c>
      <c r="AC121" s="68">
        <f t="shared" ref="AC121:AC144" si="158">SUM(Z121:AB121)</f>
        <v>0</v>
      </c>
      <c r="AD121" s="4"/>
      <c r="AE121" s="33" t="str">
        <f t="shared" ref="AE121:AE143" si="159">IF((B5=0)," ",B5)</f>
        <v> </v>
      </c>
      <c r="AF121" s="85" t="str">
        <f t="shared" ref="AF121:AF143" si="160">IF((G121+H121=0),"0",100*H121/(G121+H121))</f>
        <v>0</v>
      </c>
      <c r="AG121" s="85" t="str">
        <f t="shared" ref="AG121:AG143" si="161">IF((M121+L121=0),"0",100*M121/(L121+M121))</f>
        <v>0</v>
      </c>
      <c r="AH121" s="85" t="str">
        <f t="shared" ref="AH121:AH143" si="162">IF((R121+Q121=0),"0",100*R121/(Q121+R121))</f>
        <v>0</v>
      </c>
      <c r="AI121" s="85" t="str">
        <f t="shared" ref="AI121:AI143" si="163">IF((W121+V121=0),"0",100*W121/(V121+W121))</f>
        <v>0</v>
      </c>
      <c r="AJ121" s="97" t="str">
        <f t="shared" ref="AJ121:AJ143" si="164">IF(AF121+AG121+AH121+AI121=0,"",100*AB121/(AB121+AA121))</f>
        <v/>
      </c>
      <c r="AK121" s="4"/>
      <c r="AL121" s="98" t="str">
        <f t="shared" ref="AL121:AL143" si="165">IF((B5=0)," ",B5)</f>
        <v> 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247"/>
      <c r="E122" s="37" t="str">
        <f t="shared" ref="E122:E143" si="166">IF((B94=0)," ",B94)</f>
        <v> </v>
      </c>
      <c r="F122" s="38"/>
      <c r="G122" s="39"/>
      <c r="H122" s="40"/>
      <c r="I122" s="319">
        <f t="shared" si="152"/>
        <v>0</v>
      </c>
      <c r="J122" s="10"/>
      <c r="K122" s="38"/>
      <c r="L122" s="39"/>
      <c r="M122" s="40"/>
      <c r="N122" s="68">
        <f t="shared" si="153"/>
        <v>0</v>
      </c>
      <c r="O122" s="10"/>
      <c r="P122" s="38"/>
      <c r="Q122" s="39"/>
      <c r="R122" s="40"/>
      <c r="S122" s="68">
        <f t="shared" si="154"/>
        <v>0</v>
      </c>
      <c r="T122" s="10"/>
      <c r="U122" s="38"/>
      <c r="V122" s="39"/>
      <c r="W122" s="40"/>
      <c r="X122" s="68">
        <f t="shared" si="155"/>
        <v>0</v>
      </c>
      <c r="Y122" s="10"/>
      <c r="Z122" s="73">
        <f t="shared" si="156"/>
        <v>0</v>
      </c>
      <c r="AA122" s="79">
        <f>G122+L122+Q122+V122</f>
        <v>0</v>
      </c>
      <c r="AB122" s="79">
        <f t="shared" si="157"/>
        <v>0</v>
      </c>
      <c r="AC122" s="68">
        <f t="shared" si="158"/>
        <v>0</v>
      </c>
      <c r="AD122" s="4"/>
      <c r="AE122" s="37" t="str">
        <f t="shared" si="159"/>
        <v> </v>
      </c>
      <c r="AF122" s="86" t="str">
        <f t="shared" si="160"/>
        <v>0</v>
      </c>
      <c r="AG122" s="86" t="str">
        <f t="shared" si="161"/>
        <v>0</v>
      </c>
      <c r="AH122" s="86" t="str">
        <f t="shared" si="162"/>
        <v>0</v>
      </c>
      <c r="AI122" s="86" t="str">
        <f t="shared" si="163"/>
        <v>0</v>
      </c>
      <c r="AJ122" s="100" t="str">
        <f t="shared" si="164"/>
        <v/>
      </c>
      <c r="AK122" s="4"/>
      <c r="AL122" s="101" t="str">
        <f t="shared" si="165"/>
        <v> </v>
      </c>
      <c r="AM122" s="99">
        <f t="shared" ref="AM122:AM143" si="167">(3*H122)-G122</f>
        <v>0</v>
      </c>
      <c r="AN122" s="99">
        <f t="shared" ref="AN122:AN143" si="168">(3*M122)-L122</f>
        <v>0</v>
      </c>
      <c r="AO122" s="99">
        <f t="shared" ref="AO122:AO143" si="169">(3*R122)-Q122</f>
        <v>0</v>
      </c>
      <c r="AP122" s="99">
        <f t="shared" ref="AP122:AP143" si="170">(3*W122)-V122</f>
        <v>0</v>
      </c>
      <c r="AQ122" s="150">
        <f t="shared" ref="AQ122:AQ143" si="171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247"/>
      <c r="E123" s="37" t="str">
        <f t="shared" si="166"/>
        <v> </v>
      </c>
      <c r="F123" s="38"/>
      <c r="G123" s="39"/>
      <c r="H123" s="40"/>
      <c r="I123" s="319">
        <f t="shared" si="152"/>
        <v>0</v>
      </c>
      <c r="J123" s="10"/>
      <c r="K123" s="38"/>
      <c r="L123" s="39"/>
      <c r="M123" s="40"/>
      <c r="N123" s="68">
        <f t="shared" si="153"/>
        <v>0</v>
      </c>
      <c r="O123" s="10"/>
      <c r="P123" s="38"/>
      <c r="Q123" s="39"/>
      <c r="R123" s="40"/>
      <c r="S123" s="68">
        <f t="shared" si="154"/>
        <v>0</v>
      </c>
      <c r="T123" s="10"/>
      <c r="U123" s="38"/>
      <c r="V123" s="39"/>
      <c r="W123" s="40"/>
      <c r="X123" s="68">
        <f t="shared" si="155"/>
        <v>0</v>
      </c>
      <c r="Y123" s="10"/>
      <c r="Z123" s="73">
        <f t="shared" si="156"/>
        <v>0</v>
      </c>
      <c r="AA123" s="79">
        <f t="shared" si="156"/>
        <v>0</v>
      </c>
      <c r="AB123" s="79">
        <f t="shared" si="157"/>
        <v>0</v>
      </c>
      <c r="AC123" s="68">
        <f t="shared" si="158"/>
        <v>0</v>
      </c>
      <c r="AD123" s="4"/>
      <c r="AE123" s="37" t="str">
        <f t="shared" si="159"/>
        <v> </v>
      </c>
      <c r="AF123" s="86" t="str">
        <f t="shared" si="160"/>
        <v>0</v>
      </c>
      <c r="AG123" s="86" t="str">
        <f t="shared" si="161"/>
        <v>0</v>
      </c>
      <c r="AH123" s="86" t="str">
        <f t="shared" si="162"/>
        <v>0</v>
      </c>
      <c r="AI123" s="86" t="str">
        <f t="shared" si="163"/>
        <v>0</v>
      </c>
      <c r="AJ123" s="100" t="str">
        <f t="shared" si="164"/>
        <v/>
      </c>
      <c r="AK123" s="4"/>
      <c r="AL123" s="101" t="str">
        <f t="shared" si="165"/>
        <v> </v>
      </c>
      <c r="AM123" s="99">
        <f t="shared" si="167"/>
        <v>0</v>
      </c>
      <c r="AN123" s="99">
        <f t="shared" si="168"/>
        <v>0</v>
      </c>
      <c r="AO123" s="99">
        <f t="shared" si="169"/>
        <v>0</v>
      </c>
      <c r="AP123" s="99">
        <f t="shared" si="170"/>
        <v>0</v>
      </c>
      <c r="AQ123" s="150">
        <f t="shared" si="171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247"/>
      <c r="E124" s="37" t="str">
        <f t="shared" si="166"/>
        <v> </v>
      </c>
      <c r="F124" s="38"/>
      <c r="G124" s="39"/>
      <c r="H124" s="40"/>
      <c r="I124" s="319">
        <f t="shared" si="152"/>
        <v>0</v>
      </c>
      <c r="J124" s="10"/>
      <c r="K124" s="38"/>
      <c r="L124" s="39"/>
      <c r="M124" s="40"/>
      <c r="N124" s="68">
        <f t="shared" si="153"/>
        <v>0</v>
      </c>
      <c r="O124" s="10"/>
      <c r="P124" s="38"/>
      <c r="Q124" s="39"/>
      <c r="R124" s="40"/>
      <c r="S124" s="68">
        <f t="shared" si="154"/>
        <v>0</v>
      </c>
      <c r="T124" s="10"/>
      <c r="U124" s="38"/>
      <c r="V124" s="39"/>
      <c r="W124" s="40"/>
      <c r="X124" s="68">
        <f t="shared" si="155"/>
        <v>0</v>
      </c>
      <c r="Y124" s="10"/>
      <c r="Z124" s="73">
        <f t="shared" si="156"/>
        <v>0</v>
      </c>
      <c r="AA124" s="79">
        <f t="shared" si="156"/>
        <v>0</v>
      </c>
      <c r="AB124" s="79">
        <f t="shared" si="157"/>
        <v>0</v>
      </c>
      <c r="AC124" s="68">
        <f t="shared" si="158"/>
        <v>0</v>
      </c>
      <c r="AD124" s="4"/>
      <c r="AE124" s="37" t="str">
        <f t="shared" si="159"/>
        <v> </v>
      </c>
      <c r="AF124" s="86" t="str">
        <f t="shared" si="160"/>
        <v>0</v>
      </c>
      <c r="AG124" s="86" t="str">
        <f t="shared" si="161"/>
        <v>0</v>
      </c>
      <c r="AH124" s="86" t="str">
        <f t="shared" si="162"/>
        <v>0</v>
      </c>
      <c r="AI124" s="86" t="str">
        <f t="shared" si="163"/>
        <v>0</v>
      </c>
      <c r="AJ124" s="100" t="str">
        <f t="shared" si="164"/>
        <v/>
      </c>
      <c r="AK124" s="4"/>
      <c r="AL124" s="101" t="str">
        <f t="shared" si="165"/>
        <v> </v>
      </c>
      <c r="AM124" s="99">
        <f t="shared" si="167"/>
        <v>0</v>
      </c>
      <c r="AN124" s="99">
        <f t="shared" si="168"/>
        <v>0</v>
      </c>
      <c r="AO124" s="99">
        <f t="shared" si="169"/>
        <v>0</v>
      </c>
      <c r="AP124" s="99">
        <f t="shared" si="170"/>
        <v>0</v>
      </c>
      <c r="AQ124" s="150">
        <f t="shared" si="171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247"/>
      <c r="E125" s="37" t="str">
        <f t="shared" si="166"/>
        <v> </v>
      </c>
      <c r="F125" s="38"/>
      <c r="G125" s="39"/>
      <c r="H125" s="40"/>
      <c r="I125" s="319">
        <f t="shared" si="152"/>
        <v>0</v>
      </c>
      <c r="J125" s="10"/>
      <c r="K125" s="38"/>
      <c r="L125" s="39"/>
      <c r="M125" s="40"/>
      <c r="N125" s="68">
        <f t="shared" si="153"/>
        <v>0</v>
      </c>
      <c r="O125" s="10"/>
      <c r="P125" s="38"/>
      <c r="Q125" s="39"/>
      <c r="R125" s="40"/>
      <c r="S125" s="68">
        <f t="shared" si="154"/>
        <v>0</v>
      </c>
      <c r="T125" s="10"/>
      <c r="U125" s="38"/>
      <c r="V125" s="39"/>
      <c r="W125" s="40"/>
      <c r="X125" s="68">
        <f t="shared" si="155"/>
        <v>0</v>
      </c>
      <c r="Y125" s="10"/>
      <c r="Z125" s="73">
        <f t="shared" si="156"/>
        <v>0</v>
      </c>
      <c r="AA125" s="79">
        <f t="shared" si="156"/>
        <v>0</v>
      </c>
      <c r="AB125" s="79">
        <f t="shared" si="157"/>
        <v>0</v>
      </c>
      <c r="AC125" s="68">
        <f t="shared" si="158"/>
        <v>0</v>
      </c>
      <c r="AD125" s="4"/>
      <c r="AE125" s="37" t="str">
        <f t="shared" si="159"/>
        <v> </v>
      </c>
      <c r="AF125" s="86" t="str">
        <f t="shared" si="160"/>
        <v>0</v>
      </c>
      <c r="AG125" s="86" t="str">
        <f t="shared" si="161"/>
        <v>0</v>
      </c>
      <c r="AH125" s="86" t="str">
        <f t="shared" si="162"/>
        <v>0</v>
      </c>
      <c r="AI125" s="86" t="str">
        <f t="shared" si="163"/>
        <v>0</v>
      </c>
      <c r="AJ125" s="100" t="str">
        <f t="shared" si="164"/>
        <v/>
      </c>
      <c r="AK125" s="4"/>
      <c r="AL125" s="101" t="str">
        <f t="shared" si="165"/>
        <v> </v>
      </c>
      <c r="AM125" s="99">
        <f t="shared" si="167"/>
        <v>0</v>
      </c>
      <c r="AN125" s="99">
        <f t="shared" si="168"/>
        <v>0</v>
      </c>
      <c r="AO125" s="99">
        <f t="shared" si="169"/>
        <v>0</v>
      </c>
      <c r="AP125" s="99">
        <f t="shared" si="170"/>
        <v>0</v>
      </c>
      <c r="AQ125" s="150">
        <f t="shared" si="171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247"/>
      <c r="E126" s="37" t="str">
        <f t="shared" si="166"/>
        <v> </v>
      </c>
      <c r="F126" s="38"/>
      <c r="G126" s="39"/>
      <c r="H126" s="40"/>
      <c r="I126" s="319">
        <f t="shared" si="152"/>
        <v>0</v>
      </c>
      <c r="J126" s="10"/>
      <c r="K126" s="38"/>
      <c r="L126" s="39"/>
      <c r="M126" s="40"/>
      <c r="N126" s="68">
        <f t="shared" si="153"/>
        <v>0</v>
      </c>
      <c r="O126" s="10"/>
      <c r="P126" s="38"/>
      <c r="Q126" s="39"/>
      <c r="R126" s="40"/>
      <c r="S126" s="68">
        <f t="shared" si="154"/>
        <v>0</v>
      </c>
      <c r="T126" s="10"/>
      <c r="U126" s="38"/>
      <c r="V126" s="39"/>
      <c r="W126" s="40"/>
      <c r="X126" s="68">
        <f t="shared" si="155"/>
        <v>0</v>
      </c>
      <c r="Y126" s="10"/>
      <c r="Z126" s="73">
        <f t="shared" si="156"/>
        <v>0</v>
      </c>
      <c r="AA126" s="79">
        <f t="shared" si="156"/>
        <v>0</v>
      </c>
      <c r="AB126" s="79">
        <f t="shared" si="157"/>
        <v>0</v>
      </c>
      <c r="AC126" s="68">
        <f t="shared" si="158"/>
        <v>0</v>
      </c>
      <c r="AD126" s="4"/>
      <c r="AE126" s="37" t="str">
        <f t="shared" si="159"/>
        <v> </v>
      </c>
      <c r="AF126" s="86" t="str">
        <f t="shared" si="160"/>
        <v>0</v>
      </c>
      <c r="AG126" s="86" t="str">
        <f t="shared" si="161"/>
        <v>0</v>
      </c>
      <c r="AH126" s="86" t="str">
        <f t="shared" si="162"/>
        <v>0</v>
      </c>
      <c r="AI126" s="86" t="str">
        <f t="shared" si="163"/>
        <v>0</v>
      </c>
      <c r="AJ126" s="100" t="str">
        <f t="shared" si="164"/>
        <v/>
      </c>
      <c r="AK126" s="4"/>
      <c r="AL126" s="101" t="str">
        <f t="shared" si="165"/>
        <v> </v>
      </c>
      <c r="AM126" s="99">
        <f t="shared" si="167"/>
        <v>0</v>
      </c>
      <c r="AN126" s="99">
        <f t="shared" si="168"/>
        <v>0</v>
      </c>
      <c r="AO126" s="99">
        <f t="shared" si="169"/>
        <v>0</v>
      </c>
      <c r="AP126" s="99">
        <f t="shared" si="170"/>
        <v>0</v>
      </c>
      <c r="AQ126" s="150">
        <f t="shared" si="171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247"/>
      <c r="E127" s="37" t="str">
        <f t="shared" si="166"/>
        <v> </v>
      </c>
      <c r="F127" s="38"/>
      <c r="G127" s="39"/>
      <c r="H127" s="40"/>
      <c r="I127" s="319">
        <f t="shared" si="152"/>
        <v>0</v>
      </c>
      <c r="J127" s="10"/>
      <c r="K127" s="38"/>
      <c r="L127" s="39"/>
      <c r="M127" s="40"/>
      <c r="N127" s="68">
        <f t="shared" si="153"/>
        <v>0</v>
      </c>
      <c r="O127" s="10"/>
      <c r="P127" s="38"/>
      <c r="Q127" s="39"/>
      <c r="R127" s="40"/>
      <c r="S127" s="68">
        <f t="shared" si="154"/>
        <v>0</v>
      </c>
      <c r="T127" s="10"/>
      <c r="U127" s="38"/>
      <c r="V127" s="39"/>
      <c r="W127" s="40"/>
      <c r="X127" s="68">
        <f t="shared" si="155"/>
        <v>0</v>
      </c>
      <c r="Y127" s="10"/>
      <c r="Z127" s="73">
        <f t="shared" si="156"/>
        <v>0</v>
      </c>
      <c r="AA127" s="79">
        <f t="shared" si="156"/>
        <v>0</v>
      </c>
      <c r="AB127" s="79">
        <f t="shared" si="157"/>
        <v>0</v>
      </c>
      <c r="AC127" s="68">
        <f t="shared" si="158"/>
        <v>0</v>
      </c>
      <c r="AD127" s="4"/>
      <c r="AE127" s="37" t="str">
        <f t="shared" si="159"/>
        <v> </v>
      </c>
      <c r="AF127" s="86" t="str">
        <f t="shared" si="160"/>
        <v>0</v>
      </c>
      <c r="AG127" s="86" t="str">
        <f t="shared" si="161"/>
        <v>0</v>
      </c>
      <c r="AH127" s="86" t="str">
        <f t="shared" si="162"/>
        <v>0</v>
      </c>
      <c r="AI127" s="86" t="str">
        <f t="shared" si="163"/>
        <v>0</v>
      </c>
      <c r="AJ127" s="100" t="str">
        <f t="shared" si="164"/>
        <v/>
      </c>
      <c r="AK127" s="4"/>
      <c r="AL127" s="101" t="str">
        <f t="shared" si="165"/>
        <v> </v>
      </c>
      <c r="AM127" s="99">
        <f t="shared" si="167"/>
        <v>0</v>
      </c>
      <c r="AN127" s="99">
        <f t="shared" si="168"/>
        <v>0</v>
      </c>
      <c r="AO127" s="99">
        <f t="shared" si="169"/>
        <v>0</v>
      </c>
      <c r="AP127" s="99">
        <f t="shared" si="170"/>
        <v>0</v>
      </c>
      <c r="AQ127" s="150">
        <f t="shared" si="171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247"/>
      <c r="E128" s="37" t="str">
        <f t="shared" si="166"/>
        <v> </v>
      </c>
      <c r="F128" s="38"/>
      <c r="G128" s="39"/>
      <c r="H128" s="40"/>
      <c r="I128" s="319">
        <f t="shared" si="152"/>
        <v>0</v>
      </c>
      <c r="J128" s="10"/>
      <c r="K128" s="38"/>
      <c r="L128" s="39"/>
      <c r="M128" s="40"/>
      <c r="N128" s="68">
        <f t="shared" si="153"/>
        <v>0</v>
      </c>
      <c r="O128" s="10"/>
      <c r="P128" s="38"/>
      <c r="Q128" s="39"/>
      <c r="R128" s="40"/>
      <c r="S128" s="68">
        <f t="shared" si="154"/>
        <v>0</v>
      </c>
      <c r="T128" s="10"/>
      <c r="U128" s="38"/>
      <c r="V128" s="39"/>
      <c r="W128" s="40"/>
      <c r="X128" s="68">
        <f t="shared" si="155"/>
        <v>0</v>
      </c>
      <c r="Y128" s="10"/>
      <c r="Z128" s="73">
        <f t="shared" si="156"/>
        <v>0</v>
      </c>
      <c r="AA128" s="79">
        <f t="shared" si="156"/>
        <v>0</v>
      </c>
      <c r="AB128" s="79">
        <f t="shared" si="157"/>
        <v>0</v>
      </c>
      <c r="AC128" s="68">
        <f t="shared" si="158"/>
        <v>0</v>
      </c>
      <c r="AD128" s="4"/>
      <c r="AE128" s="37" t="str">
        <f t="shared" si="159"/>
        <v> </v>
      </c>
      <c r="AF128" s="86" t="str">
        <f t="shared" si="160"/>
        <v>0</v>
      </c>
      <c r="AG128" s="86" t="str">
        <f t="shared" si="161"/>
        <v>0</v>
      </c>
      <c r="AH128" s="86" t="str">
        <f t="shared" si="162"/>
        <v>0</v>
      </c>
      <c r="AI128" s="86" t="str">
        <f t="shared" si="163"/>
        <v>0</v>
      </c>
      <c r="AJ128" s="100" t="str">
        <f t="shared" si="164"/>
        <v/>
      </c>
      <c r="AK128" s="4"/>
      <c r="AL128" s="101" t="str">
        <f t="shared" si="165"/>
        <v> </v>
      </c>
      <c r="AM128" s="99">
        <f t="shared" si="167"/>
        <v>0</v>
      </c>
      <c r="AN128" s="99">
        <f t="shared" si="168"/>
        <v>0</v>
      </c>
      <c r="AO128" s="99">
        <f t="shared" si="169"/>
        <v>0</v>
      </c>
      <c r="AP128" s="99">
        <f t="shared" si="170"/>
        <v>0</v>
      </c>
      <c r="AQ128" s="150">
        <f t="shared" si="171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247"/>
      <c r="E129" s="37" t="str">
        <f t="shared" si="166"/>
        <v> </v>
      </c>
      <c r="F129" s="38"/>
      <c r="G129" s="39"/>
      <c r="H129" s="40"/>
      <c r="I129" s="319">
        <f t="shared" si="152"/>
        <v>0</v>
      </c>
      <c r="J129" s="10"/>
      <c r="K129" s="38"/>
      <c r="L129" s="39"/>
      <c r="M129" s="40"/>
      <c r="N129" s="68">
        <f t="shared" si="153"/>
        <v>0</v>
      </c>
      <c r="O129" s="10"/>
      <c r="P129" s="38"/>
      <c r="Q129" s="39"/>
      <c r="R129" s="40"/>
      <c r="S129" s="68">
        <f t="shared" si="154"/>
        <v>0</v>
      </c>
      <c r="T129" s="10"/>
      <c r="U129" s="38"/>
      <c r="V129" s="39"/>
      <c r="W129" s="40"/>
      <c r="X129" s="68">
        <f t="shared" si="155"/>
        <v>0</v>
      </c>
      <c r="Y129" s="10"/>
      <c r="Z129" s="73">
        <f t="shared" si="156"/>
        <v>0</v>
      </c>
      <c r="AA129" s="79">
        <f t="shared" si="156"/>
        <v>0</v>
      </c>
      <c r="AB129" s="79">
        <f t="shared" si="157"/>
        <v>0</v>
      </c>
      <c r="AC129" s="68">
        <f t="shared" si="158"/>
        <v>0</v>
      </c>
      <c r="AD129" s="4"/>
      <c r="AE129" s="37" t="str">
        <f t="shared" si="159"/>
        <v> </v>
      </c>
      <c r="AF129" s="86" t="str">
        <f t="shared" si="160"/>
        <v>0</v>
      </c>
      <c r="AG129" s="86" t="str">
        <f t="shared" si="161"/>
        <v>0</v>
      </c>
      <c r="AH129" s="86" t="str">
        <f t="shared" si="162"/>
        <v>0</v>
      </c>
      <c r="AI129" s="86" t="str">
        <f t="shared" si="163"/>
        <v>0</v>
      </c>
      <c r="AJ129" s="100" t="str">
        <f t="shared" si="164"/>
        <v/>
      </c>
      <c r="AK129" s="4"/>
      <c r="AL129" s="101" t="str">
        <f t="shared" si="165"/>
        <v> </v>
      </c>
      <c r="AM129" s="99">
        <f t="shared" si="167"/>
        <v>0</v>
      </c>
      <c r="AN129" s="99">
        <f t="shared" si="168"/>
        <v>0</v>
      </c>
      <c r="AO129" s="99">
        <f t="shared" si="169"/>
        <v>0</v>
      </c>
      <c r="AP129" s="99">
        <f t="shared" si="170"/>
        <v>0</v>
      </c>
      <c r="AQ129" s="150">
        <f t="shared" si="171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 t="str">
        <f>+TEXT(E130,"tttt")</f>
        <v> </v>
      </c>
      <c r="C130" s="4"/>
      <c r="D130" s="247"/>
      <c r="E130" s="37" t="str">
        <f t="shared" si="166"/>
        <v> </v>
      </c>
      <c r="F130" s="38"/>
      <c r="G130" s="39"/>
      <c r="H130" s="40"/>
      <c r="I130" s="319">
        <f t="shared" si="152"/>
        <v>0</v>
      </c>
      <c r="J130" s="10"/>
      <c r="K130" s="38"/>
      <c r="L130" s="39"/>
      <c r="M130" s="40"/>
      <c r="N130" s="68">
        <f t="shared" si="153"/>
        <v>0</v>
      </c>
      <c r="O130" s="10"/>
      <c r="P130" s="38"/>
      <c r="Q130" s="39"/>
      <c r="R130" s="40"/>
      <c r="S130" s="68">
        <f t="shared" si="154"/>
        <v>0</v>
      </c>
      <c r="T130" s="10"/>
      <c r="U130" s="38"/>
      <c r="V130" s="39"/>
      <c r="W130" s="40"/>
      <c r="X130" s="68">
        <f t="shared" si="155"/>
        <v>0</v>
      </c>
      <c r="Y130" s="10"/>
      <c r="Z130" s="73">
        <f t="shared" si="156"/>
        <v>0</v>
      </c>
      <c r="AA130" s="79">
        <f t="shared" si="156"/>
        <v>0</v>
      </c>
      <c r="AB130" s="79">
        <f t="shared" si="157"/>
        <v>0</v>
      </c>
      <c r="AC130" s="68">
        <f t="shared" si="158"/>
        <v>0</v>
      </c>
      <c r="AD130" s="4"/>
      <c r="AE130" s="37" t="str">
        <f t="shared" si="159"/>
        <v> </v>
      </c>
      <c r="AF130" s="86" t="str">
        <f t="shared" si="160"/>
        <v>0</v>
      </c>
      <c r="AG130" s="86" t="str">
        <f t="shared" si="161"/>
        <v>0</v>
      </c>
      <c r="AH130" s="86" t="str">
        <f t="shared" si="162"/>
        <v>0</v>
      </c>
      <c r="AI130" s="86" t="str">
        <f t="shared" si="163"/>
        <v>0</v>
      </c>
      <c r="AJ130" s="100" t="str">
        <f t="shared" si="164"/>
        <v/>
      </c>
      <c r="AK130" s="4"/>
      <c r="AL130" s="101" t="str">
        <f t="shared" si="165"/>
        <v> </v>
      </c>
      <c r="AM130" s="99">
        <f t="shared" si="167"/>
        <v>0</v>
      </c>
      <c r="AN130" s="99">
        <f t="shared" si="168"/>
        <v>0</v>
      </c>
      <c r="AO130" s="99">
        <f t="shared" si="169"/>
        <v>0</v>
      </c>
      <c r="AP130" s="99">
        <f t="shared" si="170"/>
        <v>0</v>
      </c>
      <c r="AQ130" s="150">
        <f t="shared" si="171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247"/>
      <c r="E131" s="37" t="str">
        <f t="shared" si="166"/>
        <v> </v>
      </c>
      <c r="F131" s="38"/>
      <c r="G131" s="39"/>
      <c r="H131" s="40"/>
      <c r="I131" s="319">
        <f t="shared" si="152"/>
        <v>0</v>
      </c>
      <c r="J131" s="10"/>
      <c r="K131" s="38"/>
      <c r="L131" s="39"/>
      <c r="M131" s="40"/>
      <c r="N131" s="68">
        <f t="shared" si="153"/>
        <v>0</v>
      </c>
      <c r="O131" s="10"/>
      <c r="P131" s="38"/>
      <c r="Q131" s="39"/>
      <c r="R131" s="40"/>
      <c r="S131" s="68">
        <f t="shared" si="154"/>
        <v>0</v>
      </c>
      <c r="T131" s="10"/>
      <c r="U131" s="38"/>
      <c r="V131" s="39"/>
      <c r="W131" s="40"/>
      <c r="X131" s="68">
        <f t="shared" si="155"/>
        <v>0</v>
      </c>
      <c r="Y131" s="10"/>
      <c r="Z131" s="73">
        <f t="shared" si="156"/>
        <v>0</v>
      </c>
      <c r="AA131" s="79">
        <f t="shared" si="156"/>
        <v>0</v>
      </c>
      <c r="AB131" s="79">
        <f t="shared" si="157"/>
        <v>0</v>
      </c>
      <c r="AC131" s="68">
        <f t="shared" si="158"/>
        <v>0</v>
      </c>
      <c r="AD131" s="4"/>
      <c r="AE131" s="37" t="str">
        <f t="shared" si="159"/>
        <v> </v>
      </c>
      <c r="AF131" s="86" t="str">
        <f t="shared" si="160"/>
        <v>0</v>
      </c>
      <c r="AG131" s="86" t="str">
        <f t="shared" si="161"/>
        <v>0</v>
      </c>
      <c r="AH131" s="86" t="str">
        <f t="shared" si="162"/>
        <v>0</v>
      </c>
      <c r="AI131" s="86" t="str">
        <f t="shared" si="163"/>
        <v>0</v>
      </c>
      <c r="AJ131" s="100" t="str">
        <f t="shared" si="164"/>
        <v/>
      </c>
      <c r="AK131" s="4"/>
      <c r="AL131" s="101" t="str">
        <f t="shared" si="165"/>
        <v> </v>
      </c>
      <c r="AM131" s="99">
        <f t="shared" si="167"/>
        <v>0</v>
      </c>
      <c r="AN131" s="99">
        <f t="shared" si="168"/>
        <v>0</v>
      </c>
      <c r="AO131" s="99">
        <f t="shared" si="169"/>
        <v>0</v>
      </c>
      <c r="AP131" s="99">
        <f t="shared" si="170"/>
        <v>0</v>
      </c>
      <c r="AQ131" s="150">
        <f t="shared" si="171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247"/>
      <c r="E132" s="37" t="str">
        <f t="shared" si="166"/>
        <v> </v>
      </c>
      <c r="F132" s="38"/>
      <c r="G132" s="39"/>
      <c r="H132" s="40"/>
      <c r="I132" s="319">
        <f t="shared" si="152"/>
        <v>0</v>
      </c>
      <c r="J132" s="10"/>
      <c r="K132" s="38"/>
      <c r="L132" s="39"/>
      <c r="M132" s="40"/>
      <c r="N132" s="68">
        <f t="shared" si="153"/>
        <v>0</v>
      </c>
      <c r="O132" s="10"/>
      <c r="P132" s="38"/>
      <c r="Q132" s="39"/>
      <c r="R132" s="40"/>
      <c r="S132" s="68">
        <f t="shared" si="154"/>
        <v>0</v>
      </c>
      <c r="T132" s="10"/>
      <c r="U132" s="38"/>
      <c r="V132" s="39"/>
      <c r="W132" s="40"/>
      <c r="X132" s="68">
        <f t="shared" si="155"/>
        <v>0</v>
      </c>
      <c r="Y132" s="10"/>
      <c r="Z132" s="73">
        <f t="shared" si="156"/>
        <v>0</v>
      </c>
      <c r="AA132" s="79">
        <f t="shared" si="156"/>
        <v>0</v>
      </c>
      <c r="AB132" s="79">
        <f t="shared" si="157"/>
        <v>0</v>
      </c>
      <c r="AC132" s="68">
        <f t="shared" si="158"/>
        <v>0</v>
      </c>
      <c r="AD132" s="4"/>
      <c r="AE132" s="37" t="str">
        <f t="shared" si="159"/>
        <v> </v>
      </c>
      <c r="AF132" s="86" t="str">
        <f t="shared" si="160"/>
        <v>0</v>
      </c>
      <c r="AG132" s="86" t="str">
        <f t="shared" si="161"/>
        <v>0</v>
      </c>
      <c r="AH132" s="86" t="str">
        <f t="shared" si="162"/>
        <v>0</v>
      </c>
      <c r="AI132" s="86" t="str">
        <f t="shared" si="163"/>
        <v>0</v>
      </c>
      <c r="AJ132" s="100" t="str">
        <f t="shared" si="164"/>
        <v/>
      </c>
      <c r="AK132" s="4"/>
      <c r="AL132" s="101" t="str">
        <f t="shared" si="165"/>
        <v> </v>
      </c>
      <c r="AM132" s="99">
        <f t="shared" si="167"/>
        <v>0</v>
      </c>
      <c r="AN132" s="99">
        <f t="shared" si="168"/>
        <v>0</v>
      </c>
      <c r="AO132" s="99">
        <f t="shared" si="169"/>
        <v>0</v>
      </c>
      <c r="AP132" s="99">
        <f t="shared" si="170"/>
        <v>0</v>
      </c>
      <c r="AQ132" s="150">
        <f t="shared" si="171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247"/>
      <c r="E133" s="37" t="str">
        <f t="shared" si="166"/>
        <v> </v>
      </c>
      <c r="F133" s="38"/>
      <c r="G133" s="39"/>
      <c r="H133" s="40"/>
      <c r="I133" s="319">
        <f t="shared" si="152"/>
        <v>0</v>
      </c>
      <c r="J133" s="10"/>
      <c r="K133" s="38"/>
      <c r="L133" s="39"/>
      <c r="M133" s="40"/>
      <c r="N133" s="68">
        <f t="shared" si="153"/>
        <v>0</v>
      </c>
      <c r="O133" s="10"/>
      <c r="P133" s="38"/>
      <c r="Q133" s="39"/>
      <c r="R133" s="40"/>
      <c r="S133" s="68">
        <f t="shared" si="154"/>
        <v>0</v>
      </c>
      <c r="T133" s="10"/>
      <c r="U133" s="38"/>
      <c r="V133" s="39"/>
      <c r="W133" s="40"/>
      <c r="X133" s="68">
        <f t="shared" si="155"/>
        <v>0</v>
      </c>
      <c r="Y133" s="10"/>
      <c r="Z133" s="73">
        <f t="shared" si="156"/>
        <v>0</v>
      </c>
      <c r="AA133" s="79">
        <f t="shared" si="156"/>
        <v>0</v>
      </c>
      <c r="AB133" s="79">
        <f t="shared" si="157"/>
        <v>0</v>
      </c>
      <c r="AC133" s="68">
        <f t="shared" si="158"/>
        <v>0</v>
      </c>
      <c r="AD133" s="4"/>
      <c r="AE133" s="37" t="str">
        <f t="shared" si="159"/>
        <v> </v>
      </c>
      <c r="AF133" s="86" t="str">
        <f t="shared" si="160"/>
        <v>0</v>
      </c>
      <c r="AG133" s="86" t="str">
        <f t="shared" si="161"/>
        <v>0</v>
      </c>
      <c r="AH133" s="86" t="str">
        <f t="shared" si="162"/>
        <v>0</v>
      </c>
      <c r="AI133" s="86" t="str">
        <f t="shared" si="163"/>
        <v>0</v>
      </c>
      <c r="AJ133" s="100" t="str">
        <f t="shared" si="164"/>
        <v/>
      </c>
      <c r="AK133" s="4"/>
      <c r="AL133" s="101" t="str">
        <f t="shared" si="165"/>
        <v> </v>
      </c>
      <c r="AM133" s="99">
        <f t="shared" si="167"/>
        <v>0</v>
      </c>
      <c r="AN133" s="99">
        <f t="shared" si="168"/>
        <v>0</v>
      </c>
      <c r="AO133" s="99">
        <f t="shared" si="169"/>
        <v>0</v>
      </c>
      <c r="AP133" s="99">
        <f t="shared" si="170"/>
        <v>0</v>
      </c>
      <c r="AQ133" s="150">
        <f t="shared" si="171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247"/>
      <c r="E134" s="37" t="str">
        <f t="shared" si="166"/>
        <v> </v>
      </c>
      <c r="F134" s="38"/>
      <c r="G134" s="39"/>
      <c r="H134" s="40"/>
      <c r="I134" s="319">
        <f t="shared" si="152"/>
        <v>0</v>
      </c>
      <c r="J134" s="10"/>
      <c r="K134" s="38"/>
      <c r="L134" s="39"/>
      <c r="M134" s="40"/>
      <c r="N134" s="68">
        <f t="shared" si="153"/>
        <v>0</v>
      </c>
      <c r="O134" s="10"/>
      <c r="P134" s="38"/>
      <c r="Q134" s="39"/>
      <c r="R134" s="40"/>
      <c r="S134" s="68">
        <f t="shared" si="154"/>
        <v>0</v>
      </c>
      <c r="T134" s="10"/>
      <c r="U134" s="38"/>
      <c r="V134" s="39"/>
      <c r="W134" s="40"/>
      <c r="X134" s="68">
        <f t="shared" si="155"/>
        <v>0</v>
      </c>
      <c r="Y134" s="10"/>
      <c r="Z134" s="73">
        <f t="shared" si="156"/>
        <v>0</v>
      </c>
      <c r="AA134" s="79">
        <f t="shared" si="156"/>
        <v>0</v>
      </c>
      <c r="AB134" s="79">
        <f t="shared" si="157"/>
        <v>0</v>
      </c>
      <c r="AC134" s="68">
        <f t="shared" si="158"/>
        <v>0</v>
      </c>
      <c r="AD134" s="4"/>
      <c r="AE134" s="37" t="str">
        <f t="shared" si="159"/>
        <v> </v>
      </c>
      <c r="AF134" s="86" t="str">
        <f t="shared" si="160"/>
        <v>0</v>
      </c>
      <c r="AG134" s="86" t="str">
        <f t="shared" si="161"/>
        <v>0</v>
      </c>
      <c r="AH134" s="86" t="str">
        <f t="shared" si="162"/>
        <v>0</v>
      </c>
      <c r="AI134" s="86" t="str">
        <f t="shared" si="163"/>
        <v>0</v>
      </c>
      <c r="AJ134" s="100" t="str">
        <f t="shared" si="164"/>
        <v/>
      </c>
      <c r="AK134" s="4"/>
      <c r="AL134" s="101" t="str">
        <f t="shared" si="165"/>
        <v> </v>
      </c>
      <c r="AM134" s="99">
        <f t="shared" si="167"/>
        <v>0</v>
      </c>
      <c r="AN134" s="99">
        <f t="shared" si="168"/>
        <v>0</v>
      </c>
      <c r="AO134" s="99">
        <f t="shared" si="169"/>
        <v>0</v>
      </c>
      <c r="AP134" s="99">
        <f t="shared" si="170"/>
        <v>0</v>
      </c>
      <c r="AQ134" s="150">
        <f t="shared" si="171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247"/>
      <c r="E135" s="37" t="str">
        <f t="shared" si="166"/>
        <v> </v>
      </c>
      <c r="F135" s="38"/>
      <c r="G135" s="39"/>
      <c r="H135" s="40"/>
      <c r="I135" s="319">
        <f t="shared" si="152"/>
        <v>0</v>
      </c>
      <c r="J135" s="10"/>
      <c r="K135" s="38"/>
      <c r="L135" s="39"/>
      <c r="M135" s="40"/>
      <c r="N135" s="68">
        <f t="shared" si="153"/>
        <v>0</v>
      </c>
      <c r="O135" s="10"/>
      <c r="P135" s="38"/>
      <c r="Q135" s="39"/>
      <c r="R135" s="40"/>
      <c r="S135" s="68">
        <f t="shared" si="154"/>
        <v>0</v>
      </c>
      <c r="T135" s="10"/>
      <c r="U135" s="38"/>
      <c r="V135" s="39"/>
      <c r="W135" s="40"/>
      <c r="X135" s="68">
        <f t="shared" si="155"/>
        <v>0</v>
      </c>
      <c r="Y135" s="10"/>
      <c r="Z135" s="73">
        <f t="shared" si="156"/>
        <v>0</v>
      </c>
      <c r="AA135" s="79">
        <f t="shared" si="156"/>
        <v>0</v>
      </c>
      <c r="AB135" s="79">
        <f t="shared" si="157"/>
        <v>0</v>
      </c>
      <c r="AC135" s="68">
        <f t="shared" si="158"/>
        <v>0</v>
      </c>
      <c r="AD135" s="4"/>
      <c r="AE135" s="37" t="str">
        <f t="shared" si="159"/>
        <v> </v>
      </c>
      <c r="AF135" s="86" t="str">
        <f t="shared" si="160"/>
        <v>0</v>
      </c>
      <c r="AG135" s="86" t="str">
        <f t="shared" si="161"/>
        <v>0</v>
      </c>
      <c r="AH135" s="86" t="str">
        <f t="shared" si="162"/>
        <v>0</v>
      </c>
      <c r="AI135" s="86" t="str">
        <f t="shared" si="163"/>
        <v>0</v>
      </c>
      <c r="AJ135" s="100" t="str">
        <f t="shared" si="164"/>
        <v/>
      </c>
      <c r="AK135" s="4"/>
      <c r="AL135" s="101" t="str">
        <f t="shared" si="165"/>
        <v> </v>
      </c>
      <c r="AM135" s="99">
        <f t="shared" si="167"/>
        <v>0</v>
      </c>
      <c r="AN135" s="99">
        <f t="shared" si="168"/>
        <v>0</v>
      </c>
      <c r="AO135" s="99">
        <f t="shared" si="169"/>
        <v>0</v>
      </c>
      <c r="AP135" s="99">
        <f t="shared" si="170"/>
        <v>0</v>
      </c>
      <c r="AQ135" s="150">
        <f t="shared" si="171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247"/>
      <c r="E136" s="37" t="str">
        <f t="shared" si="166"/>
        <v> </v>
      </c>
      <c r="F136" s="38"/>
      <c r="G136" s="39"/>
      <c r="H136" s="40"/>
      <c r="I136" s="319">
        <f t="shared" si="152"/>
        <v>0</v>
      </c>
      <c r="J136" s="10"/>
      <c r="K136" s="38"/>
      <c r="L136" s="39"/>
      <c r="M136" s="40"/>
      <c r="N136" s="68">
        <f t="shared" si="153"/>
        <v>0</v>
      </c>
      <c r="O136" s="10"/>
      <c r="P136" s="38"/>
      <c r="Q136" s="39"/>
      <c r="R136" s="40"/>
      <c r="S136" s="68">
        <f t="shared" si="154"/>
        <v>0</v>
      </c>
      <c r="T136" s="10"/>
      <c r="U136" s="38"/>
      <c r="V136" s="39"/>
      <c r="W136" s="40"/>
      <c r="X136" s="68">
        <f t="shared" si="155"/>
        <v>0</v>
      </c>
      <c r="Y136" s="10"/>
      <c r="Z136" s="73">
        <f t="shared" si="156"/>
        <v>0</v>
      </c>
      <c r="AA136" s="79">
        <f t="shared" si="156"/>
        <v>0</v>
      </c>
      <c r="AB136" s="79">
        <f t="shared" si="157"/>
        <v>0</v>
      </c>
      <c r="AC136" s="68">
        <f t="shared" si="158"/>
        <v>0</v>
      </c>
      <c r="AD136" s="4"/>
      <c r="AE136" s="37" t="str">
        <f t="shared" si="159"/>
        <v> </v>
      </c>
      <c r="AF136" s="86" t="str">
        <f t="shared" si="160"/>
        <v>0</v>
      </c>
      <c r="AG136" s="86" t="str">
        <f t="shared" si="161"/>
        <v>0</v>
      </c>
      <c r="AH136" s="86" t="str">
        <f t="shared" si="162"/>
        <v>0</v>
      </c>
      <c r="AI136" s="86" t="str">
        <f t="shared" si="163"/>
        <v>0</v>
      </c>
      <c r="AJ136" s="100" t="str">
        <f t="shared" si="164"/>
        <v/>
      </c>
      <c r="AK136" s="4"/>
      <c r="AL136" s="101" t="str">
        <f t="shared" si="165"/>
        <v> </v>
      </c>
      <c r="AM136" s="99">
        <f t="shared" si="167"/>
        <v>0</v>
      </c>
      <c r="AN136" s="99">
        <f t="shared" si="168"/>
        <v>0</v>
      </c>
      <c r="AO136" s="99">
        <f t="shared" si="169"/>
        <v>0</v>
      </c>
      <c r="AP136" s="99">
        <f t="shared" si="170"/>
        <v>0</v>
      </c>
      <c r="AQ136" s="150">
        <f t="shared" si="171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247"/>
      <c r="E137" s="37" t="str">
        <f t="shared" si="166"/>
        <v> </v>
      </c>
      <c r="F137" s="38"/>
      <c r="G137" s="39"/>
      <c r="H137" s="40"/>
      <c r="I137" s="319">
        <f t="shared" si="152"/>
        <v>0</v>
      </c>
      <c r="J137" s="10"/>
      <c r="K137" s="38"/>
      <c r="L137" s="39"/>
      <c r="M137" s="40"/>
      <c r="N137" s="68">
        <f t="shared" si="153"/>
        <v>0</v>
      </c>
      <c r="O137" s="10"/>
      <c r="P137" s="38"/>
      <c r="Q137" s="39"/>
      <c r="R137" s="40"/>
      <c r="S137" s="68">
        <f t="shared" si="154"/>
        <v>0</v>
      </c>
      <c r="T137" s="10"/>
      <c r="U137" s="38"/>
      <c r="V137" s="39"/>
      <c r="W137" s="40"/>
      <c r="X137" s="68">
        <f t="shared" si="155"/>
        <v>0</v>
      </c>
      <c r="Y137" s="10"/>
      <c r="Z137" s="73">
        <f t="shared" si="156"/>
        <v>0</v>
      </c>
      <c r="AA137" s="79">
        <f t="shared" si="156"/>
        <v>0</v>
      </c>
      <c r="AB137" s="79">
        <f t="shared" si="157"/>
        <v>0</v>
      </c>
      <c r="AC137" s="68">
        <f t="shared" si="158"/>
        <v>0</v>
      </c>
      <c r="AD137" s="4"/>
      <c r="AE137" s="37" t="str">
        <f t="shared" si="159"/>
        <v> </v>
      </c>
      <c r="AF137" s="86" t="str">
        <f t="shared" si="160"/>
        <v>0</v>
      </c>
      <c r="AG137" s="86" t="str">
        <f t="shared" si="161"/>
        <v>0</v>
      </c>
      <c r="AH137" s="86" t="str">
        <f t="shared" si="162"/>
        <v>0</v>
      </c>
      <c r="AI137" s="86" t="str">
        <f t="shared" si="163"/>
        <v>0</v>
      </c>
      <c r="AJ137" s="100" t="str">
        <f t="shared" si="164"/>
        <v/>
      </c>
      <c r="AK137" s="4"/>
      <c r="AL137" s="101" t="str">
        <f t="shared" si="165"/>
        <v> </v>
      </c>
      <c r="AM137" s="99">
        <f t="shared" si="167"/>
        <v>0</v>
      </c>
      <c r="AN137" s="99">
        <f t="shared" si="168"/>
        <v>0</v>
      </c>
      <c r="AO137" s="99">
        <f t="shared" si="169"/>
        <v>0</v>
      </c>
      <c r="AP137" s="99">
        <f t="shared" si="170"/>
        <v>0</v>
      </c>
      <c r="AQ137" s="150">
        <f t="shared" si="171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247"/>
      <c r="E138" s="37" t="str">
        <f t="shared" si="166"/>
        <v> </v>
      </c>
      <c r="F138" s="38"/>
      <c r="G138" s="39"/>
      <c r="H138" s="40"/>
      <c r="I138" s="319">
        <f t="shared" si="152"/>
        <v>0</v>
      </c>
      <c r="J138" s="10"/>
      <c r="K138" s="38"/>
      <c r="L138" s="39"/>
      <c r="M138" s="40"/>
      <c r="N138" s="68">
        <f t="shared" si="153"/>
        <v>0</v>
      </c>
      <c r="O138" s="10"/>
      <c r="P138" s="38"/>
      <c r="Q138" s="39"/>
      <c r="R138" s="40"/>
      <c r="S138" s="68">
        <f t="shared" si="154"/>
        <v>0</v>
      </c>
      <c r="T138" s="10"/>
      <c r="U138" s="38"/>
      <c r="V138" s="39"/>
      <c r="W138" s="40"/>
      <c r="X138" s="68">
        <f t="shared" si="155"/>
        <v>0</v>
      </c>
      <c r="Y138" s="10"/>
      <c r="Z138" s="73">
        <f t="shared" si="156"/>
        <v>0</v>
      </c>
      <c r="AA138" s="79">
        <f t="shared" si="156"/>
        <v>0</v>
      </c>
      <c r="AB138" s="79">
        <f t="shared" si="157"/>
        <v>0</v>
      </c>
      <c r="AC138" s="68">
        <f t="shared" si="158"/>
        <v>0</v>
      </c>
      <c r="AD138" s="4"/>
      <c r="AE138" s="37" t="str">
        <f t="shared" si="159"/>
        <v> </v>
      </c>
      <c r="AF138" s="86" t="str">
        <f t="shared" si="160"/>
        <v>0</v>
      </c>
      <c r="AG138" s="86" t="str">
        <f t="shared" si="161"/>
        <v>0</v>
      </c>
      <c r="AH138" s="86" t="str">
        <f t="shared" si="162"/>
        <v>0</v>
      </c>
      <c r="AI138" s="86" t="str">
        <f t="shared" si="163"/>
        <v>0</v>
      </c>
      <c r="AJ138" s="100" t="str">
        <f t="shared" si="164"/>
        <v/>
      </c>
      <c r="AK138" s="4"/>
      <c r="AL138" s="101" t="str">
        <f t="shared" si="165"/>
        <v> </v>
      </c>
      <c r="AM138" s="99">
        <f t="shared" si="167"/>
        <v>0</v>
      </c>
      <c r="AN138" s="99">
        <f t="shared" si="168"/>
        <v>0</v>
      </c>
      <c r="AO138" s="99">
        <f t="shared" si="169"/>
        <v>0</v>
      </c>
      <c r="AP138" s="99">
        <f t="shared" si="170"/>
        <v>0</v>
      </c>
      <c r="AQ138" s="150">
        <f t="shared" si="171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247"/>
      <c r="E139" s="37" t="str">
        <f t="shared" si="166"/>
        <v> </v>
      </c>
      <c r="F139" s="38"/>
      <c r="G139" s="39"/>
      <c r="H139" s="40"/>
      <c r="I139" s="319">
        <f t="shared" si="152"/>
        <v>0</v>
      </c>
      <c r="J139" s="10"/>
      <c r="K139" s="38"/>
      <c r="L139" s="39"/>
      <c r="M139" s="40"/>
      <c r="N139" s="68">
        <f t="shared" si="153"/>
        <v>0</v>
      </c>
      <c r="O139" s="10"/>
      <c r="P139" s="38"/>
      <c r="Q139" s="39"/>
      <c r="R139" s="40"/>
      <c r="S139" s="68">
        <f t="shared" si="154"/>
        <v>0</v>
      </c>
      <c r="T139" s="10"/>
      <c r="U139" s="38"/>
      <c r="V139" s="39"/>
      <c r="W139" s="40"/>
      <c r="X139" s="68">
        <f t="shared" si="155"/>
        <v>0</v>
      </c>
      <c r="Y139" s="10"/>
      <c r="Z139" s="73">
        <f t="shared" si="156"/>
        <v>0</v>
      </c>
      <c r="AA139" s="79">
        <f t="shared" si="156"/>
        <v>0</v>
      </c>
      <c r="AB139" s="79">
        <f t="shared" si="157"/>
        <v>0</v>
      </c>
      <c r="AC139" s="68">
        <f t="shared" si="158"/>
        <v>0</v>
      </c>
      <c r="AD139" s="4"/>
      <c r="AE139" s="37" t="str">
        <f t="shared" si="159"/>
        <v> </v>
      </c>
      <c r="AF139" s="86" t="str">
        <f t="shared" si="160"/>
        <v>0</v>
      </c>
      <c r="AG139" s="86" t="str">
        <f t="shared" si="161"/>
        <v>0</v>
      </c>
      <c r="AH139" s="86" t="str">
        <f t="shared" si="162"/>
        <v>0</v>
      </c>
      <c r="AI139" s="86" t="str">
        <f t="shared" si="163"/>
        <v>0</v>
      </c>
      <c r="AJ139" s="100" t="str">
        <f t="shared" si="164"/>
        <v/>
      </c>
      <c r="AK139" s="4"/>
      <c r="AL139" s="101" t="str">
        <f t="shared" si="165"/>
        <v> </v>
      </c>
      <c r="AM139" s="99">
        <f t="shared" si="167"/>
        <v>0</v>
      </c>
      <c r="AN139" s="99">
        <f t="shared" si="168"/>
        <v>0</v>
      </c>
      <c r="AO139" s="99">
        <f t="shared" si="169"/>
        <v>0</v>
      </c>
      <c r="AP139" s="99">
        <f t="shared" si="170"/>
        <v>0</v>
      </c>
      <c r="AQ139" s="150">
        <f t="shared" si="171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247"/>
      <c r="E140" s="37" t="str">
        <f t="shared" si="166"/>
        <v> </v>
      </c>
      <c r="F140" s="38"/>
      <c r="G140" s="39"/>
      <c r="H140" s="40"/>
      <c r="I140" s="319">
        <f t="shared" si="152"/>
        <v>0</v>
      </c>
      <c r="J140" s="10"/>
      <c r="K140" s="38"/>
      <c r="L140" s="39"/>
      <c r="M140" s="40"/>
      <c r="N140" s="68">
        <f t="shared" si="153"/>
        <v>0</v>
      </c>
      <c r="O140" s="10"/>
      <c r="P140" s="38"/>
      <c r="Q140" s="39"/>
      <c r="R140" s="40"/>
      <c r="S140" s="68">
        <f t="shared" si="154"/>
        <v>0</v>
      </c>
      <c r="T140" s="10"/>
      <c r="U140" s="38"/>
      <c r="V140" s="39"/>
      <c r="W140" s="40"/>
      <c r="X140" s="68">
        <f t="shared" si="155"/>
        <v>0</v>
      </c>
      <c r="Y140" s="10"/>
      <c r="Z140" s="73">
        <f t="shared" si="156"/>
        <v>0</v>
      </c>
      <c r="AA140" s="79">
        <f t="shared" si="156"/>
        <v>0</v>
      </c>
      <c r="AB140" s="79">
        <f t="shared" si="157"/>
        <v>0</v>
      </c>
      <c r="AC140" s="68">
        <f t="shared" si="158"/>
        <v>0</v>
      </c>
      <c r="AD140" s="4"/>
      <c r="AE140" s="37" t="str">
        <f t="shared" si="159"/>
        <v> </v>
      </c>
      <c r="AF140" s="86" t="str">
        <f t="shared" si="160"/>
        <v>0</v>
      </c>
      <c r="AG140" s="86" t="str">
        <f t="shared" si="161"/>
        <v>0</v>
      </c>
      <c r="AH140" s="86" t="str">
        <f t="shared" si="162"/>
        <v>0</v>
      </c>
      <c r="AI140" s="86" t="str">
        <f t="shared" si="163"/>
        <v>0</v>
      </c>
      <c r="AJ140" s="100" t="str">
        <f t="shared" si="164"/>
        <v/>
      </c>
      <c r="AK140" s="4"/>
      <c r="AL140" s="101" t="str">
        <f t="shared" si="165"/>
        <v> </v>
      </c>
      <c r="AM140" s="99">
        <f t="shared" si="167"/>
        <v>0</v>
      </c>
      <c r="AN140" s="99">
        <f t="shared" si="168"/>
        <v>0</v>
      </c>
      <c r="AO140" s="99">
        <f t="shared" si="169"/>
        <v>0</v>
      </c>
      <c r="AP140" s="99">
        <f t="shared" si="170"/>
        <v>0</v>
      </c>
      <c r="AQ140" s="150">
        <f t="shared" si="171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247"/>
      <c r="E141" s="37" t="str">
        <f t="shared" si="166"/>
        <v> </v>
      </c>
      <c r="F141" s="38"/>
      <c r="G141" s="39"/>
      <c r="H141" s="40"/>
      <c r="I141" s="319">
        <f t="shared" si="152"/>
        <v>0</v>
      </c>
      <c r="J141" s="10"/>
      <c r="K141" s="38"/>
      <c r="L141" s="39"/>
      <c r="M141" s="40"/>
      <c r="N141" s="68">
        <f t="shared" si="153"/>
        <v>0</v>
      </c>
      <c r="O141" s="10"/>
      <c r="P141" s="38"/>
      <c r="Q141" s="39"/>
      <c r="R141" s="40"/>
      <c r="S141" s="68">
        <f t="shared" si="154"/>
        <v>0</v>
      </c>
      <c r="T141" s="10"/>
      <c r="U141" s="38"/>
      <c r="V141" s="39"/>
      <c r="W141" s="40"/>
      <c r="X141" s="68">
        <f t="shared" si="155"/>
        <v>0</v>
      </c>
      <c r="Y141" s="10"/>
      <c r="Z141" s="73">
        <f t="shared" si="156"/>
        <v>0</v>
      </c>
      <c r="AA141" s="79">
        <f t="shared" si="156"/>
        <v>0</v>
      </c>
      <c r="AB141" s="79">
        <f t="shared" si="157"/>
        <v>0</v>
      </c>
      <c r="AC141" s="68">
        <f t="shared" si="158"/>
        <v>0</v>
      </c>
      <c r="AD141" s="4"/>
      <c r="AE141" s="37" t="str">
        <f t="shared" si="159"/>
        <v> </v>
      </c>
      <c r="AF141" s="86" t="str">
        <f t="shared" si="160"/>
        <v>0</v>
      </c>
      <c r="AG141" s="86" t="str">
        <f t="shared" si="161"/>
        <v>0</v>
      </c>
      <c r="AH141" s="86" t="str">
        <f t="shared" si="162"/>
        <v>0</v>
      </c>
      <c r="AI141" s="86" t="str">
        <f t="shared" si="163"/>
        <v>0</v>
      </c>
      <c r="AJ141" s="100" t="str">
        <f t="shared" si="164"/>
        <v/>
      </c>
      <c r="AK141" s="4"/>
      <c r="AL141" s="101" t="str">
        <f t="shared" si="165"/>
        <v> </v>
      </c>
      <c r="AM141" s="99">
        <f t="shared" si="167"/>
        <v>0</v>
      </c>
      <c r="AN141" s="99">
        <f t="shared" si="168"/>
        <v>0</v>
      </c>
      <c r="AO141" s="99">
        <f t="shared" si="169"/>
        <v>0</v>
      </c>
      <c r="AP141" s="99">
        <f t="shared" si="170"/>
        <v>0</v>
      </c>
      <c r="AQ141" s="150">
        <f t="shared" si="171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247"/>
      <c r="E142" s="37" t="str">
        <f t="shared" si="166"/>
        <v> </v>
      </c>
      <c r="F142" s="38"/>
      <c r="G142" s="39"/>
      <c r="H142" s="40"/>
      <c r="I142" s="319">
        <f t="shared" si="152"/>
        <v>0</v>
      </c>
      <c r="J142" s="10"/>
      <c r="K142" s="38"/>
      <c r="L142" s="39"/>
      <c r="M142" s="40"/>
      <c r="N142" s="68">
        <f t="shared" si="153"/>
        <v>0</v>
      </c>
      <c r="O142" s="10"/>
      <c r="P142" s="38"/>
      <c r="Q142" s="39"/>
      <c r="R142" s="40"/>
      <c r="S142" s="68">
        <f t="shared" si="154"/>
        <v>0</v>
      </c>
      <c r="T142" s="10"/>
      <c r="U142" s="38"/>
      <c r="V142" s="39"/>
      <c r="W142" s="40"/>
      <c r="X142" s="68">
        <f t="shared" si="155"/>
        <v>0</v>
      </c>
      <c r="Y142" s="10"/>
      <c r="Z142" s="73">
        <f t="shared" si="156"/>
        <v>0</v>
      </c>
      <c r="AA142" s="79">
        <f t="shared" si="156"/>
        <v>0</v>
      </c>
      <c r="AB142" s="79">
        <f t="shared" si="157"/>
        <v>0</v>
      </c>
      <c r="AC142" s="68">
        <f t="shared" si="158"/>
        <v>0</v>
      </c>
      <c r="AD142" s="4"/>
      <c r="AE142" s="37" t="str">
        <f t="shared" si="159"/>
        <v> </v>
      </c>
      <c r="AF142" s="86" t="str">
        <f t="shared" si="160"/>
        <v>0</v>
      </c>
      <c r="AG142" s="86" t="str">
        <f t="shared" si="161"/>
        <v>0</v>
      </c>
      <c r="AH142" s="86" t="str">
        <f t="shared" si="162"/>
        <v>0</v>
      </c>
      <c r="AI142" s="86" t="str">
        <f t="shared" si="163"/>
        <v>0</v>
      </c>
      <c r="AJ142" s="100" t="str">
        <f t="shared" si="164"/>
        <v/>
      </c>
      <c r="AK142" s="4"/>
      <c r="AL142" s="101" t="str">
        <f t="shared" si="165"/>
        <v> </v>
      </c>
      <c r="AM142" s="99">
        <f t="shared" si="167"/>
        <v>0</v>
      </c>
      <c r="AN142" s="99">
        <f t="shared" si="168"/>
        <v>0</v>
      </c>
      <c r="AO142" s="99">
        <f t="shared" si="169"/>
        <v>0</v>
      </c>
      <c r="AP142" s="99">
        <f t="shared" si="170"/>
        <v>0</v>
      </c>
      <c r="AQ142" s="150">
        <f t="shared" si="171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247"/>
      <c r="E143" s="41" t="str">
        <f t="shared" si="166"/>
        <v> </v>
      </c>
      <c r="F143" s="42"/>
      <c r="G143" s="43"/>
      <c r="H143" s="44"/>
      <c r="I143" s="319">
        <f t="shared" si="152"/>
        <v>0</v>
      </c>
      <c r="J143" s="10"/>
      <c r="K143" s="42"/>
      <c r="L143" s="43"/>
      <c r="M143" s="44"/>
      <c r="N143" s="68">
        <f t="shared" si="153"/>
        <v>0</v>
      </c>
      <c r="O143" s="10"/>
      <c r="P143" s="42"/>
      <c r="Q143" s="43"/>
      <c r="R143" s="44"/>
      <c r="S143" s="68">
        <f t="shared" si="154"/>
        <v>0</v>
      </c>
      <c r="T143" s="10"/>
      <c r="U143" s="42"/>
      <c r="V143" s="43"/>
      <c r="W143" s="44"/>
      <c r="X143" s="68">
        <f t="shared" si="155"/>
        <v>0</v>
      </c>
      <c r="Y143" s="10"/>
      <c r="Z143" s="73">
        <f t="shared" si="156"/>
        <v>0</v>
      </c>
      <c r="AA143" s="79">
        <f t="shared" si="156"/>
        <v>0</v>
      </c>
      <c r="AB143" s="79">
        <f t="shared" si="157"/>
        <v>0</v>
      </c>
      <c r="AC143" s="68">
        <f t="shared" si="158"/>
        <v>0</v>
      </c>
      <c r="AD143" s="4"/>
      <c r="AE143" s="41" t="str">
        <f t="shared" si="159"/>
        <v> </v>
      </c>
      <c r="AF143" s="86" t="str">
        <f t="shared" si="160"/>
        <v>0</v>
      </c>
      <c r="AG143" s="86" t="str">
        <f t="shared" si="161"/>
        <v>0</v>
      </c>
      <c r="AH143" s="86" t="str">
        <f t="shared" si="162"/>
        <v>0</v>
      </c>
      <c r="AI143" s="86" t="str">
        <f t="shared" si="163"/>
        <v>0</v>
      </c>
      <c r="AJ143" s="100" t="str">
        <f t="shared" si="164"/>
        <v/>
      </c>
      <c r="AK143" s="4"/>
      <c r="AL143" s="102" t="str">
        <f t="shared" si="165"/>
        <v> </v>
      </c>
      <c r="AM143" s="99">
        <f t="shared" si="167"/>
        <v>0</v>
      </c>
      <c r="AN143" s="99">
        <f t="shared" si="168"/>
        <v>0</v>
      </c>
      <c r="AO143" s="99">
        <f t="shared" si="169"/>
        <v>0</v>
      </c>
      <c r="AP143" s="99">
        <f t="shared" si="170"/>
        <v>0</v>
      </c>
      <c r="AQ143" s="150">
        <f t="shared" si="171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2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3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4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5"/>
        <v>0</v>
      </c>
      <c r="Y144" s="10"/>
      <c r="Z144" s="46">
        <f t="shared" si="156"/>
        <v>0</v>
      </c>
      <c r="AA144" s="47">
        <f t="shared" si="156"/>
        <v>0</v>
      </c>
      <c r="AB144" s="47">
        <f t="shared" si="157"/>
        <v>0</v>
      </c>
      <c r="AC144" s="64">
        <f t="shared" si="158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0</v>
      </c>
      <c r="F148" s="277">
        <f t="shared" ref="F148:F170" si="172">AQ93+AQ121</f>
        <v>0</v>
      </c>
      <c r="G148" s="278">
        <f t="shared" ref="G148:G170" si="173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4">B6</f>
        <v>0</v>
      </c>
      <c r="F149" s="277">
        <f t="shared" si="172"/>
        <v>0</v>
      </c>
      <c r="G149" s="278">
        <f t="shared" si="173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4"/>
        <v>0</v>
      </c>
      <c r="F150" s="277">
        <f t="shared" si="172"/>
        <v>0</v>
      </c>
      <c r="G150" s="278">
        <f t="shared" si="173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4"/>
        <v>0</v>
      </c>
      <c r="F151" s="277">
        <f t="shared" si="172"/>
        <v>0</v>
      </c>
      <c r="G151" s="278">
        <f t="shared" si="173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4"/>
        <v>0</v>
      </c>
      <c r="F152" s="277">
        <f t="shared" si="172"/>
        <v>0</v>
      </c>
      <c r="G152" s="278">
        <f t="shared" si="173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4"/>
        <v>0</v>
      </c>
      <c r="F153" s="277">
        <f t="shared" si="172"/>
        <v>0</v>
      </c>
      <c r="G153" s="278">
        <f t="shared" si="173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4"/>
        <v>0</v>
      </c>
      <c r="F154" s="277">
        <f t="shared" si="172"/>
        <v>0</v>
      </c>
      <c r="G154" s="278">
        <f t="shared" si="173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4"/>
        <v>0</v>
      </c>
      <c r="F155" s="277">
        <f t="shared" si="172"/>
        <v>0</v>
      </c>
      <c r="G155" s="278">
        <f t="shared" si="173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4"/>
        <v>0</v>
      </c>
      <c r="F156" s="277">
        <f t="shared" si="172"/>
        <v>0</v>
      </c>
      <c r="G156" s="278">
        <f t="shared" si="173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4"/>
        <v>0</v>
      </c>
      <c r="F157" s="277">
        <f t="shared" si="172"/>
        <v>0</v>
      </c>
      <c r="G157" s="278">
        <f t="shared" si="173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4"/>
        <v>0</v>
      </c>
      <c r="F158" s="277">
        <f t="shared" si="172"/>
        <v>0</v>
      </c>
      <c r="G158" s="278">
        <f t="shared" si="173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4"/>
        <v>0</v>
      </c>
      <c r="F159" s="277">
        <f t="shared" si="172"/>
        <v>0</v>
      </c>
      <c r="G159" s="278">
        <f t="shared" si="173"/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4"/>
        <v>0</v>
      </c>
      <c r="F160" s="277">
        <f t="shared" si="172"/>
        <v>0</v>
      </c>
      <c r="G160" s="278">
        <f t="shared" si="173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4"/>
        <v>0</v>
      </c>
      <c r="F161" s="277">
        <f t="shared" si="172"/>
        <v>0</v>
      </c>
      <c r="G161" s="278">
        <f t="shared" si="173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4"/>
        <v>0</v>
      </c>
      <c r="F162" s="277">
        <f t="shared" si="172"/>
        <v>0</v>
      </c>
      <c r="G162" s="278">
        <f t="shared" si="173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4"/>
        <v>0</v>
      </c>
      <c r="F163" s="277">
        <f t="shared" si="172"/>
        <v>0</v>
      </c>
      <c r="G163" s="278">
        <f t="shared" si="173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4"/>
        <v>0</v>
      </c>
      <c r="F164" s="277">
        <f t="shared" si="172"/>
        <v>0</v>
      </c>
      <c r="G164" s="278">
        <f t="shared" si="173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4"/>
        <v>0</v>
      </c>
      <c r="F165" s="277">
        <f t="shared" si="172"/>
        <v>0</v>
      </c>
      <c r="G165" s="278">
        <f t="shared" si="173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4"/>
        <v>0</v>
      </c>
      <c r="F166" s="277">
        <f t="shared" si="172"/>
        <v>0</v>
      </c>
      <c r="G166" s="278">
        <f t="shared" si="173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4"/>
        <v>0</v>
      </c>
      <c r="F167" s="277">
        <f t="shared" si="172"/>
        <v>0</v>
      </c>
      <c r="G167" s="278">
        <f t="shared" si="173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4"/>
        <v>0</v>
      </c>
      <c r="F168" s="277">
        <f t="shared" si="172"/>
        <v>0</v>
      </c>
      <c r="G168" s="278">
        <f t="shared" si="173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4"/>
        <v>0</v>
      </c>
      <c r="F169" s="277">
        <f t="shared" si="172"/>
        <v>0</v>
      </c>
      <c r="G169" s="278">
        <f t="shared" si="173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4"/>
        <v>0</v>
      </c>
      <c r="F170" s="281">
        <f t="shared" si="172"/>
        <v>0</v>
      </c>
      <c r="G170" s="282">
        <f t="shared" si="173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45139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70" t="s">
        <v>55</v>
      </c>
      <c r="AR515" s="270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45140</v>
      </c>
      <c r="X516" s="415">
        <f>B5</f>
        <v>0</v>
      </c>
      <c r="Z516" s="416">
        <f t="shared" ref="Z516:Z538" si="175">AQ5+AQ33</f>
        <v>0</v>
      </c>
      <c r="AA516" s="296">
        <f t="shared" ref="AA516:AA538" si="176">AC5+AC33</f>
        <v>0</v>
      </c>
      <c r="AB516" s="29"/>
      <c r="AC516" s="29"/>
      <c r="AD516" s="293"/>
      <c r="AE516" s="293"/>
      <c r="AF516" s="296">
        <f>AF515+AA516</f>
        <v>0</v>
      </c>
      <c r="AG516" s="297">
        <f t="shared" ref="AG516:AG538" si="177">AG515+Z516</f>
        <v>0</v>
      </c>
      <c r="AH516" s="416">
        <f t="shared" ref="AH516:AH538" si="178">AQ93+AQ121+AQ61</f>
        <v>0</v>
      </c>
      <c r="AI516" s="296">
        <f t="shared" ref="AI516:AI538" si="179">AC93+AC121+AC61</f>
        <v>0</v>
      </c>
      <c r="AJ516" s="29"/>
      <c r="AK516" s="29"/>
      <c r="AL516" s="303" t="str">
        <f t="shared" ref="AL516:AL538" si="180">IF((B33=0)," ",B33)</f>
        <v> </v>
      </c>
      <c r="AM516" s="293"/>
      <c r="AN516" s="296">
        <f>AN515+AI516</f>
        <v>0</v>
      </c>
      <c r="AO516" s="297">
        <f t="shared" ref="AO516:AO538" si="181">AO515+AH516</f>
        <v>0</v>
      </c>
      <c r="AQ516" s="186" t="str">
        <f t="shared" ref="AQ516:AQ538" si="182">IF(B5=0," ",AO516)</f>
        <v> </v>
      </c>
      <c r="AR516" s="186" t="str">
        <f>IF(B5=0," ",AG516)</f>
        <v> 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45141</v>
      </c>
      <c r="X517" s="415">
        <f t="shared" ref="X517:X538" si="183">B6</f>
        <v>0</v>
      </c>
      <c r="Z517" s="416">
        <f t="shared" si="175"/>
        <v>0</v>
      </c>
      <c r="AA517" s="296">
        <f t="shared" si="176"/>
        <v>0</v>
      </c>
      <c r="AB517" s="29"/>
      <c r="AC517" s="29"/>
      <c r="AD517" s="293"/>
      <c r="AE517" s="293"/>
      <c r="AF517" s="296">
        <f t="shared" ref="AF517:AF538" si="184">AA517+AF516</f>
        <v>0</v>
      </c>
      <c r="AG517" s="297">
        <f t="shared" si="177"/>
        <v>0</v>
      </c>
      <c r="AH517" s="416">
        <f t="shared" si="178"/>
        <v>0</v>
      </c>
      <c r="AI517" s="296">
        <f t="shared" si="179"/>
        <v>0</v>
      </c>
      <c r="AJ517" s="29"/>
      <c r="AK517" s="29"/>
      <c r="AL517" s="303" t="str">
        <f t="shared" si="180"/>
        <v> </v>
      </c>
      <c r="AM517" s="293"/>
      <c r="AN517" s="296">
        <f t="shared" ref="AN517:AN538" si="185">AI517+AN516</f>
        <v>0</v>
      </c>
      <c r="AO517" s="297">
        <f t="shared" si="181"/>
        <v>0</v>
      </c>
      <c r="AQ517" s="186" t="str">
        <f t="shared" si="182"/>
        <v> </v>
      </c>
      <c r="AR517" s="186" t="str">
        <f t="shared" ref="AR517:AR538" si="186">IF(B6=0," ",AG517)</f>
        <v> 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45142</v>
      </c>
      <c r="X518" s="415">
        <f t="shared" si="183"/>
        <v>0</v>
      </c>
      <c r="Z518" s="416">
        <f t="shared" si="175"/>
        <v>0</v>
      </c>
      <c r="AA518" s="296">
        <f t="shared" si="176"/>
        <v>0</v>
      </c>
      <c r="AB518" s="29"/>
      <c r="AC518" s="29"/>
      <c r="AD518" s="293"/>
      <c r="AE518" s="293"/>
      <c r="AF518" s="296">
        <f t="shared" si="184"/>
        <v>0</v>
      </c>
      <c r="AG518" s="297">
        <f t="shared" si="177"/>
        <v>0</v>
      </c>
      <c r="AH518" s="416">
        <f t="shared" si="178"/>
        <v>0</v>
      </c>
      <c r="AI518" s="296">
        <f t="shared" si="179"/>
        <v>0</v>
      </c>
      <c r="AJ518" s="29"/>
      <c r="AK518" s="29"/>
      <c r="AL518" s="303" t="str">
        <f t="shared" si="180"/>
        <v> </v>
      </c>
      <c r="AM518" s="293"/>
      <c r="AN518" s="296">
        <f t="shared" si="185"/>
        <v>0</v>
      </c>
      <c r="AO518" s="297">
        <f t="shared" si="181"/>
        <v>0</v>
      </c>
      <c r="AQ518" s="186" t="str">
        <f t="shared" si="182"/>
        <v> </v>
      </c>
      <c r="AR518" s="186" t="str">
        <f t="shared" si="186"/>
        <v> 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45143</v>
      </c>
      <c r="X519" s="415">
        <f t="shared" si="183"/>
        <v>0</v>
      </c>
      <c r="Z519" s="416">
        <f t="shared" si="175"/>
        <v>0</v>
      </c>
      <c r="AA519" s="296">
        <f t="shared" si="176"/>
        <v>0</v>
      </c>
      <c r="AB519" s="29"/>
      <c r="AC519" s="29"/>
      <c r="AD519" s="293"/>
      <c r="AE519" s="293"/>
      <c r="AF519" s="296">
        <f t="shared" si="184"/>
        <v>0</v>
      </c>
      <c r="AG519" s="297">
        <f t="shared" si="177"/>
        <v>0</v>
      </c>
      <c r="AH519" s="416">
        <f t="shared" si="178"/>
        <v>0</v>
      </c>
      <c r="AI519" s="296">
        <f t="shared" si="179"/>
        <v>0</v>
      </c>
      <c r="AJ519" s="29"/>
      <c r="AK519" s="29"/>
      <c r="AL519" s="303" t="str">
        <f t="shared" si="180"/>
        <v> </v>
      </c>
      <c r="AM519" s="293"/>
      <c r="AN519" s="296">
        <f t="shared" si="185"/>
        <v>0</v>
      </c>
      <c r="AO519" s="297">
        <f t="shared" si="181"/>
        <v>0</v>
      </c>
      <c r="AQ519" s="186" t="str">
        <f t="shared" si="182"/>
        <v> </v>
      </c>
      <c r="AR519" s="186" t="str">
        <f t="shared" si="186"/>
        <v> 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45144</v>
      </c>
      <c r="X520" s="415">
        <f t="shared" si="183"/>
        <v>0</v>
      </c>
      <c r="Z520" s="416">
        <f t="shared" si="175"/>
        <v>0</v>
      </c>
      <c r="AA520" s="296">
        <f t="shared" si="176"/>
        <v>0</v>
      </c>
      <c r="AB520" s="29"/>
      <c r="AC520" s="29"/>
      <c r="AD520" s="293"/>
      <c r="AE520" s="293"/>
      <c r="AF520" s="296">
        <f t="shared" si="184"/>
        <v>0</v>
      </c>
      <c r="AG520" s="297">
        <f t="shared" si="177"/>
        <v>0</v>
      </c>
      <c r="AH520" s="416">
        <f t="shared" si="178"/>
        <v>0</v>
      </c>
      <c r="AI520" s="296">
        <f t="shared" si="179"/>
        <v>0</v>
      </c>
      <c r="AJ520" s="29"/>
      <c r="AK520" s="29"/>
      <c r="AL520" s="303" t="str">
        <f t="shared" si="180"/>
        <v> </v>
      </c>
      <c r="AM520" s="293"/>
      <c r="AN520" s="296">
        <f t="shared" si="185"/>
        <v>0</v>
      </c>
      <c r="AO520" s="297">
        <f t="shared" si="181"/>
        <v>0</v>
      </c>
      <c r="AQ520" s="186" t="str">
        <f t="shared" si="182"/>
        <v> </v>
      </c>
      <c r="AR520" s="186" t="str">
        <f t="shared" si="186"/>
        <v> 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45145</v>
      </c>
      <c r="X521" s="415">
        <f t="shared" si="183"/>
        <v>0</v>
      </c>
      <c r="Z521" s="416">
        <f t="shared" si="175"/>
        <v>0</v>
      </c>
      <c r="AA521" s="296">
        <f t="shared" si="176"/>
        <v>0</v>
      </c>
      <c r="AB521" s="29"/>
      <c r="AC521" s="29"/>
      <c r="AD521" s="293"/>
      <c r="AE521" s="293"/>
      <c r="AF521" s="296">
        <f t="shared" si="184"/>
        <v>0</v>
      </c>
      <c r="AG521" s="297">
        <f t="shared" si="177"/>
        <v>0</v>
      </c>
      <c r="AH521" s="416">
        <f t="shared" si="178"/>
        <v>0</v>
      </c>
      <c r="AI521" s="296">
        <f t="shared" si="179"/>
        <v>0</v>
      </c>
      <c r="AJ521" s="29"/>
      <c r="AK521" s="29"/>
      <c r="AL521" s="303" t="str">
        <f t="shared" si="180"/>
        <v> </v>
      </c>
      <c r="AM521" s="293"/>
      <c r="AN521" s="296">
        <f t="shared" si="185"/>
        <v>0</v>
      </c>
      <c r="AO521" s="297">
        <f t="shared" si="181"/>
        <v>0</v>
      </c>
      <c r="AQ521" s="186" t="str">
        <f t="shared" si="182"/>
        <v> </v>
      </c>
      <c r="AR521" s="186" t="str">
        <f t="shared" si="186"/>
        <v> 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45146</v>
      </c>
      <c r="X522" s="415">
        <f t="shared" si="183"/>
        <v>0</v>
      </c>
      <c r="Z522" s="416">
        <f t="shared" si="175"/>
        <v>0</v>
      </c>
      <c r="AA522" s="296">
        <f t="shared" si="176"/>
        <v>0</v>
      </c>
      <c r="AB522" s="29"/>
      <c r="AC522" s="29"/>
      <c r="AD522" s="293"/>
      <c r="AE522" s="293"/>
      <c r="AF522" s="296">
        <f t="shared" si="184"/>
        <v>0</v>
      </c>
      <c r="AG522" s="297">
        <f t="shared" si="177"/>
        <v>0</v>
      </c>
      <c r="AH522" s="416">
        <f t="shared" si="178"/>
        <v>0</v>
      </c>
      <c r="AI522" s="296">
        <f t="shared" si="179"/>
        <v>0</v>
      </c>
      <c r="AJ522" s="29"/>
      <c r="AK522" s="29"/>
      <c r="AL522" s="303" t="str">
        <f t="shared" si="180"/>
        <v> </v>
      </c>
      <c r="AM522" s="293"/>
      <c r="AN522" s="296">
        <f t="shared" si="185"/>
        <v>0</v>
      </c>
      <c r="AO522" s="297">
        <f t="shared" si="181"/>
        <v>0</v>
      </c>
      <c r="AQ522" s="186" t="str">
        <f t="shared" si="182"/>
        <v> </v>
      </c>
      <c r="AR522" s="186" t="str">
        <f t="shared" si="186"/>
        <v> 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45147</v>
      </c>
      <c r="X523" s="415">
        <f t="shared" si="183"/>
        <v>0</v>
      </c>
      <c r="Z523" s="416">
        <f t="shared" si="175"/>
        <v>0</v>
      </c>
      <c r="AA523" s="296">
        <f t="shared" si="176"/>
        <v>0</v>
      </c>
      <c r="AB523" s="29"/>
      <c r="AC523" s="29"/>
      <c r="AD523" s="293"/>
      <c r="AE523" s="293"/>
      <c r="AF523" s="296">
        <f t="shared" si="184"/>
        <v>0</v>
      </c>
      <c r="AG523" s="297">
        <f t="shared" si="177"/>
        <v>0</v>
      </c>
      <c r="AH523" s="416">
        <f t="shared" si="178"/>
        <v>0</v>
      </c>
      <c r="AI523" s="296">
        <f t="shared" si="179"/>
        <v>0</v>
      </c>
      <c r="AJ523" s="29"/>
      <c r="AK523" s="29"/>
      <c r="AL523" s="303" t="str">
        <f t="shared" si="180"/>
        <v> </v>
      </c>
      <c r="AM523" s="293"/>
      <c r="AN523" s="296">
        <f t="shared" si="185"/>
        <v>0</v>
      </c>
      <c r="AO523" s="297">
        <f t="shared" si="181"/>
        <v>0</v>
      </c>
      <c r="AQ523" s="186" t="str">
        <f t="shared" si="182"/>
        <v> </v>
      </c>
      <c r="AR523" s="186" t="str">
        <f t="shared" si="186"/>
        <v> 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45148</v>
      </c>
      <c r="X524" s="415">
        <f t="shared" si="183"/>
        <v>0</v>
      </c>
      <c r="Z524" s="416">
        <f t="shared" si="175"/>
        <v>0</v>
      </c>
      <c r="AA524" s="296">
        <f t="shared" si="176"/>
        <v>0</v>
      </c>
      <c r="AB524" s="29"/>
      <c r="AC524" s="29"/>
      <c r="AD524" s="293"/>
      <c r="AE524" s="293"/>
      <c r="AF524" s="296">
        <f t="shared" si="184"/>
        <v>0</v>
      </c>
      <c r="AG524" s="297">
        <f t="shared" si="177"/>
        <v>0</v>
      </c>
      <c r="AH524" s="416">
        <f t="shared" si="178"/>
        <v>0</v>
      </c>
      <c r="AI524" s="296">
        <f t="shared" si="179"/>
        <v>0</v>
      </c>
      <c r="AJ524" s="29"/>
      <c r="AK524" s="29"/>
      <c r="AL524" s="303" t="str">
        <f t="shared" si="180"/>
        <v> </v>
      </c>
      <c r="AM524" s="293"/>
      <c r="AN524" s="296">
        <f t="shared" si="185"/>
        <v>0</v>
      </c>
      <c r="AO524" s="297">
        <f t="shared" si="181"/>
        <v>0</v>
      </c>
      <c r="AQ524" s="186" t="str">
        <f t="shared" si="182"/>
        <v> </v>
      </c>
      <c r="AR524" s="186" t="str">
        <f t="shared" si="186"/>
        <v> 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45149</v>
      </c>
      <c r="X525" s="415">
        <f t="shared" si="183"/>
        <v>0</v>
      </c>
      <c r="Z525" s="416">
        <f t="shared" si="175"/>
        <v>0</v>
      </c>
      <c r="AA525" s="296">
        <f t="shared" si="176"/>
        <v>0</v>
      </c>
      <c r="AB525" s="29"/>
      <c r="AC525" s="29"/>
      <c r="AD525" s="293"/>
      <c r="AE525" s="293"/>
      <c r="AF525" s="296">
        <f t="shared" si="184"/>
        <v>0</v>
      </c>
      <c r="AG525" s="297">
        <f t="shared" si="177"/>
        <v>0</v>
      </c>
      <c r="AH525" s="416">
        <f t="shared" si="178"/>
        <v>0</v>
      </c>
      <c r="AI525" s="296">
        <f t="shared" si="179"/>
        <v>0</v>
      </c>
      <c r="AJ525" s="29"/>
      <c r="AK525" s="29"/>
      <c r="AL525" s="303" t="str">
        <f t="shared" si="180"/>
        <v> </v>
      </c>
      <c r="AM525" s="293"/>
      <c r="AN525" s="296">
        <f t="shared" si="185"/>
        <v>0</v>
      </c>
      <c r="AO525" s="297">
        <f t="shared" si="181"/>
        <v>0</v>
      </c>
      <c r="AQ525" s="186" t="str">
        <f t="shared" si="182"/>
        <v> </v>
      </c>
      <c r="AR525" s="186" t="str">
        <f t="shared" si="186"/>
        <v> 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45150</v>
      </c>
      <c r="X526" s="415">
        <f t="shared" si="183"/>
        <v>0</v>
      </c>
      <c r="Z526" s="416">
        <f t="shared" si="175"/>
        <v>0</v>
      </c>
      <c r="AA526" s="296">
        <f t="shared" si="176"/>
        <v>0</v>
      </c>
      <c r="AB526" s="29"/>
      <c r="AC526" s="29"/>
      <c r="AD526" s="293"/>
      <c r="AE526" s="293"/>
      <c r="AF526" s="296">
        <f t="shared" si="184"/>
        <v>0</v>
      </c>
      <c r="AG526" s="297">
        <f t="shared" si="177"/>
        <v>0</v>
      </c>
      <c r="AH526" s="416">
        <f t="shared" si="178"/>
        <v>0</v>
      </c>
      <c r="AI526" s="296">
        <f t="shared" si="179"/>
        <v>0</v>
      </c>
      <c r="AJ526" s="29"/>
      <c r="AK526" s="29"/>
      <c r="AL526" s="303" t="str">
        <f t="shared" si="180"/>
        <v> </v>
      </c>
      <c r="AM526" s="293"/>
      <c r="AN526" s="296">
        <f t="shared" si="185"/>
        <v>0</v>
      </c>
      <c r="AO526" s="297">
        <f t="shared" si="181"/>
        <v>0</v>
      </c>
      <c r="AQ526" s="186" t="str">
        <f t="shared" si="182"/>
        <v> </v>
      </c>
      <c r="AR526" s="186" t="str">
        <f t="shared" si="186"/>
        <v> 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45151</v>
      </c>
      <c r="X527" s="415">
        <f t="shared" si="183"/>
        <v>0</v>
      </c>
      <c r="Z527" s="416">
        <f t="shared" si="175"/>
        <v>0</v>
      </c>
      <c r="AA527" s="296">
        <f t="shared" si="176"/>
        <v>0</v>
      </c>
      <c r="AB527" s="29"/>
      <c r="AC527" s="29"/>
      <c r="AD527" s="293"/>
      <c r="AE527" s="293"/>
      <c r="AF527" s="296">
        <f t="shared" si="184"/>
        <v>0</v>
      </c>
      <c r="AG527" s="297">
        <f t="shared" si="177"/>
        <v>0</v>
      </c>
      <c r="AH527" s="416">
        <f t="shared" si="178"/>
        <v>0</v>
      </c>
      <c r="AI527" s="296">
        <f t="shared" si="179"/>
        <v>0</v>
      </c>
      <c r="AJ527" s="29"/>
      <c r="AK527" s="29"/>
      <c r="AL527" s="303" t="str">
        <f t="shared" si="180"/>
        <v> </v>
      </c>
      <c r="AM527" s="293"/>
      <c r="AN527" s="296">
        <f t="shared" si="185"/>
        <v>0</v>
      </c>
      <c r="AO527" s="297">
        <f t="shared" si="181"/>
        <v>0</v>
      </c>
      <c r="AQ527" s="186" t="str">
        <f t="shared" si="182"/>
        <v> </v>
      </c>
      <c r="AR527" s="186" t="str">
        <f t="shared" si="186"/>
        <v> 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45152</v>
      </c>
      <c r="X528" s="415">
        <f t="shared" si="183"/>
        <v>0</v>
      </c>
      <c r="Z528" s="416">
        <f t="shared" si="175"/>
        <v>0</v>
      </c>
      <c r="AA528" s="296">
        <f t="shared" si="176"/>
        <v>0</v>
      </c>
      <c r="AB528" s="29"/>
      <c r="AC528" s="29"/>
      <c r="AD528" s="293"/>
      <c r="AE528" s="293"/>
      <c r="AF528" s="296">
        <f t="shared" si="184"/>
        <v>0</v>
      </c>
      <c r="AG528" s="297">
        <f t="shared" si="177"/>
        <v>0</v>
      </c>
      <c r="AH528" s="416">
        <f t="shared" si="178"/>
        <v>0</v>
      </c>
      <c r="AI528" s="296">
        <f t="shared" si="179"/>
        <v>0</v>
      </c>
      <c r="AJ528" s="29"/>
      <c r="AK528" s="29"/>
      <c r="AL528" s="303" t="str">
        <f t="shared" si="180"/>
        <v> </v>
      </c>
      <c r="AM528" s="293"/>
      <c r="AN528" s="296">
        <f t="shared" si="185"/>
        <v>0</v>
      </c>
      <c r="AO528" s="297">
        <f t="shared" si="181"/>
        <v>0</v>
      </c>
      <c r="AQ528" s="186" t="str">
        <f t="shared" si="182"/>
        <v> </v>
      </c>
      <c r="AR528" s="186" t="str">
        <f t="shared" si="186"/>
        <v> 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45153</v>
      </c>
      <c r="X529" s="415">
        <f t="shared" si="183"/>
        <v>0</v>
      </c>
      <c r="Z529" s="416">
        <f t="shared" si="175"/>
        <v>0</v>
      </c>
      <c r="AA529" s="296">
        <f t="shared" si="176"/>
        <v>0</v>
      </c>
      <c r="AB529" s="29"/>
      <c r="AC529" s="29"/>
      <c r="AD529" s="293"/>
      <c r="AE529" s="293"/>
      <c r="AF529" s="296">
        <f t="shared" si="184"/>
        <v>0</v>
      </c>
      <c r="AG529" s="297">
        <f t="shared" si="177"/>
        <v>0</v>
      </c>
      <c r="AH529" s="416">
        <f t="shared" si="178"/>
        <v>0</v>
      </c>
      <c r="AI529" s="296">
        <f t="shared" si="179"/>
        <v>0</v>
      </c>
      <c r="AJ529" s="29"/>
      <c r="AK529" s="29"/>
      <c r="AL529" s="303" t="str">
        <f t="shared" si="180"/>
        <v> </v>
      </c>
      <c r="AM529" s="293"/>
      <c r="AN529" s="296">
        <f t="shared" si="185"/>
        <v>0</v>
      </c>
      <c r="AO529" s="297">
        <f t="shared" si="181"/>
        <v>0</v>
      </c>
      <c r="AQ529" t="str">
        <f t="shared" si="182"/>
        <v> </v>
      </c>
      <c r="AR529" t="str">
        <f t="shared" si="186"/>
        <v> 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45154</v>
      </c>
      <c r="X530" s="415">
        <f t="shared" si="183"/>
        <v>0</v>
      </c>
      <c r="Z530" s="416">
        <f t="shared" si="175"/>
        <v>0</v>
      </c>
      <c r="AA530" s="296">
        <f t="shared" si="176"/>
        <v>0</v>
      </c>
      <c r="AB530" s="29"/>
      <c r="AC530" s="29"/>
      <c r="AD530" s="293"/>
      <c r="AE530" s="293"/>
      <c r="AF530" s="296">
        <f t="shared" si="184"/>
        <v>0</v>
      </c>
      <c r="AG530" s="297">
        <f t="shared" si="177"/>
        <v>0</v>
      </c>
      <c r="AH530" s="416">
        <f t="shared" si="178"/>
        <v>0</v>
      </c>
      <c r="AI530" s="296">
        <f t="shared" si="179"/>
        <v>0</v>
      </c>
      <c r="AJ530" s="29"/>
      <c r="AK530" s="29"/>
      <c r="AL530" s="303" t="str">
        <f t="shared" si="180"/>
        <v> </v>
      </c>
      <c r="AM530" s="293"/>
      <c r="AN530" s="296">
        <f t="shared" si="185"/>
        <v>0</v>
      </c>
      <c r="AO530" s="297">
        <f t="shared" si="181"/>
        <v>0</v>
      </c>
      <c r="AQ530" t="str">
        <f t="shared" si="182"/>
        <v> </v>
      </c>
      <c r="AR530" t="str">
        <f t="shared" si="186"/>
        <v> 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45155</v>
      </c>
      <c r="X531" s="415">
        <f t="shared" si="183"/>
        <v>0</v>
      </c>
      <c r="Z531" s="416">
        <f t="shared" si="175"/>
        <v>0</v>
      </c>
      <c r="AA531" s="296">
        <f t="shared" si="176"/>
        <v>0</v>
      </c>
      <c r="AB531" s="29"/>
      <c r="AC531" s="29"/>
      <c r="AD531" s="293"/>
      <c r="AE531" s="293"/>
      <c r="AF531" s="296">
        <f t="shared" si="184"/>
        <v>0</v>
      </c>
      <c r="AG531" s="297">
        <f t="shared" si="177"/>
        <v>0</v>
      </c>
      <c r="AH531" s="416">
        <f t="shared" si="178"/>
        <v>0</v>
      </c>
      <c r="AI531" s="296">
        <f t="shared" si="179"/>
        <v>0</v>
      </c>
      <c r="AJ531" s="29"/>
      <c r="AK531" s="29"/>
      <c r="AL531" s="303" t="str">
        <f t="shared" si="180"/>
        <v> </v>
      </c>
      <c r="AM531" s="293"/>
      <c r="AN531" s="296">
        <f t="shared" si="185"/>
        <v>0</v>
      </c>
      <c r="AO531" s="297">
        <f t="shared" si="181"/>
        <v>0</v>
      </c>
      <c r="AQ531" t="str">
        <f t="shared" si="182"/>
        <v> </v>
      </c>
      <c r="AR531" t="str">
        <f t="shared" si="186"/>
        <v> 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45156</v>
      </c>
      <c r="X532" s="415">
        <f t="shared" si="183"/>
        <v>0</v>
      </c>
      <c r="Z532" s="416">
        <f t="shared" si="175"/>
        <v>0</v>
      </c>
      <c r="AA532" s="296">
        <f t="shared" si="176"/>
        <v>0</v>
      </c>
      <c r="AB532" s="29"/>
      <c r="AC532" s="29"/>
      <c r="AD532" s="293"/>
      <c r="AE532" s="293"/>
      <c r="AF532" s="296">
        <f t="shared" si="184"/>
        <v>0</v>
      </c>
      <c r="AG532" s="297">
        <f t="shared" si="177"/>
        <v>0</v>
      </c>
      <c r="AH532" s="416">
        <f t="shared" si="178"/>
        <v>0</v>
      </c>
      <c r="AI532" s="296">
        <f t="shared" si="179"/>
        <v>0</v>
      </c>
      <c r="AJ532" s="29"/>
      <c r="AK532" s="29"/>
      <c r="AL532" s="303" t="str">
        <f t="shared" si="180"/>
        <v> </v>
      </c>
      <c r="AM532" s="293"/>
      <c r="AN532" s="296">
        <f t="shared" si="185"/>
        <v>0</v>
      </c>
      <c r="AO532" s="297">
        <f t="shared" si="181"/>
        <v>0</v>
      </c>
      <c r="AQ532" t="str">
        <f t="shared" si="182"/>
        <v> </v>
      </c>
      <c r="AR532" t="str">
        <f t="shared" si="186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45157</v>
      </c>
      <c r="X533" s="415">
        <f t="shared" si="183"/>
        <v>0</v>
      </c>
      <c r="Z533" s="416">
        <f t="shared" si="175"/>
        <v>0</v>
      </c>
      <c r="AA533" s="296">
        <f t="shared" si="176"/>
        <v>0</v>
      </c>
      <c r="AB533" s="29"/>
      <c r="AC533" s="29"/>
      <c r="AD533" s="293"/>
      <c r="AE533" s="293"/>
      <c r="AF533" s="296">
        <f t="shared" si="184"/>
        <v>0</v>
      </c>
      <c r="AG533" s="297">
        <f t="shared" si="177"/>
        <v>0</v>
      </c>
      <c r="AH533" s="416">
        <f t="shared" si="178"/>
        <v>0</v>
      </c>
      <c r="AI533" s="296">
        <f t="shared" si="179"/>
        <v>0</v>
      </c>
      <c r="AJ533" s="29"/>
      <c r="AK533" s="29"/>
      <c r="AL533" s="303" t="str">
        <f t="shared" si="180"/>
        <v> </v>
      </c>
      <c r="AM533" s="293"/>
      <c r="AN533" s="296">
        <f t="shared" si="185"/>
        <v>0</v>
      </c>
      <c r="AO533" s="297">
        <f t="shared" si="181"/>
        <v>0</v>
      </c>
      <c r="AQ533" t="str">
        <f t="shared" si="182"/>
        <v> </v>
      </c>
      <c r="AR533" t="str">
        <f t="shared" si="186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45158</v>
      </c>
      <c r="X534" s="415">
        <f t="shared" si="183"/>
        <v>0</v>
      </c>
      <c r="Z534" s="416">
        <f t="shared" si="175"/>
        <v>0</v>
      </c>
      <c r="AA534" s="296">
        <f t="shared" si="176"/>
        <v>0</v>
      </c>
      <c r="AB534" s="29"/>
      <c r="AC534" s="29"/>
      <c r="AD534" s="293"/>
      <c r="AE534" s="293"/>
      <c r="AF534" s="296">
        <f t="shared" si="184"/>
        <v>0</v>
      </c>
      <c r="AG534" s="297">
        <f t="shared" si="177"/>
        <v>0</v>
      </c>
      <c r="AH534" s="416">
        <f t="shared" si="178"/>
        <v>0</v>
      </c>
      <c r="AI534" s="296">
        <f t="shared" si="179"/>
        <v>0</v>
      </c>
      <c r="AJ534" s="29"/>
      <c r="AK534" s="29"/>
      <c r="AL534" s="303" t="str">
        <f t="shared" si="180"/>
        <v> </v>
      </c>
      <c r="AM534" s="293"/>
      <c r="AN534" s="296">
        <f t="shared" si="185"/>
        <v>0</v>
      </c>
      <c r="AO534" s="297">
        <f t="shared" si="181"/>
        <v>0</v>
      </c>
      <c r="AQ534" t="str">
        <f t="shared" si="182"/>
        <v> </v>
      </c>
      <c r="AR534" t="str">
        <f t="shared" si="186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45159</v>
      </c>
      <c r="X535" s="415">
        <f t="shared" si="183"/>
        <v>0</v>
      </c>
      <c r="Z535" s="416">
        <f t="shared" si="175"/>
        <v>0</v>
      </c>
      <c r="AA535" s="296">
        <f t="shared" si="176"/>
        <v>0</v>
      </c>
      <c r="AB535" s="29"/>
      <c r="AC535" s="29"/>
      <c r="AD535" s="293"/>
      <c r="AE535" s="293"/>
      <c r="AF535" s="296">
        <f t="shared" si="184"/>
        <v>0</v>
      </c>
      <c r="AG535" s="297">
        <f t="shared" si="177"/>
        <v>0</v>
      </c>
      <c r="AH535" s="416">
        <f t="shared" si="178"/>
        <v>0</v>
      </c>
      <c r="AI535" s="296">
        <f t="shared" si="179"/>
        <v>0</v>
      </c>
      <c r="AJ535" s="29"/>
      <c r="AK535" s="29"/>
      <c r="AL535" s="303" t="str">
        <f t="shared" si="180"/>
        <v> </v>
      </c>
      <c r="AM535" s="293"/>
      <c r="AN535" s="296">
        <f t="shared" si="185"/>
        <v>0</v>
      </c>
      <c r="AO535" s="297">
        <f t="shared" si="181"/>
        <v>0</v>
      </c>
      <c r="AQ535" t="str">
        <f t="shared" si="182"/>
        <v> </v>
      </c>
      <c r="AR535" t="str">
        <f t="shared" si="186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45160</v>
      </c>
      <c r="X536" s="415">
        <f t="shared" si="183"/>
        <v>0</v>
      </c>
      <c r="Z536" s="416">
        <f t="shared" si="175"/>
        <v>0</v>
      </c>
      <c r="AA536" s="296">
        <f t="shared" si="176"/>
        <v>0</v>
      </c>
      <c r="AB536" s="29"/>
      <c r="AC536" s="29"/>
      <c r="AD536" s="303" t="e">
        <f>IF((#REF!=0)," ",#REF!)</f>
        <v>#REF!</v>
      </c>
      <c r="AE536" s="293"/>
      <c r="AF536" s="296">
        <f t="shared" si="184"/>
        <v>0</v>
      </c>
      <c r="AG536" s="297">
        <f t="shared" si="177"/>
        <v>0</v>
      </c>
      <c r="AH536" s="416">
        <f t="shared" si="178"/>
        <v>0</v>
      </c>
      <c r="AI536" s="296">
        <f t="shared" si="179"/>
        <v>0</v>
      </c>
      <c r="AJ536" s="29"/>
      <c r="AK536" s="29"/>
      <c r="AL536" s="303" t="str">
        <f t="shared" si="180"/>
        <v> </v>
      </c>
      <c r="AM536" s="293"/>
      <c r="AN536" s="296">
        <f t="shared" si="185"/>
        <v>0</v>
      </c>
      <c r="AO536" s="297">
        <f t="shared" si="181"/>
        <v>0</v>
      </c>
      <c r="AQ536" t="str">
        <f t="shared" si="182"/>
        <v> </v>
      </c>
      <c r="AR536" t="str">
        <f t="shared" si="186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45161</v>
      </c>
      <c r="X537" s="415">
        <f t="shared" si="183"/>
        <v>0</v>
      </c>
      <c r="Z537" s="416">
        <f t="shared" si="175"/>
        <v>0</v>
      </c>
      <c r="AA537" s="296">
        <f t="shared" si="176"/>
        <v>0</v>
      </c>
      <c r="AB537" s="29"/>
      <c r="AC537" s="29"/>
      <c r="AD537" s="303" t="e">
        <f>IF((#REF!=0)," ",#REF!)</f>
        <v>#REF!</v>
      </c>
      <c r="AE537" s="293"/>
      <c r="AF537" s="296">
        <f t="shared" si="184"/>
        <v>0</v>
      </c>
      <c r="AG537" s="297">
        <f t="shared" si="177"/>
        <v>0</v>
      </c>
      <c r="AH537" s="416">
        <f t="shared" si="178"/>
        <v>0</v>
      </c>
      <c r="AI537" s="296">
        <f t="shared" si="179"/>
        <v>0</v>
      </c>
      <c r="AJ537" s="29"/>
      <c r="AK537" s="29"/>
      <c r="AL537" s="303" t="str">
        <f t="shared" si="180"/>
        <v> </v>
      </c>
      <c r="AM537" s="293"/>
      <c r="AN537" s="296">
        <f t="shared" si="185"/>
        <v>0</v>
      </c>
      <c r="AO537" s="297">
        <f t="shared" si="181"/>
        <v>0</v>
      </c>
      <c r="AQ537" t="str">
        <f t="shared" si="182"/>
        <v> </v>
      </c>
      <c r="AR537" t="str">
        <f t="shared" si="186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45162</v>
      </c>
      <c r="X538" s="415">
        <f t="shared" si="183"/>
        <v>0</v>
      </c>
      <c r="Z538" s="416">
        <f t="shared" si="175"/>
        <v>0</v>
      </c>
      <c r="AA538" s="296">
        <f t="shared" si="176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4"/>
        <v>0</v>
      </c>
      <c r="AG538" s="301">
        <f t="shared" si="177"/>
        <v>0</v>
      </c>
      <c r="AH538" s="419">
        <f t="shared" si="178"/>
        <v>0</v>
      </c>
      <c r="AI538" s="300">
        <f t="shared" si="179"/>
        <v>0</v>
      </c>
      <c r="AJ538" s="304"/>
      <c r="AK538" s="304"/>
      <c r="AL538" s="305" t="str">
        <f t="shared" si="180"/>
        <v> </v>
      </c>
      <c r="AM538" s="299"/>
      <c r="AN538" s="300">
        <f t="shared" si="185"/>
        <v>0</v>
      </c>
      <c r="AO538" s="301">
        <f t="shared" si="181"/>
        <v>0</v>
      </c>
      <c r="AQ538" t="str">
        <f t="shared" si="182"/>
        <v> </v>
      </c>
      <c r="AR538" t="str">
        <f t="shared" si="186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45163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45164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45165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45166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45167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45168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45169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BA2:BD3"/>
    <mergeCell ref="AS2:AX3"/>
  </mergeCells>
  <conditionalFormatting sqref="BM3">
    <cfRule type="cellIs" dxfId="8" priority="648" operator="equal">
      <formula>"NO"</formula>
    </cfRule>
    <cfRule type="containsText" dxfId="9" priority="647" operator="between" text="NO">
      <formula>NOT(ISERROR(SEARCH("NO",BM3)))</formula>
    </cfRule>
  </conditionalFormatting>
  <conditionalFormatting sqref="AF28:AI28">
    <cfRule type="colorScale" priority="52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38" operator="greaterThan">
      <formula>0</formula>
    </cfRule>
    <cfRule type="cellIs" dxfId="2" priority="240" operator="greaterThan">
      <formula>1</formula>
    </cfRule>
    <cfRule type="cellIs" dxfId="1" priority="239" operator="greaterThan">
      <formula>1</formula>
    </cfRule>
  </conditionalFormatting>
  <conditionalFormatting sqref="CO28:CR28">
    <cfRule type="cellIs" dxfId="2" priority="247" operator="greaterThan">
      <formula>1</formula>
    </cfRule>
    <cfRule type="cellIs" dxfId="1" priority="246" operator="greaterThan">
      <formula>1</formula>
    </cfRule>
    <cfRule type="cellIs" dxfId="0" priority="245" operator="greaterThan">
      <formula>0</formula>
    </cfRule>
  </conditionalFormatting>
  <conditionalFormatting sqref="AF56:AI56">
    <cfRule type="colorScale" priority="48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3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1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3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1" priority="186" operator="greaterThan">
      <formula>1</formula>
    </cfRule>
    <cfRule type="cellIs" dxfId="2" priority="187" operator="greaterThan">
      <formula>1</formula>
    </cfRule>
    <cfRule type="cellIs" dxfId="0" priority="185" operator="greaterThan">
      <formula>0</formula>
    </cfRule>
  </conditionalFormatting>
  <conditionalFormatting sqref="F33:F56">
    <cfRule type="cellIs" dxfId="2" priority="169" operator="greaterThan">
      <formula>1</formula>
    </cfRule>
    <cfRule type="cellIs" dxfId="0" priority="167" operator="greaterThan">
      <formula>0</formula>
    </cfRule>
    <cfRule type="cellIs" dxfId="1" priority="168" operator="greaterThan">
      <formula>1</formula>
    </cfRule>
  </conditionalFormatting>
  <conditionalFormatting sqref="F61:F84">
    <cfRule type="cellIs" dxfId="0" priority="540" operator="greaterThan">
      <formula>0</formula>
    </cfRule>
    <cfRule type="cellIs" dxfId="1" priority="541" operator="greaterThan">
      <formula>1</formula>
    </cfRule>
    <cfRule type="cellIs" dxfId="2" priority="542" operator="greaterThan">
      <formula>1</formula>
    </cfRule>
  </conditionalFormatting>
  <conditionalFormatting sqref="F121:F144">
    <cfRule type="cellIs" dxfId="0" priority="59" operator="greaterThan">
      <formula>0</formula>
    </cfRule>
    <cfRule type="cellIs" dxfId="1" priority="60" operator="greaterThan">
      <formula>1</formula>
    </cfRule>
    <cfRule type="cellIs" dxfId="2" priority="61" operator="greaterThan">
      <formula>1</formula>
    </cfRule>
  </conditionalFormatting>
  <conditionalFormatting sqref="G5:G28">
    <cfRule type="cellIs" dxfId="4" priority="189" operator="greaterThan">
      <formula>0</formula>
    </cfRule>
    <cfRule type="cellIs" dxfId="3" priority="188" operator="greaterThan">
      <formula>0</formula>
    </cfRule>
  </conditionalFormatting>
  <conditionalFormatting sqref="G33:G56">
    <cfRule type="cellIs" dxfId="4" priority="171" operator="greaterThan">
      <formula>0</formula>
    </cfRule>
    <cfRule type="cellIs" dxfId="3" priority="170" operator="greaterThan">
      <formula>0</formula>
    </cfRule>
  </conditionalFormatting>
  <conditionalFormatting sqref="G61:G84">
    <cfRule type="cellIs" dxfId="4" priority="544" operator="greaterThan">
      <formula>0</formula>
    </cfRule>
    <cfRule type="cellIs" dxfId="3" priority="543" operator="greaterThan">
      <formula>0</formula>
    </cfRule>
  </conditionalFormatting>
  <conditionalFormatting sqref="G121:G144">
    <cfRule type="cellIs" dxfId="4" priority="63" operator="greaterThan">
      <formula>0</formula>
    </cfRule>
    <cfRule type="cellIs" dxfId="3" priority="62" operator="greaterThan">
      <formula>0</formula>
    </cfRule>
  </conditionalFormatting>
  <conditionalFormatting sqref="H5:H28">
    <cfRule type="cellIs" dxfId="5" priority="190" operator="greaterThan">
      <formula>0</formula>
    </cfRule>
  </conditionalFormatting>
  <conditionalFormatting sqref="H33:H56">
    <cfRule type="cellIs" dxfId="5" priority="172" operator="greaterThan">
      <formula>0</formula>
    </cfRule>
  </conditionalFormatting>
  <conditionalFormatting sqref="H61:H84">
    <cfRule type="cellIs" dxfId="5" priority="545" operator="greaterThan">
      <formula>0</formula>
    </cfRule>
  </conditionalFormatting>
  <conditionalFormatting sqref="H121:H144">
    <cfRule type="cellIs" dxfId="5" priority="64" operator="greaterThan">
      <formula>0</formula>
    </cfRule>
  </conditionalFormatting>
  <conditionalFormatting sqref="K5:K28">
    <cfRule type="cellIs" dxfId="0" priority="462" operator="greaterThan">
      <formula>0</formula>
    </cfRule>
    <cfRule type="cellIs" dxfId="1" priority="463" operator="greaterThan">
      <formula>1</formula>
    </cfRule>
    <cfRule type="cellIs" dxfId="2" priority="464" operator="greaterThan">
      <formula>1</formula>
    </cfRule>
  </conditionalFormatting>
  <conditionalFormatting sqref="K33:K56">
    <cfRule type="cellIs" dxfId="1" priority="385" operator="greaterThan">
      <formula>1</formula>
    </cfRule>
    <cfRule type="cellIs" dxfId="0" priority="384" operator="greaterThan">
      <formula>0</formula>
    </cfRule>
    <cfRule type="cellIs" dxfId="2" priority="386" operator="greaterThan">
      <formula>1</formula>
    </cfRule>
  </conditionalFormatting>
  <conditionalFormatting sqref="K61:K84">
    <cfRule type="cellIs" dxfId="2" priority="596" operator="greaterThan">
      <formula>1</formula>
    </cfRule>
    <cfRule type="cellIs" dxfId="1" priority="595" operator="greaterThan">
      <formula>1</formula>
    </cfRule>
    <cfRule type="cellIs" dxfId="0" priority="594" operator="greaterThan">
      <formula>0</formula>
    </cfRule>
  </conditionalFormatting>
  <conditionalFormatting sqref="K93:K116">
    <cfRule type="cellIs" dxfId="1" priority="132" operator="greaterThan">
      <formula>1</formula>
    </cfRule>
    <cfRule type="cellIs" dxfId="0" priority="131" operator="greaterThan">
      <formula>0</formula>
    </cfRule>
    <cfRule type="cellIs" dxfId="2" priority="133" operator="greaterThan">
      <formula>1</formula>
    </cfRule>
  </conditionalFormatting>
  <conditionalFormatting sqref="K121:K144">
    <cfRule type="cellIs" dxfId="1" priority="78" operator="greaterThan">
      <formula>1</formula>
    </cfRule>
    <cfRule type="cellIs" dxfId="0" priority="77" operator="greaterThan">
      <formula>0</formula>
    </cfRule>
    <cfRule type="cellIs" dxfId="2" priority="79" operator="greaterThan">
      <formula>1</formula>
    </cfRule>
  </conditionalFormatting>
  <conditionalFormatting sqref="L5:L28">
    <cfRule type="cellIs" dxfId="3" priority="465" operator="greaterThan">
      <formula>0</formula>
    </cfRule>
    <cfRule type="cellIs" dxfId="4" priority="466" operator="greaterThan">
      <formula>0</formula>
    </cfRule>
  </conditionalFormatting>
  <conditionalFormatting sqref="L33:L56">
    <cfRule type="cellIs" dxfId="4" priority="388" operator="greaterThan">
      <formula>0</formula>
    </cfRule>
    <cfRule type="cellIs" dxfId="3" priority="387" operator="greaterThan">
      <formula>0</formula>
    </cfRule>
  </conditionalFormatting>
  <conditionalFormatting sqref="L61:L84">
    <cfRule type="cellIs" dxfId="3" priority="597" operator="greaterThan">
      <formula>0</formula>
    </cfRule>
    <cfRule type="cellIs" dxfId="4" priority="598" operator="greaterThan">
      <formula>0</formula>
    </cfRule>
  </conditionalFormatting>
  <conditionalFormatting sqref="L93:L116">
    <cfRule type="cellIs" dxfId="3" priority="134" operator="greaterThan">
      <formula>0</formula>
    </cfRule>
    <cfRule type="cellIs" dxfId="4" priority="135" operator="greaterThan">
      <formula>0</formula>
    </cfRule>
  </conditionalFormatting>
  <conditionalFormatting sqref="L121:L144">
    <cfRule type="cellIs" dxfId="4" priority="81" operator="greaterThan">
      <formula>0</formula>
    </cfRule>
    <cfRule type="cellIs" dxfId="3" priority="80" operator="greaterThan">
      <formula>0</formula>
    </cfRule>
  </conditionalFormatting>
  <conditionalFormatting sqref="M5:M28">
    <cfRule type="cellIs" dxfId="5" priority="467" operator="greaterThan">
      <formula>0</formula>
    </cfRule>
  </conditionalFormatting>
  <conditionalFormatting sqref="M33:M56">
    <cfRule type="cellIs" dxfId="5" priority="389" operator="greaterThan">
      <formula>0</formula>
    </cfRule>
  </conditionalFormatting>
  <conditionalFormatting sqref="M61:M84">
    <cfRule type="cellIs" dxfId="5" priority="599" operator="greaterThan">
      <formula>0</formula>
    </cfRule>
  </conditionalFormatting>
  <conditionalFormatting sqref="M93:M116">
    <cfRule type="cellIs" dxfId="5" priority="136" operator="greaterThan">
      <formula>0</formula>
    </cfRule>
  </conditionalFormatting>
  <conditionalFormatting sqref="M121:M144">
    <cfRule type="cellIs" dxfId="5" priority="82" operator="greaterThan">
      <formula>0</formula>
    </cfRule>
  </conditionalFormatting>
  <conditionalFormatting sqref="P5:P28">
    <cfRule type="cellIs" dxfId="0" priority="31" operator="greaterThan">
      <formula>0</formula>
    </cfRule>
    <cfRule type="cellIs" dxfId="1" priority="32" operator="greaterThan">
      <formula>1</formula>
    </cfRule>
    <cfRule type="cellIs" dxfId="2" priority="33" operator="greaterThan">
      <formula>1</formula>
    </cfRule>
  </conditionalFormatting>
  <conditionalFormatting sqref="P33:P56">
    <cfRule type="cellIs" dxfId="2" priority="404" operator="greaterThan">
      <formula>1</formula>
    </cfRule>
    <cfRule type="cellIs" dxfId="1" priority="403" operator="greaterThan">
      <formula>1</formula>
    </cfRule>
    <cfRule type="cellIs" dxfId="0" priority="402" operator="greaterThan">
      <formula>0</formula>
    </cfRule>
  </conditionalFormatting>
  <conditionalFormatting sqref="P61:P84">
    <cfRule type="cellIs" dxfId="1" priority="577" operator="greaterThan">
      <formula>1</formula>
    </cfRule>
    <cfRule type="cellIs" dxfId="2" priority="578" operator="greaterThan">
      <formula>1</formula>
    </cfRule>
    <cfRule type="cellIs" dxfId="0" priority="576" operator="greaterThan">
      <formula>0</formula>
    </cfRule>
  </conditionalFormatting>
  <conditionalFormatting sqref="P93:P116">
    <cfRule type="cellIs" dxfId="0" priority="149" operator="greaterThan">
      <formula>0</formula>
    </cfRule>
    <cfRule type="cellIs" dxfId="1" priority="150" operator="greaterThan">
      <formula>1</formula>
    </cfRule>
    <cfRule type="cellIs" dxfId="2" priority="151" operator="greaterThan">
      <formula>1</formula>
    </cfRule>
  </conditionalFormatting>
  <conditionalFormatting sqref="P121:P144">
    <cfRule type="cellIs" dxfId="1" priority="613" operator="greaterThan">
      <formula>1</formula>
    </cfRule>
    <cfRule type="cellIs" dxfId="2" priority="614" operator="greaterThan">
      <formula>1</formula>
    </cfRule>
    <cfRule type="cellIs" dxfId="0" priority="612" operator="greaterThan">
      <formula>0</formula>
    </cfRule>
  </conditionalFormatting>
  <conditionalFormatting sqref="Q5:Q28">
    <cfRule type="cellIs" dxfId="4" priority="35" operator="greaterThan">
      <formula>0</formula>
    </cfRule>
    <cfRule type="cellIs" dxfId="3" priority="34" operator="greaterThan">
      <formula>0</formula>
    </cfRule>
  </conditionalFormatting>
  <conditionalFormatting sqref="Q33:Q56">
    <cfRule type="cellIs" dxfId="3" priority="405" operator="greaterThan">
      <formula>0</formula>
    </cfRule>
    <cfRule type="cellIs" dxfId="4" priority="406" operator="greaterThan">
      <formula>0</formula>
    </cfRule>
  </conditionalFormatting>
  <conditionalFormatting sqref="Q61:Q84">
    <cfRule type="cellIs" dxfId="3" priority="579" operator="greaterThan">
      <formula>0</formula>
    </cfRule>
    <cfRule type="cellIs" dxfId="4" priority="580" operator="greaterThan">
      <formula>0</formula>
    </cfRule>
  </conditionalFormatting>
  <conditionalFormatting sqref="Q93:Q116">
    <cfRule type="cellIs" dxfId="4" priority="153" operator="greaterThan">
      <formula>0</formula>
    </cfRule>
    <cfRule type="cellIs" dxfId="3" priority="152" operator="greaterThan">
      <formula>0</formula>
    </cfRule>
  </conditionalFormatting>
  <conditionalFormatting sqref="Q121:Q144">
    <cfRule type="cellIs" dxfId="4" priority="616" operator="greaterThan">
      <formula>0</formula>
    </cfRule>
    <cfRule type="cellIs" dxfId="3" priority="615" operator="greaterThan">
      <formula>0</formula>
    </cfRule>
  </conditionalFormatting>
  <conditionalFormatting sqref="R5:R28">
    <cfRule type="cellIs" dxfId="5" priority="36" operator="greaterThan">
      <formula>0</formula>
    </cfRule>
  </conditionalFormatting>
  <conditionalFormatting sqref="R33:R56">
    <cfRule type="cellIs" dxfId="5" priority="407" operator="greaterThan">
      <formula>0</formula>
    </cfRule>
  </conditionalFormatting>
  <conditionalFormatting sqref="R61:R84">
    <cfRule type="cellIs" dxfId="5" priority="581" operator="greaterThan">
      <formula>0</formula>
    </cfRule>
  </conditionalFormatting>
  <conditionalFormatting sqref="R93:R116">
    <cfRule type="cellIs" dxfId="5" priority="154" operator="greaterThan">
      <formula>0</formula>
    </cfRule>
  </conditionalFormatting>
  <conditionalFormatting sqref="R121:R144">
    <cfRule type="cellIs" dxfId="5" priority="617" operator="greaterThan">
      <formula>0</formula>
    </cfRule>
  </conditionalFormatting>
  <conditionalFormatting sqref="U5:U28">
    <cfRule type="cellIs" dxfId="0" priority="438" operator="greaterThan">
      <formula>0</formula>
    </cfRule>
    <cfRule type="cellIs" dxfId="2" priority="440" operator="greaterThan">
      <formula>1</formula>
    </cfRule>
    <cfRule type="cellIs" dxfId="1" priority="439" operator="greaterThan">
      <formula>1</formula>
    </cfRule>
  </conditionalFormatting>
  <conditionalFormatting sqref="U33:U56">
    <cfRule type="cellIs" dxfId="0" priority="420" operator="greaterThan">
      <formula>0</formula>
    </cfRule>
    <cfRule type="cellIs" dxfId="1" priority="421" operator="greaterThan">
      <formula>1</formula>
    </cfRule>
    <cfRule type="cellIs" dxfId="2" priority="422" operator="greaterThan">
      <formula>1</formula>
    </cfRule>
  </conditionalFormatting>
  <conditionalFormatting sqref="U61:U84">
    <cfRule type="cellIs" dxfId="0" priority="558" operator="greaterThan">
      <formula>0</formula>
    </cfRule>
    <cfRule type="cellIs" dxfId="1" priority="559" operator="greaterThan">
      <formula>1</formula>
    </cfRule>
    <cfRule type="cellIs" dxfId="2" priority="560" operator="greaterThan">
      <formula>1</formula>
    </cfRule>
  </conditionalFormatting>
  <conditionalFormatting sqref="U93:U116">
    <cfRule type="cellIs" dxfId="1" priority="114" operator="greaterThan">
      <formula>1</formula>
    </cfRule>
    <cfRule type="cellIs" dxfId="2" priority="115" operator="greaterThan">
      <formula>1</formula>
    </cfRule>
    <cfRule type="cellIs" dxfId="0" priority="113" operator="greaterThan">
      <formula>0</formula>
    </cfRule>
  </conditionalFormatting>
  <conditionalFormatting sqref="U121:U144">
    <cfRule type="cellIs" dxfId="2" priority="97" operator="greaterThan">
      <formula>1</formula>
    </cfRule>
    <cfRule type="cellIs" dxfId="0" priority="95" operator="greaterThan">
      <formula>0</formula>
    </cfRule>
    <cfRule type="cellIs" dxfId="1" priority="96" operator="greaterThan">
      <formula>1</formula>
    </cfRule>
  </conditionalFormatting>
  <conditionalFormatting sqref="V5:V28">
    <cfRule type="cellIs" dxfId="4" priority="442" operator="greaterThan">
      <formula>0</formula>
    </cfRule>
    <cfRule type="cellIs" dxfId="3" priority="441" operator="greaterThan">
      <formula>0</formula>
    </cfRule>
  </conditionalFormatting>
  <conditionalFormatting sqref="V33:V56">
    <cfRule type="cellIs" dxfId="3" priority="423" operator="greaterThan">
      <formula>0</formula>
    </cfRule>
    <cfRule type="cellIs" dxfId="4" priority="424" operator="greaterThan">
      <formula>0</formula>
    </cfRule>
  </conditionalFormatting>
  <conditionalFormatting sqref="V61:V84">
    <cfRule type="cellIs" dxfId="4" priority="562" operator="greaterThan">
      <formula>0</formula>
    </cfRule>
    <cfRule type="cellIs" dxfId="3" priority="561" operator="greaterThan">
      <formula>0</formula>
    </cfRule>
  </conditionalFormatting>
  <conditionalFormatting sqref="V93:V116">
    <cfRule type="cellIs" dxfId="3" priority="116" operator="greaterThan">
      <formula>0</formula>
    </cfRule>
    <cfRule type="cellIs" dxfId="4" priority="117" operator="greaterThan">
      <formula>0</formula>
    </cfRule>
  </conditionalFormatting>
  <conditionalFormatting sqref="V121:V144">
    <cfRule type="cellIs" dxfId="3" priority="98" operator="greaterThan">
      <formula>0</formula>
    </cfRule>
    <cfRule type="cellIs" dxfId="4" priority="99" operator="greaterThan">
      <formula>0</formula>
    </cfRule>
  </conditionalFormatting>
  <conditionalFormatting sqref="W5:W28">
    <cfRule type="cellIs" dxfId="5" priority="443" operator="greaterThan">
      <formula>0</formula>
    </cfRule>
  </conditionalFormatting>
  <conditionalFormatting sqref="W33:W56">
    <cfRule type="cellIs" dxfId="5" priority="425" operator="greaterThan">
      <formula>0</formula>
    </cfRule>
  </conditionalFormatting>
  <conditionalFormatting sqref="W61:W84">
    <cfRule type="cellIs" dxfId="5" priority="563" operator="greaterThan">
      <formula>0</formula>
    </cfRule>
  </conditionalFormatting>
  <conditionalFormatting sqref="W93:W116">
    <cfRule type="cellIs" dxfId="5" priority="118" operator="greaterThan">
      <formula>0</formula>
    </cfRule>
  </conditionalFormatting>
  <conditionalFormatting sqref="W121:W144">
    <cfRule type="cellIs" dxfId="5" priority="100" operator="greaterThan">
      <formula>0</formula>
    </cfRule>
  </conditionalFormatting>
  <conditionalFormatting sqref="Z5:Z28">
    <cfRule type="cellIs" dxfId="2" priority="506" operator="greaterThan">
      <formula>1</formula>
    </cfRule>
    <cfRule type="cellIs" dxfId="1" priority="505" operator="greaterThan">
      <formula>1</formula>
    </cfRule>
    <cfRule type="cellIs" dxfId="0" priority="504" operator="greaterThan">
      <formula>0</formula>
    </cfRule>
  </conditionalFormatting>
  <conditionalFormatting sqref="Z33:Z56">
    <cfRule type="cellIs" dxfId="0" priority="485" operator="greaterThan">
      <formula>0</formula>
    </cfRule>
    <cfRule type="cellIs" dxfId="2" priority="487" operator="greaterThan">
      <formula>1</formula>
    </cfRule>
    <cfRule type="cellIs" dxfId="1" priority="486" operator="greaterThan">
      <formula>1</formula>
    </cfRule>
  </conditionalFormatting>
  <conditionalFormatting sqref="Z61:Z84">
    <cfRule type="cellIs" dxfId="2" priority="651" operator="greaterThan">
      <formula>1</formula>
    </cfRule>
    <cfRule type="cellIs" dxfId="1" priority="650" operator="greaterThan">
      <formula>1</formula>
    </cfRule>
    <cfRule type="cellIs" dxfId="0" priority="649" operator="greaterThan">
      <formula>0</formula>
    </cfRule>
  </conditionalFormatting>
  <conditionalFormatting sqref="Z121:Z144">
    <cfRule type="cellIs" dxfId="1" priority="671" operator="greaterThan">
      <formula>1</formula>
    </cfRule>
    <cfRule type="cellIs" dxfId="0" priority="670" operator="greaterThan">
      <formula>0</formula>
    </cfRule>
    <cfRule type="cellIs" dxfId="2" priority="672" operator="greaterThan">
      <formula>1</formula>
    </cfRule>
  </conditionalFormatting>
  <conditionalFormatting sqref="AA5:AA28">
    <cfRule type="cellIs" dxfId="3" priority="507" operator="greaterThan">
      <formula>0</formula>
    </cfRule>
    <cfRule type="cellIs" dxfId="4" priority="508" operator="greaterThan">
      <formula>0</formula>
    </cfRule>
  </conditionalFormatting>
  <conditionalFormatting sqref="AA33:AA56">
    <cfRule type="cellIs" dxfId="4" priority="489" operator="greaterThan">
      <formula>0</formula>
    </cfRule>
    <cfRule type="cellIs" dxfId="3" priority="488" operator="greaterThan">
      <formula>0</formula>
    </cfRule>
  </conditionalFormatting>
  <conditionalFormatting sqref="AA61:AA84">
    <cfRule type="cellIs" dxfId="4" priority="653" operator="greaterThan">
      <formula>0</formula>
    </cfRule>
    <cfRule type="cellIs" dxfId="3" priority="652" operator="greaterThan">
      <formula>0</formula>
    </cfRule>
  </conditionalFormatting>
  <conditionalFormatting sqref="AA121:AA144">
    <cfRule type="cellIs" dxfId="3" priority="673" operator="greaterThan">
      <formula>0</formula>
    </cfRule>
    <cfRule type="cellIs" dxfId="4" priority="674" operator="greaterThan">
      <formula>0</formula>
    </cfRule>
  </conditionalFormatting>
  <conditionalFormatting sqref="AB5:AB28">
    <cfRule type="cellIs" dxfId="5" priority="509" operator="greaterThan">
      <formula>0</formula>
    </cfRule>
  </conditionalFormatting>
  <conditionalFormatting sqref="AB33:AB56">
    <cfRule type="cellIs" dxfId="5" priority="490" operator="greaterThan">
      <formula>0</formula>
    </cfRule>
  </conditionalFormatting>
  <conditionalFormatting sqref="AB61:AB84">
    <cfRule type="cellIs" dxfId="5" priority="654" operator="greaterThan">
      <formula>0</formula>
    </cfRule>
  </conditionalFormatting>
  <conditionalFormatting sqref="AB121:AB144">
    <cfRule type="cellIs" dxfId="5" priority="675" operator="greaterThan">
      <formula>0</formula>
    </cfRule>
  </conditionalFormatting>
  <conditionalFormatting sqref="AF5:AF27">
    <cfRule type="colorScale" priority="5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41" operator="between" text="B/E">
      <formula>NOT(ISERROR(SEARCH("B/E",BM5)))</formula>
    </cfRule>
    <cfRule type="containsText" dxfId="10" priority="642" operator="between" text="BE">
      <formula>NOT(ISERROR(SEARCH("BE",BM5)))</formula>
    </cfRule>
    <cfRule type="containsText" dxfId="13" priority="643" operator="between" text="WIN">
      <formula>NOT(ISERROR(SEARCH("WIN",BM5)))</formula>
    </cfRule>
    <cfRule type="containsText" dxfId="11" priority="644" operator="between" text="LOSE">
      <formula>NOT(ISERROR(SEARCH("LOSE",BM5)))</formula>
    </cfRule>
    <cfRule type="containsText" dxfId="12" priority="646" operator="between" text="B/E">
      <formula>NOT(ISERROR(SEARCH("B/E",BM5)))</formula>
    </cfRule>
    <cfRule type="containsText" dxfId="7" priority="645" operator="between" text="NO">
      <formula>NOT(ISERROR(SEARCH("NO",BM5)))</formula>
    </cfRule>
  </conditionalFormatting>
  <conditionalFormatting sqref="BZ33:BZ56">
    <cfRule type="cellIs" dxfId="0" priority="368" operator="greaterThan">
      <formula>0</formula>
    </cfRule>
    <cfRule type="cellIs" dxfId="1" priority="369" operator="greaterThan">
      <formula>1</formula>
    </cfRule>
    <cfRule type="cellIs" dxfId="2" priority="370" operator="greaterThan">
      <formula>1</formula>
    </cfRule>
  </conditionalFormatting>
  <conditionalFormatting sqref="BZ66:BZ76">
    <cfRule type="cellIs" dxfId="0" priority="318" operator="greaterThan">
      <formula>0</formula>
    </cfRule>
    <cfRule type="cellIs" dxfId="2" priority="320" operator="greaterThan">
      <formula>1</formula>
    </cfRule>
    <cfRule type="cellIs" dxfId="1" priority="319" operator="greaterThan">
      <formula>1</formula>
    </cfRule>
  </conditionalFormatting>
  <conditionalFormatting sqref="BZ76:BZ83">
    <cfRule type="cellIs" dxfId="2" priority="327" operator="greaterThan">
      <formula>1</formula>
    </cfRule>
    <cfRule type="cellIs" dxfId="1" priority="326" operator="greaterThan">
      <formula>1</formula>
    </cfRule>
    <cfRule type="cellIs" dxfId="0" priority="325" operator="greaterThan">
      <formula>0</formula>
    </cfRule>
  </conditionalFormatting>
  <conditionalFormatting sqref="CA5:CA27">
    <cfRule type="cellIs" dxfId="3" priority="251" operator="greaterThan">
      <formula>0</formula>
    </cfRule>
    <cfRule type="cellIs" dxfId="4" priority="252" operator="greaterThan">
      <formula>0</formula>
    </cfRule>
  </conditionalFormatting>
  <conditionalFormatting sqref="CA33:CA56">
    <cfRule type="cellIs" dxfId="3" priority="371" operator="greaterThan">
      <formula>0</formula>
    </cfRule>
    <cfRule type="cellIs" dxfId="4" priority="372" operator="greaterThan">
      <formula>0</formula>
    </cfRule>
  </conditionalFormatting>
  <conditionalFormatting sqref="CA66:CA76">
    <cfRule type="cellIs" dxfId="4" priority="322" operator="greaterThan">
      <formula>0</formula>
    </cfRule>
    <cfRule type="cellIs" dxfId="3" priority="321" operator="greaterThan">
      <formula>0</formula>
    </cfRule>
  </conditionalFormatting>
  <conditionalFormatting sqref="CA76:CA83">
    <cfRule type="cellIs" dxfId="4" priority="329" operator="greaterThan">
      <formula>0</formula>
    </cfRule>
    <cfRule type="cellIs" dxfId="3" priority="328" operator="greaterThan">
      <formula>0</formula>
    </cfRule>
  </conditionalFormatting>
  <conditionalFormatting sqref="CB5:CB27">
    <cfRule type="cellIs" dxfId="5" priority="58" operator="greaterThan">
      <formula>0</formula>
    </cfRule>
  </conditionalFormatting>
  <conditionalFormatting sqref="CB33:CB56">
    <cfRule type="cellIs" dxfId="5" priority="30" operator="greaterThan">
      <formula>0</formula>
    </cfRule>
  </conditionalFormatting>
  <conditionalFormatting sqref="CB61:CB84">
    <cfRule type="cellIs" dxfId="5" priority="316" operator="greaterThan">
      <formula>0</formula>
    </cfRule>
  </conditionalFormatting>
  <conditionalFormatting sqref="CC5:CC27">
    <cfRule type="cellIs" dxfId="6" priority="254" operator="greaterThan">
      <formula>0</formula>
    </cfRule>
  </conditionalFormatting>
  <conditionalFormatting sqref="CC33:CC56">
    <cfRule type="cellIs" dxfId="6" priority="374" operator="greaterThan">
      <formula>0</formula>
    </cfRule>
  </conditionalFormatting>
  <conditionalFormatting sqref="CC61:CC84">
    <cfRule type="cellIs" dxfId="6" priority="317" operator="greaterThan">
      <formula>0</formula>
    </cfRule>
  </conditionalFormatting>
  <conditionalFormatting sqref="CE33:CE56">
    <cfRule type="cellIs" dxfId="0" priority="359" operator="greaterThan">
      <formula>0</formula>
    </cfRule>
    <cfRule type="cellIs" dxfId="1" priority="360" operator="greaterThan">
      <formula>1</formula>
    </cfRule>
    <cfRule type="cellIs" dxfId="2" priority="361" operator="greaterThan">
      <formula>1</formula>
    </cfRule>
  </conditionalFormatting>
  <conditionalFormatting sqref="CE66:CE76">
    <cfRule type="cellIs" dxfId="1" priority="300" operator="greaterThan">
      <formula>1</formula>
    </cfRule>
    <cfRule type="cellIs" dxfId="0" priority="299" operator="greaterThan">
      <formula>0</formula>
    </cfRule>
    <cfRule type="cellIs" dxfId="2" priority="301" operator="greaterThan">
      <formula>1</formula>
    </cfRule>
  </conditionalFormatting>
  <conditionalFormatting sqref="CE76:CE83">
    <cfRule type="cellIs" dxfId="2" priority="307" operator="greaterThan">
      <formula>1</formula>
    </cfRule>
    <cfRule type="cellIs" dxfId="1" priority="306" operator="greaterThan">
      <formula>1</formula>
    </cfRule>
    <cfRule type="cellIs" dxfId="0" priority="305" operator="greaterThan">
      <formula>0</formula>
    </cfRule>
  </conditionalFormatting>
  <conditionalFormatting sqref="CF5:CF27">
    <cfRule type="cellIs" dxfId="4" priority="225" operator="greaterThan">
      <formula>0</formula>
    </cfRule>
    <cfRule type="cellIs" dxfId="3" priority="224" operator="greaterThan">
      <formula>0</formula>
    </cfRule>
  </conditionalFormatting>
  <conditionalFormatting sqref="CF33:CF56">
    <cfRule type="cellIs" dxfId="3" priority="362" operator="greaterThan">
      <formula>0</formula>
    </cfRule>
    <cfRule type="cellIs" dxfId="4" priority="363" operator="greaterThan">
      <formula>0</formula>
    </cfRule>
  </conditionalFormatting>
  <conditionalFormatting sqref="CF66:CF76">
    <cfRule type="cellIs" dxfId="3" priority="302" operator="greaterThan">
      <formula>0</formula>
    </cfRule>
    <cfRule type="cellIs" dxfId="4" priority="303" operator="greaterThan">
      <formula>0</formula>
    </cfRule>
  </conditionalFormatting>
  <conditionalFormatting sqref="CF76:CF83">
    <cfRule type="cellIs" dxfId="4" priority="309" operator="greaterThan">
      <formula>0</formula>
    </cfRule>
    <cfRule type="cellIs" dxfId="3" priority="308" operator="greaterThan">
      <formula>0</formula>
    </cfRule>
  </conditionalFormatting>
  <conditionalFormatting sqref="CG5:CG27">
    <cfRule type="cellIs" dxfId="5" priority="226" operator="greaterThan">
      <formula>0</formula>
    </cfRule>
  </conditionalFormatting>
  <conditionalFormatting sqref="CG33:CG56">
    <cfRule type="cellIs" dxfId="5" priority="364" operator="greaterThan">
      <formula>0</formula>
    </cfRule>
  </conditionalFormatting>
  <conditionalFormatting sqref="CG61:CG84">
    <cfRule type="cellIs" dxfId="5" priority="297" operator="greaterThan">
      <formula>0</formula>
    </cfRule>
  </conditionalFormatting>
  <conditionalFormatting sqref="CH5:CH27">
    <cfRule type="cellIs" dxfId="6" priority="227" operator="greaterThan">
      <formula>0</formula>
    </cfRule>
  </conditionalFormatting>
  <conditionalFormatting sqref="CH33:CH56">
    <cfRule type="cellIs" dxfId="6" priority="365" operator="greaterThan">
      <formula>0</formula>
    </cfRule>
  </conditionalFormatting>
  <conditionalFormatting sqref="CH61:CH84">
    <cfRule type="cellIs" dxfId="6" priority="298" operator="greaterThan">
      <formula>0</formula>
    </cfRule>
  </conditionalFormatting>
  <conditionalFormatting sqref="CJ5:CJ27">
    <cfRule type="cellIs" dxfId="1" priority="28" operator="greaterThan">
      <formula>1</formula>
    </cfRule>
    <cfRule type="cellIs" dxfId="0" priority="27" operator="greaterThan">
      <formula>0</formula>
    </cfRule>
    <cfRule type="cellIs" dxfId="2" priority="29" operator="greaterThan">
      <formula>1</formula>
    </cfRule>
  </conditionalFormatting>
  <conditionalFormatting sqref="CJ33:CJ56">
    <cfRule type="cellIs" dxfId="2" priority="343" operator="greaterThan">
      <formula>1</formula>
    </cfRule>
    <cfRule type="cellIs" dxfId="1" priority="342" operator="greaterThan">
      <formula>1</formula>
    </cfRule>
    <cfRule type="cellIs" dxfId="0" priority="341" operator="greaterThan">
      <formula>0</formula>
    </cfRule>
  </conditionalFormatting>
  <conditionalFormatting sqref="CJ66:CJ76">
    <cfRule type="cellIs" dxfId="2" priority="273" operator="greaterThan">
      <formula>1</formula>
    </cfRule>
    <cfRule type="cellIs" dxfId="0" priority="271" operator="greaterThan">
      <formula>0</formula>
    </cfRule>
    <cfRule type="cellIs" dxfId="1" priority="272" operator="greaterThan">
      <formula>1</formula>
    </cfRule>
  </conditionalFormatting>
  <conditionalFormatting sqref="CJ76:CJ83">
    <cfRule type="cellIs" dxfId="0" priority="277" operator="greaterThan">
      <formula>0</formula>
    </cfRule>
    <cfRule type="cellIs" dxfId="1" priority="278" operator="greaterThan">
      <formula>1</formula>
    </cfRule>
    <cfRule type="cellIs" dxfId="2" priority="279" operator="greaterThan">
      <formula>1</formula>
    </cfRule>
  </conditionalFormatting>
  <conditionalFormatting sqref="CK5:CK27">
    <cfRule type="cellIs" dxfId="3" priority="241" operator="greaterThan">
      <formula>0</formula>
    </cfRule>
    <cfRule type="cellIs" dxfId="4" priority="242" operator="greaterThan">
      <formula>0</formula>
    </cfRule>
  </conditionalFormatting>
  <conditionalFormatting sqref="CK33:CK56">
    <cfRule type="cellIs" dxfId="4" priority="345" operator="greaterThan">
      <formula>0</formula>
    </cfRule>
    <cfRule type="cellIs" dxfId="3" priority="344" operator="greaterThan">
      <formula>0</formula>
    </cfRule>
  </conditionalFormatting>
  <conditionalFormatting sqref="CK66:CK76">
    <cfRule type="cellIs" dxfId="3" priority="274" operator="greaterThan">
      <formula>0</formula>
    </cfRule>
    <cfRule type="cellIs" dxfId="4" priority="275" operator="greaterThan">
      <formula>0</formula>
    </cfRule>
  </conditionalFormatting>
  <conditionalFormatting sqref="CK76:CK83">
    <cfRule type="cellIs" dxfId="3" priority="280" operator="greaterThan">
      <formula>0</formula>
    </cfRule>
    <cfRule type="cellIs" dxfId="4" priority="281" operator="greaterThan">
      <formula>0</formula>
    </cfRule>
  </conditionalFormatting>
  <conditionalFormatting sqref="CL5:CL27">
    <cfRule type="cellIs" dxfId="5" priority="243" operator="greaterThan">
      <formula>0</formula>
    </cfRule>
  </conditionalFormatting>
  <conditionalFormatting sqref="CL33:CL56">
    <cfRule type="cellIs" dxfId="5" priority="346" operator="greaterThan">
      <formula>0</formula>
    </cfRule>
  </conditionalFormatting>
  <conditionalFormatting sqref="CL61:CL84">
    <cfRule type="cellIs" dxfId="5" priority="269" operator="greaterThan">
      <formula>0</formula>
    </cfRule>
  </conditionalFormatting>
  <conditionalFormatting sqref="CM5:CM27">
    <cfRule type="cellIs" dxfId="6" priority="244" operator="greaterThan">
      <formula>0</formula>
    </cfRule>
  </conditionalFormatting>
  <conditionalFormatting sqref="CM33:CM56">
    <cfRule type="cellIs" dxfId="6" priority="347" operator="greaterThan">
      <formula>0</formula>
    </cfRule>
  </conditionalFormatting>
  <conditionalFormatting sqref="CM61:CM84">
    <cfRule type="cellIs" dxfId="6" priority="270" operator="greaterThan">
      <formula>0</formula>
    </cfRule>
  </conditionalFormatting>
  <conditionalFormatting sqref="CO5:CO27">
    <cfRule type="cellIs" dxfId="2" priority="379" operator="greaterThan">
      <formula>1</formula>
    </cfRule>
    <cfRule type="cellIs" dxfId="0" priority="377" operator="greaterThan">
      <formula>0</formula>
    </cfRule>
    <cfRule type="cellIs" dxfId="1" priority="378" operator="greaterThan">
      <formula>1</formula>
    </cfRule>
  </conditionalFormatting>
  <conditionalFormatting sqref="CO33:CO56">
    <cfRule type="cellIs" dxfId="0" priority="350" operator="greaterThan">
      <formula>0</formula>
    </cfRule>
    <cfRule type="cellIs" dxfId="2" priority="352" operator="greaterThan">
      <formula>1</formula>
    </cfRule>
    <cfRule type="cellIs" dxfId="1" priority="351" operator="greaterThan">
      <formula>1</formula>
    </cfRule>
  </conditionalFormatting>
  <conditionalFormatting sqref="CO61:CO84">
    <cfRule type="cellIs" dxfId="2" priority="285" operator="greaterThan">
      <formula>1</formula>
    </cfRule>
    <cfRule type="cellIs" dxfId="0" priority="283" operator="greaterThan">
      <formula>0</formula>
    </cfRule>
    <cfRule type="cellIs" dxfId="1" priority="284" operator="greaterThan">
      <formula>1</formula>
    </cfRule>
  </conditionalFormatting>
  <conditionalFormatting sqref="CP5:CP27">
    <cfRule type="cellIs" dxfId="3" priority="380" operator="greaterThan">
      <formula>0</formula>
    </cfRule>
    <cfRule type="cellIs" dxfId="4" priority="381" operator="greaterThan">
      <formula>0</formula>
    </cfRule>
  </conditionalFormatting>
  <conditionalFormatting sqref="CP33:CP56">
    <cfRule type="cellIs" dxfId="4" priority="354" operator="greaterThan">
      <formula>0</formula>
    </cfRule>
    <cfRule type="cellIs" dxfId="3" priority="353" operator="greaterThan">
      <formula>0</formula>
    </cfRule>
  </conditionalFormatting>
  <conditionalFormatting sqref="CP61:CP84">
    <cfRule type="cellIs" dxfId="4" priority="287" operator="greaterThan">
      <formula>0</formula>
    </cfRule>
    <cfRule type="cellIs" dxfId="3" priority="286" operator="greaterThan">
      <formula>0</formula>
    </cfRule>
  </conditionalFormatting>
  <conditionalFormatting sqref="CQ5:CQ27">
    <cfRule type="cellIs" dxfId="5" priority="382" operator="greaterThan">
      <formula>0</formula>
    </cfRule>
  </conditionalFormatting>
  <conditionalFormatting sqref="CQ33:CQ56">
    <cfRule type="cellIs" dxfId="5" priority="355" operator="greaterThan">
      <formula>0</formula>
    </cfRule>
  </conditionalFormatting>
  <conditionalFormatting sqref="CQ61:CQ84">
    <cfRule type="cellIs" dxfId="5" priority="288" operator="greaterThan">
      <formula>0</formula>
    </cfRule>
  </conditionalFormatting>
  <conditionalFormatting sqref="CR5:CR27">
    <cfRule type="cellIs" dxfId="6" priority="383" operator="greaterThan">
      <formula>0</formula>
    </cfRule>
  </conditionalFormatting>
  <conditionalFormatting sqref="CR33:CR56">
    <cfRule type="cellIs" dxfId="6" priority="356" operator="greaterThan">
      <formula>0</formula>
    </cfRule>
  </conditionalFormatting>
  <conditionalFormatting sqref="CR61:CR84">
    <cfRule type="cellIs" dxfId="6" priority="289" operator="greaterThan">
      <formula>0</formula>
    </cfRule>
  </conditionalFormatting>
  <conditionalFormatting sqref="CT33:CT56">
    <cfRule type="cellIs" dxfId="0" priority="332" operator="greaterThan">
      <formula>0</formula>
    </cfRule>
    <cfRule type="cellIs" dxfId="1" priority="333" operator="greaterThan">
      <formula>1</formula>
    </cfRule>
    <cfRule type="cellIs" dxfId="2" priority="334" operator="greaterThan">
      <formula>1</formula>
    </cfRule>
  </conditionalFormatting>
  <conditionalFormatting sqref="CT61:CT84">
    <cfRule type="cellIs" dxfId="0" priority="255" operator="greaterThan">
      <formula>0</formula>
    </cfRule>
    <cfRule type="cellIs" dxfId="1" priority="256" operator="greaterThan">
      <formula>1</formula>
    </cfRule>
    <cfRule type="cellIs" dxfId="2" priority="257" operator="greaterThan">
      <formula>1</formula>
    </cfRule>
  </conditionalFormatting>
  <conditionalFormatting sqref="CU5:CU27">
    <cfRule type="cellIs" dxfId="3" priority="234" operator="greaterThan">
      <formula>0</formula>
    </cfRule>
    <cfRule type="cellIs" dxfId="4" priority="235" operator="greaterThan">
      <formula>0</formula>
    </cfRule>
  </conditionalFormatting>
  <conditionalFormatting sqref="CU33:CU56">
    <cfRule type="cellIs" dxfId="3" priority="335" operator="greaterThan">
      <formula>0</formula>
    </cfRule>
    <cfRule type="cellIs" dxfId="4" priority="336" operator="greaterThan">
      <formula>0</formula>
    </cfRule>
  </conditionalFormatting>
  <conditionalFormatting sqref="CU61:CU84">
    <cfRule type="cellIs" dxfId="3" priority="258" operator="greaterThan">
      <formula>0</formula>
    </cfRule>
    <cfRule type="cellIs" dxfId="4" priority="259" operator="greaterThan">
      <formula>0</formula>
    </cfRule>
  </conditionalFormatting>
  <conditionalFormatting sqref="CV5:CV27">
    <cfRule type="cellIs" dxfId="5" priority="236" operator="greaterThan">
      <formula>0</formula>
    </cfRule>
  </conditionalFormatting>
  <conditionalFormatting sqref="CV33:CV56">
    <cfRule type="cellIs" dxfId="5" priority="337" operator="greaterThan">
      <formula>0</formula>
    </cfRule>
  </conditionalFormatting>
  <conditionalFormatting sqref="CV61:CV84">
    <cfRule type="cellIs" dxfId="5" priority="260" operator="greaterThan">
      <formula>0</formula>
    </cfRule>
  </conditionalFormatting>
  <conditionalFormatting sqref="CW5:CW27">
    <cfRule type="cellIs" dxfId="6" priority="237" operator="greaterThan">
      <formula>0</formula>
    </cfRule>
  </conditionalFormatting>
  <conditionalFormatting sqref="CW33:CW56">
    <cfRule type="cellIs" dxfId="6" priority="338" operator="greaterThan">
      <formula>0</formula>
    </cfRule>
  </conditionalFormatting>
  <conditionalFormatting sqref="CW61:CW84">
    <cfRule type="cellIs" dxfId="6" priority="261" operator="greaterThan">
      <formula>0</formula>
    </cfRule>
  </conditionalFormatting>
  <conditionalFormatting sqref="I5:J28 N5:O28 X5:Y28 AC5:AC28">
    <cfRule type="cellIs" dxfId="6" priority="510" operator="greaterThan">
      <formula>0</formula>
    </cfRule>
  </conditionalFormatting>
  <conditionalFormatting sqref="S5:T28">
    <cfRule type="cellIs" dxfId="6" priority="55" operator="greaterThan">
      <formula>0</formula>
    </cfRule>
  </conditionalFormatting>
  <conditionalFormatting sqref="AF5:AJ27">
    <cfRule type="colorScale" priority="5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Z5:BZ27 BZ28:CC28">
    <cfRule type="cellIs" dxfId="0" priority="248" operator="greaterThan">
      <formula>0</formula>
    </cfRule>
    <cfRule type="cellIs" dxfId="1" priority="249" operator="greaterThan">
      <formula>1</formula>
    </cfRule>
    <cfRule type="cellIs" dxfId="2" priority="250" operator="greaterThan">
      <formula>1</formula>
    </cfRule>
  </conditionalFormatting>
  <conditionalFormatting sqref="CE5:CE27 CE28:CH28">
    <cfRule type="cellIs" dxfId="1" priority="222" operator="greaterThan">
      <formula>1</formula>
    </cfRule>
    <cfRule type="cellIs" dxfId="2" priority="223" operator="greaterThan">
      <formula>1</formula>
    </cfRule>
    <cfRule type="cellIs" dxfId="0" priority="221" operator="greaterThan">
      <formula>0</formula>
    </cfRule>
  </conditionalFormatting>
  <conditionalFormatting sqref="CT5:CT27 CT28:CW28">
    <cfRule type="cellIs" dxfId="1" priority="232" operator="greaterThan">
      <formula>1</formula>
    </cfRule>
    <cfRule type="cellIs" dxfId="2" priority="233" operator="greaterThan">
      <formula>1</formula>
    </cfRule>
    <cfRule type="cellIs" dxfId="0" priority="231" operator="greaterThan">
      <formula>0</formula>
    </cfRule>
  </conditionalFormatting>
  <conditionalFormatting sqref="BM19:BM29 BI31:BI33">
    <cfRule type="containsText" dxfId="13" priority="640" operator="between" text="WIN">
      <formula>NOT(ISERROR(SEARCH("WIN",BI19)))</formula>
    </cfRule>
    <cfRule type="containsText" dxfId="14" priority="639" operator="between" text="LOSE">
      <formula>NOT(ISERROR(SEARCH("LOSE",BI19)))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91" operator="greaterThan">
      <formula>0</formula>
    </cfRule>
  </conditionalFormatting>
  <conditionalFormatting sqref="AF33:AJ55">
    <cfRule type="colorScale" priority="5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55" operator="greaterThan">
      <formula>0</formula>
    </cfRule>
  </conditionalFormatting>
  <conditionalFormatting sqref="AF61:AJ83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12" operator="greaterThan">
      <formula>1</formula>
    </cfRule>
    <cfRule type="cellIs" dxfId="2" priority="313" operator="greaterThan">
      <formula>1</formula>
    </cfRule>
    <cfRule type="cellIs" dxfId="0" priority="311" operator="greaterThan">
      <formula>0</formula>
    </cfRule>
  </conditionalFormatting>
  <conditionalFormatting sqref="CA61:CA66 CA83:CA84">
    <cfRule type="cellIs" dxfId="4" priority="315" operator="greaterThan">
      <formula>0</formula>
    </cfRule>
    <cfRule type="cellIs" dxfId="3" priority="314" operator="greaterThan">
      <formula>0</formula>
    </cfRule>
  </conditionalFormatting>
  <conditionalFormatting sqref="CE61:CE66 CE83:CE84">
    <cfRule type="cellIs" dxfId="2" priority="294" operator="greaterThan">
      <formula>1</formula>
    </cfRule>
    <cfRule type="cellIs" dxfId="1" priority="293" operator="greaterThan">
      <formula>1</formula>
    </cfRule>
    <cfRule type="cellIs" dxfId="0" priority="292" operator="greaterThan">
      <formula>0</formula>
    </cfRule>
  </conditionalFormatting>
  <conditionalFormatting sqref="CF61:CF66 CF83:CF84">
    <cfRule type="cellIs" dxfId="4" priority="296" operator="greaterThan">
      <formula>0</formula>
    </cfRule>
    <cfRule type="cellIs" dxfId="3" priority="295" operator="greaterThan">
      <formula>0</formula>
    </cfRule>
  </conditionalFormatting>
  <conditionalFormatting sqref="CJ61:CJ66 CJ83:CJ84">
    <cfRule type="cellIs" dxfId="1" priority="265" operator="greaterThan">
      <formula>1</formula>
    </cfRule>
    <cfRule type="cellIs" dxfId="2" priority="266" operator="greaterThan">
      <formula>1</formula>
    </cfRule>
    <cfRule type="cellIs" dxfId="0" priority="264" operator="greaterThan">
      <formula>0</formula>
    </cfRule>
  </conditionalFormatting>
  <conditionalFormatting sqref="CK61:CK66 CK83:CK84">
    <cfRule type="cellIs" dxfId="3" priority="267" operator="greaterThan">
      <formula>0</formula>
    </cfRule>
    <cfRule type="cellIs" dxfId="4" priority="268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0" priority="691" operator="greaterThan">
      <formula>0</formula>
    </cfRule>
    <cfRule type="cellIs" dxfId="2" priority="693" operator="greaterThan">
      <formula>1</formula>
    </cfRule>
    <cfRule type="cellIs" dxfId="1" priority="692" operator="greaterThan">
      <formula>1</formula>
    </cfRule>
  </conditionalFormatting>
  <conditionalFormatting sqref="G93:G116 AA93:AA116">
    <cfRule type="cellIs" dxfId="4" priority="695" operator="greaterThan">
      <formula>0</formula>
    </cfRule>
    <cfRule type="cellIs" dxfId="3" priority="694" operator="greaterThan">
      <formula>0</formula>
    </cfRule>
  </conditionalFormatting>
  <conditionalFormatting sqref="H93:H116 AB93:AB116">
    <cfRule type="cellIs" dxfId="5" priority="696" operator="greaterThan">
      <formula>0</formula>
    </cfRule>
  </conditionalFormatting>
  <conditionalFormatting sqref="I93:J116 N93:O116 S93:T116 X93:Y116 AC93:AC116">
    <cfRule type="cellIs" dxfId="6" priority="697" operator="greaterThan">
      <formula>0</formula>
    </cfRule>
  </conditionalFormatting>
  <conditionalFormatting sqref="AF93:AJ115">
    <cfRule type="colorScale" priority="7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76" operator="greaterThan">
      <formula>0</formula>
    </cfRule>
  </conditionalFormatting>
  <conditionalFormatting sqref="AF121:AJ143"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2">
    <pageSetUpPr fitToPage="1"/>
  </sheetPr>
  <dimension ref="A1:CW981"/>
  <sheetViews>
    <sheetView showGridLines="0" workbookViewId="0">
      <selection activeCell="AS27" sqref="AS27:AX27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0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0</v>
      </c>
      <c r="AD5" s="4"/>
      <c r="AE5" s="33" t="str">
        <f t="shared" ref="AE5:AE27" si="8">IF((B93=0)," ",B93)</f>
        <v> 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 t="str">
        <f t="shared" ref="AL5:AL27" si="14">IF((B93=0)," ",B93)</f>
        <v> 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 t="str">
        <f t="shared" ref="BY5:BY18" si="15">IF(B5,WEEKDAY(E5:E27)," ")</f>
        <v> 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/>
      <c r="C6" s="16"/>
      <c r="D6" s="17"/>
      <c r="E6" s="37" t="str">
        <f t="shared" ref="E6:E18" si="16">IF((B6=0)," ",B6)</f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0</v>
      </c>
      <c r="AC6" s="68">
        <f t="shared" si="7"/>
        <v>0</v>
      </c>
      <c r="AD6" s="4"/>
      <c r="AE6" s="37" t="str">
        <f t="shared" si="8"/>
        <v> 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 t="str">
        <f t="shared" si="14"/>
        <v> </v>
      </c>
      <c r="AM6" s="99">
        <f t="shared" ref="AM6:AM27" si="17">(3*H6)-G6</f>
        <v>0</v>
      </c>
      <c r="AN6" s="99">
        <f t="shared" ref="AN6:AN27" si="18">(3*M6)-L6</f>
        <v>0</v>
      </c>
      <c r="AO6" s="99">
        <f t="shared" ref="AO6:AO27" si="19">(3*R6)-Q6</f>
        <v>0</v>
      </c>
      <c r="AP6" s="99">
        <f t="shared" ref="AP6:AP27" si="20">(3*W6)-V6</f>
        <v>0</v>
      </c>
      <c r="AQ6" s="150">
        <f t="shared" ref="AQ6:AQ27" si="21">SUM(AM6:AP6)</f>
        <v>0</v>
      </c>
      <c r="AS6" s="113" t="s">
        <v>17</v>
      </c>
      <c r="AT6" s="114" t="str">
        <f>IF(AC28=0," ",AC28)</f>
        <v> </v>
      </c>
      <c r="AU6" s="160" t="str">
        <f>IF(AJ28=0,"  ",AJ28)</f>
        <v>0 </v>
      </c>
      <c r="AV6" s="161" t="str">
        <f>IF(AQ28=0," ",AQ28)</f>
        <v> 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 t="str">
        <f t="shared" si="15"/>
        <v> </v>
      </c>
      <c r="BZ6" s="226" t="str">
        <f t="shared" ref="BZ6:BZ27" si="22">IF((BY6=2),Z6," ")</f>
        <v> </v>
      </c>
      <c r="CA6" s="227" t="str">
        <f t="shared" ref="CA6:CA27" si="23">IF((BY6=2),AA6," ")</f>
        <v> </v>
      </c>
      <c r="CB6" s="237" t="str">
        <f>IF((BY6=2),AB6," ")</f>
        <v> </v>
      </c>
      <c r="CC6" s="238">
        <f t="shared" ref="CC6:CC27" si="24">SUM(BZ6:CB6)</f>
        <v>0</v>
      </c>
      <c r="CE6" s="226" t="str">
        <f t="shared" ref="CE6:CE27" si="25">IF((BY6=3),Z6," ")</f>
        <v> </v>
      </c>
      <c r="CF6" s="227" t="str">
        <f t="shared" ref="CF6:CF27" si="26">IF((BY6=3),AA6," ")</f>
        <v> </v>
      </c>
      <c r="CG6" s="237" t="str">
        <f t="shared" ref="CG6:CG27" si="27">IF((BY6=3),AB6," ")</f>
        <v> </v>
      </c>
      <c r="CH6" s="238">
        <f t="shared" ref="CH6:CH27" si="28">SUM(CE6:CG6)</f>
        <v>0</v>
      </c>
      <c r="CJ6" s="227" t="str">
        <f t="shared" ref="CJ6:CJ27" si="29">IF((BY6=4),Z6," ")</f>
        <v> </v>
      </c>
      <c r="CK6" s="227" t="str">
        <f t="shared" ref="CK6:CK27" si="30">IF((BY6=4),AA6," ")</f>
        <v> </v>
      </c>
      <c r="CL6" s="227" t="str">
        <f t="shared" ref="CL6:CL27" si="31">IF((BY6=4),AB6," ")</f>
        <v> </v>
      </c>
      <c r="CM6" s="238">
        <f t="shared" ref="CM6:CM27" si="32">SUM(CJ6:CL6)</f>
        <v>0</v>
      </c>
      <c r="CN6" s="2"/>
      <c r="CO6" s="226" t="str">
        <f t="shared" ref="CO6:CO27" si="33">IF((BY6=5),Z6," ")</f>
        <v> </v>
      </c>
      <c r="CP6" s="227" t="str">
        <f t="shared" ref="CP6:CP27" si="34">IF((BY6=5),AA6," ")</f>
        <v> </v>
      </c>
      <c r="CQ6" s="227" t="str">
        <f t="shared" ref="CQ6:CQ27" si="35">IF((BY6=5),AB6," ")</f>
        <v> </v>
      </c>
      <c r="CR6" s="238">
        <f t="shared" ref="CR6:CR27" si="36">SUM(CO6:CQ6)</f>
        <v>0</v>
      </c>
      <c r="CT6" s="226" t="str">
        <f t="shared" ref="CT6:CT27" si="37">IF((BY6=6),Z6," ")</f>
        <v> </v>
      </c>
      <c r="CU6" s="227" t="str">
        <f t="shared" ref="CU6:CU27" si="38">IF((BY6=6),AA6," ")</f>
        <v> </v>
      </c>
      <c r="CV6" s="227" t="str">
        <f t="shared" ref="CV6:CV27" si="39">IF((BY6=6),AB6," ")</f>
        <v> </v>
      </c>
      <c r="CW6" s="238">
        <f t="shared" ref="CW6:CW27" si="40">SUM(CT6:CV6)</f>
        <v>0</v>
      </c>
    </row>
    <row r="7" ht="10.35" customHeight="1" spans="1:101">
      <c r="A7" s="18"/>
      <c r="B7" s="19"/>
      <c r="C7" s="16"/>
      <c r="D7" s="17"/>
      <c r="E7" s="37" t="str">
        <f t="shared" si="16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0</v>
      </c>
      <c r="AA7" s="79">
        <f t="shared" si="5"/>
        <v>0</v>
      </c>
      <c r="AB7" s="79">
        <f t="shared" si="6"/>
        <v>0</v>
      </c>
      <c r="AC7" s="68">
        <f t="shared" si="7"/>
        <v>0</v>
      </c>
      <c r="AD7" s="4"/>
      <c r="AE7" s="37" t="str">
        <f t="shared" si="8"/>
        <v> 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 t="str">
        <f t="shared" si="14"/>
        <v> </v>
      </c>
      <c r="AM7" s="99">
        <f t="shared" si="17"/>
        <v>0</v>
      </c>
      <c r="AN7" s="99">
        <f t="shared" si="18"/>
        <v>0</v>
      </c>
      <c r="AO7" s="99">
        <f t="shared" si="19"/>
        <v>0</v>
      </c>
      <c r="AP7" s="99">
        <f t="shared" si="20"/>
        <v>0</v>
      </c>
      <c r="AQ7" s="150">
        <f t="shared" si="21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 t="str">
        <f t="shared" si="15"/>
        <v> </v>
      </c>
      <c r="BZ7" s="226" t="str">
        <f t="shared" si="22"/>
        <v> </v>
      </c>
      <c r="CA7" s="227" t="str">
        <f t="shared" si="23"/>
        <v> </v>
      </c>
      <c r="CB7" s="237" t="str">
        <f t="shared" ref="CB7:CB27" si="41">IF((BY7=2),AB7," ")</f>
        <v> </v>
      </c>
      <c r="CC7" s="238">
        <f t="shared" si="24"/>
        <v>0</v>
      </c>
      <c r="CE7" s="226" t="str">
        <f t="shared" si="25"/>
        <v> </v>
      </c>
      <c r="CF7" s="227" t="str">
        <f t="shared" si="26"/>
        <v> </v>
      </c>
      <c r="CG7" s="237" t="str">
        <f t="shared" si="27"/>
        <v> </v>
      </c>
      <c r="CH7" s="238">
        <f t="shared" si="28"/>
        <v>0</v>
      </c>
      <c r="CJ7" s="227" t="str">
        <f t="shared" si="29"/>
        <v> </v>
      </c>
      <c r="CK7" s="227" t="str">
        <f t="shared" si="30"/>
        <v> </v>
      </c>
      <c r="CL7" s="227" t="str">
        <f t="shared" si="31"/>
        <v> </v>
      </c>
      <c r="CM7" s="238">
        <f t="shared" si="32"/>
        <v>0</v>
      </c>
      <c r="CN7" s="2"/>
      <c r="CO7" s="226" t="str">
        <f t="shared" si="33"/>
        <v> </v>
      </c>
      <c r="CP7" s="227" t="str">
        <f t="shared" si="34"/>
        <v> </v>
      </c>
      <c r="CQ7" s="227" t="str">
        <f t="shared" si="35"/>
        <v> </v>
      </c>
      <c r="CR7" s="238">
        <f t="shared" si="36"/>
        <v>0</v>
      </c>
      <c r="CT7" s="226" t="str">
        <f t="shared" si="37"/>
        <v> </v>
      </c>
      <c r="CU7" s="227" t="str">
        <f t="shared" si="38"/>
        <v> </v>
      </c>
      <c r="CV7" s="227" t="str">
        <f t="shared" si="39"/>
        <v> </v>
      </c>
      <c r="CW7" s="238">
        <f t="shared" si="40"/>
        <v>0</v>
      </c>
    </row>
    <row r="8" ht="10.35" customHeight="1" spans="1:101">
      <c r="A8" s="18"/>
      <c r="B8" s="19"/>
      <c r="C8" s="16"/>
      <c r="D8" s="17"/>
      <c r="E8" s="37" t="str">
        <f t="shared" si="16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0</v>
      </c>
      <c r="AA8" s="79">
        <f t="shared" si="5"/>
        <v>0</v>
      </c>
      <c r="AB8" s="79">
        <f t="shared" si="6"/>
        <v>0</v>
      </c>
      <c r="AC8" s="68">
        <f t="shared" si="7"/>
        <v>0</v>
      </c>
      <c r="AD8" s="4"/>
      <c r="AE8" s="37" t="str">
        <f t="shared" si="8"/>
        <v> 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 t="str">
        <f t="shared" si="14"/>
        <v> </v>
      </c>
      <c r="AM8" s="99">
        <f t="shared" si="17"/>
        <v>0</v>
      </c>
      <c r="AN8" s="99">
        <f t="shared" si="18"/>
        <v>0</v>
      </c>
      <c r="AO8" s="99">
        <f t="shared" si="19"/>
        <v>0</v>
      </c>
      <c r="AP8" s="99">
        <f t="shared" si="20"/>
        <v>0</v>
      </c>
      <c r="AQ8" s="150">
        <f t="shared" si="21"/>
        <v>0</v>
      </c>
      <c r="AS8" s="117" t="s">
        <v>13</v>
      </c>
      <c r="AT8" s="118">
        <f>SUM(AT6:AT7)</f>
        <v>0</v>
      </c>
      <c r="AU8" s="164" t="str">
        <f>IF((AB28+AB56)=0," ",(AB28+AB56)/(AB28+AB56+AA28+AA56))</f>
        <v> </v>
      </c>
      <c r="AV8" s="165" t="str">
        <f>IF(SUM(AV6:AV7)=0," ",SUM(AV6:AV7))</f>
        <v> 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 t="str">
        <f t="shared" si="15"/>
        <v> </v>
      </c>
      <c r="BZ8" s="226" t="str">
        <f t="shared" si="22"/>
        <v> </v>
      </c>
      <c r="CA8" s="227" t="str">
        <f t="shared" si="23"/>
        <v> </v>
      </c>
      <c r="CB8" s="237" t="str">
        <f t="shared" si="41"/>
        <v> </v>
      </c>
      <c r="CC8" s="238">
        <f t="shared" si="24"/>
        <v>0</v>
      </c>
      <c r="CE8" s="226" t="str">
        <f t="shared" si="25"/>
        <v> </v>
      </c>
      <c r="CF8" s="227" t="str">
        <f t="shared" si="26"/>
        <v> </v>
      </c>
      <c r="CG8" s="237" t="str">
        <f t="shared" si="27"/>
        <v> </v>
      </c>
      <c r="CH8" s="238">
        <f t="shared" si="28"/>
        <v>0</v>
      </c>
      <c r="CJ8" s="227" t="str">
        <f t="shared" si="29"/>
        <v> </v>
      </c>
      <c r="CK8" s="227" t="str">
        <f t="shared" si="30"/>
        <v> </v>
      </c>
      <c r="CL8" s="227" t="str">
        <f t="shared" si="31"/>
        <v> </v>
      </c>
      <c r="CM8" s="238">
        <f t="shared" si="32"/>
        <v>0</v>
      </c>
      <c r="CN8" s="2"/>
      <c r="CO8" s="226" t="str">
        <f t="shared" si="33"/>
        <v> </v>
      </c>
      <c r="CP8" s="227" t="str">
        <f t="shared" si="34"/>
        <v> </v>
      </c>
      <c r="CQ8" s="227" t="str">
        <f t="shared" si="35"/>
        <v> </v>
      </c>
      <c r="CR8" s="238">
        <f t="shared" si="36"/>
        <v>0</v>
      </c>
      <c r="CT8" s="226" t="str">
        <f t="shared" si="37"/>
        <v> </v>
      </c>
      <c r="CU8" s="227" t="str">
        <f t="shared" si="38"/>
        <v> </v>
      </c>
      <c r="CV8" s="227" t="str">
        <f t="shared" si="39"/>
        <v> </v>
      </c>
      <c r="CW8" s="238">
        <f t="shared" si="40"/>
        <v>0</v>
      </c>
    </row>
    <row r="9" ht="10.35" customHeight="1" spans="1:101">
      <c r="A9" s="18"/>
      <c r="B9" s="19"/>
      <c r="C9" s="16"/>
      <c r="D9" s="17"/>
      <c r="E9" s="37" t="str">
        <f t="shared" si="16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0</v>
      </c>
      <c r="AA9" s="79">
        <f t="shared" si="5"/>
        <v>0</v>
      </c>
      <c r="AB9" s="79">
        <f t="shared" si="6"/>
        <v>0</v>
      </c>
      <c r="AC9" s="68">
        <f t="shared" si="7"/>
        <v>0</v>
      </c>
      <c r="AD9" s="4"/>
      <c r="AE9" s="37" t="str">
        <f t="shared" si="8"/>
        <v> 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 t="str">
        <f t="shared" si="14"/>
        <v> </v>
      </c>
      <c r="AM9" s="99">
        <f t="shared" si="17"/>
        <v>0</v>
      </c>
      <c r="AN9" s="99">
        <f t="shared" si="18"/>
        <v>0</v>
      </c>
      <c r="AO9" s="99">
        <f t="shared" si="19"/>
        <v>0</v>
      </c>
      <c r="AP9" s="99">
        <f t="shared" si="20"/>
        <v>0</v>
      </c>
      <c r="AQ9" s="150">
        <f t="shared" si="21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 t="str">
        <f t="shared" si="15"/>
        <v> </v>
      </c>
      <c r="BZ9" s="226" t="str">
        <f t="shared" si="22"/>
        <v> </v>
      </c>
      <c r="CA9" s="227" t="str">
        <f t="shared" si="23"/>
        <v> </v>
      </c>
      <c r="CB9" s="237" t="str">
        <f t="shared" si="41"/>
        <v> </v>
      </c>
      <c r="CC9" s="238">
        <f t="shared" si="24"/>
        <v>0</v>
      </c>
      <c r="CE9" s="226" t="str">
        <f t="shared" si="25"/>
        <v> </v>
      </c>
      <c r="CF9" s="227" t="str">
        <f t="shared" si="26"/>
        <v> </v>
      </c>
      <c r="CG9" s="237" t="str">
        <f t="shared" si="27"/>
        <v> </v>
      </c>
      <c r="CH9" s="238">
        <f t="shared" si="28"/>
        <v>0</v>
      </c>
      <c r="CJ9" s="227" t="str">
        <f t="shared" si="29"/>
        <v> </v>
      </c>
      <c r="CK9" s="227" t="str">
        <f t="shared" si="30"/>
        <v> </v>
      </c>
      <c r="CL9" s="227" t="str">
        <f t="shared" si="31"/>
        <v> </v>
      </c>
      <c r="CM9" s="238">
        <f t="shared" si="32"/>
        <v>0</v>
      </c>
      <c r="CN9" s="2"/>
      <c r="CO9" s="226" t="str">
        <f t="shared" si="33"/>
        <v> </v>
      </c>
      <c r="CP9" s="227" t="str">
        <f t="shared" si="34"/>
        <v> </v>
      </c>
      <c r="CQ9" s="227" t="str">
        <f t="shared" si="35"/>
        <v> </v>
      </c>
      <c r="CR9" s="238">
        <f t="shared" si="36"/>
        <v>0</v>
      </c>
      <c r="CT9" s="226" t="str">
        <f t="shared" si="37"/>
        <v> </v>
      </c>
      <c r="CU9" s="227" t="str">
        <f t="shared" si="38"/>
        <v> </v>
      </c>
      <c r="CV9" s="227" t="str">
        <f t="shared" si="39"/>
        <v> </v>
      </c>
      <c r="CW9" s="238">
        <f t="shared" si="40"/>
        <v>0</v>
      </c>
    </row>
    <row r="10" ht="10.35" customHeight="1" spans="1:101">
      <c r="A10" s="18"/>
      <c r="B10" s="19"/>
      <c r="C10" s="16"/>
      <c r="D10" s="17"/>
      <c r="E10" s="37" t="str">
        <f t="shared" si="16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0</v>
      </c>
      <c r="AB10" s="79">
        <f t="shared" si="6"/>
        <v>0</v>
      </c>
      <c r="AC10" s="68">
        <f t="shared" si="7"/>
        <v>0</v>
      </c>
      <c r="AD10" s="4"/>
      <c r="AE10" s="37" t="str">
        <f t="shared" si="8"/>
        <v> 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 t="str">
        <f t="shared" si="14"/>
        <v> </v>
      </c>
      <c r="AM10" s="99">
        <f t="shared" si="17"/>
        <v>0</v>
      </c>
      <c r="AN10" s="99">
        <f t="shared" si="18"/>
        <v>0</v>
      </c>
      <c r="AO10" s="99">
        <f t="shared" si="19"/>
        <v>0</v>
      </c>
      <c r="AP10" s="99">
        <f t="shared" si="20"/>
        <v>0</v>
      </c>
      <c r="AQ10" s="150">
        <f t="shared" si="21"/>
        <v>0</v>
      </c>
      <c r="AS10" s="119"/>
      <c r="AT10" s="121" t="s">
        <v>98</v>
      </c>
      <c r="AU10" s="168">
        <f>COUNTA(B5:B27)</f>
        <v>0</v>
      </c>
      <c r="AV10" s="166"/>
      <c r="AW10" s="347"/>
      <c r="AX10" s="348"/>
      <c r="BA10" s="366"/>
      <c r="BB10" s="121" t="s">
        <v>98</v>
      </c>
      <c r="BC10" s="168">
        <f>AU10</f>
        <v>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 t="str">
        <f t="shared" si="15"/>
        <v> </v>
      </c>
      <c r="BZ10" s="226" t="str">
        <f t="shared" si="22"/>
        <v> </v>
      </c>
      <c r="CA10" s="227" t="str">
        <f t="shared" si="23"/>
        <v> </v>
      </c>
      <c r="CB10" s="237" t="str">
        <f t="shared" si="41"/>
        <v> </v>
      </c>
      <c r="CC10" s="238">
        <f t="shared" si="24"/>
        <v>0</v>
      </c>
      <c r="CE10" s="226" t="str">
        <f t="shared" si="25"/>
        <v> </v>
      </c>
      <c r="CF10" s="227" t="str">
        <f t="shared" si="26"/>
        <v> </v>
      </c>
      <c r="CG10" s="237" t="str">
        <f t="shared" si="27"/>
        <v> </v>
      </c>
      <c r="CH10" s="238">
        <f t="shared" si="28"/>
        <v>0</v>
      </c>
      <c r="CJ10" s="227" t="str">
        <f t="shared" si="29"/>
        <v> </v>
      </c>
      <c r="CK10" s="227" t="str">
        <f t="shared" si="30"/>
        <v> </v>
      </c>
      <c r="CL10" s="227" t="str">
        <f t="shared" si="31"/>
        <v> </v>
      </c>
      <c r="CM10" s="238">
        <f t="shared" si="32"/>
        <v>0</v>
      </c>
      <c r="CN10" s="2"/>
      <c r="CO10" s="226" t="str">
        <f t="shared" si="33"/>
        <v> </v>
      </c>
      <c r="CP10" s="227" t="str">
        <f t="shared" si="34"/>
        <v> </v>
      </c>
      <c r="CQ10" s="227" t="str">
        <f t="shared" si="35"/>
        <v> </v>
      </c>
      <c r="CR10" s="238">
        <f t="shared" si="36"/>
        <v>0</v>
      </c>
      <c r="CT10" s="226" t="str">
        <f t="shared" si="37"/>
        <v> </v>
      </c>
      <c r="CU10" s="227" t="str">
        <f t="shared" si="38"/>
        <v> </v>
      </c>
      <c r="CV10" s="227" t="str">
        <f t="shared" si="39"/>
        <v> </v>
      </c>
      <c r="CW10" s="238">
        <f t="shared" si="40"/>
        <v>0</v>
      </c>
    </row>
    <row r="11" ht="10.35" customHeight="1" spans="1:101">
      <c r="A11" s="18"/>
      <c r="B11" s="19"/>
      <c r="C11" s="16"/>
      <c r="D11" s="17"/>
      <c r="E11" s="37" t="str">
        <f t="shared" si="16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0</v>
      </c>
      <c r="AA11" s="79">
        <f t="shared" si="5"/>
        <v>0</v>
      </c>
      <c r="AB11" s="79">
        <f t="shared" si="6"/>
        <v>0</v>
      </c>
      <c r="AC11" s="68">
        <f t="shared" si="7"/>
        <v>0</v>
      </c>
      <c r="AD11" s="4"/>
      <c r="AE11" s="37" t="str">
        <f t="shared" si="8"/>
        <v> 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 t="str">
        <f t="shared" si="14"/>
        <v> </v>
      </c>
      <c r="AM11" s="99">
        <f t="shared" si="17"/>
        <v>0</v>
      </c>
      <c r="AN11" s="99">
        <f t="shared" si="18"/>
        <v>0</v>
      </c>
      <c r="AO11" s="99">
        <f t="shared" si="19"/>
        <v>0</v>
      </c>
      <c r="AP11" s="99">
        <f t="shared" si="20"/>
        <v>0</v>
      </c>
      <c r="AQ11" s="150">
        <f t="shared" si="21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 t="str">
        <f t="shared" si="15"/>
        <v> </v>
      </c>
      <c r="BZ11" s="226" t="str">
        <f t="shared" si="22"/>
        <v> </v>
      </c>
      <c r="CA11" s="227" t="str">
        <f t="shared" si="23"/>
        <v> </v>
      </c>
      <c r="CB11" s="237" t="str">
        <f t="shared" si="41"/>
        <v> </v>
      </c>
      <c r="CC11" s="238">
        <f t="shared" si="24"/>
        <v>0</v>
      </c>
      <c r="CE11" s="226" t="str">
        <f t="shared" si="25"/>
        <v> </v>
      </c>
      <c r="CF11" s="227" t="str">
        <f t="shared" si="26"/>
        <v> </v>
      </c>
      <c r="CG11" s="237" t="str">
        <f t="shared" si="27"/>
        <v> </v>
      </c>
      <c r="CH11" s="238">
        <f t="shared" si="28"/>
        <v>0</v>
      </c>
      <c r="CJ11" s="227" t="str">
        <f t="shared" si="29"/>
        <v> </v>
      </c>
      <c r="CK11" s="227" t="str">
        <f t="shared" si="30"/>
        <v> </v>
      </c>
      <c r="CL11" s="227" t="str">
        <f t="shared" si="31"/>
        <v> </v>
      </c>
      <c r="CM11" s="238">
        <f t="shared" si="32"/>
        <v>0</v>
      </c>
      <c r="CN11" s="2"/>
      <c r="CO11" s="226" t="str">
        <f t="shared" si="33"/>
        <v> </v>
      </c>
      <c r="CP11" s="227" t="str">
        <f t="shared" si="34"/>
        <v> </v>
      </c>
      <c r="CQ11" s="227" t="str">
        <f t="shared" si="35"/>
        <v> </v>
      </c>
      <c r="CR11" s="238">
        <f t="shared" si="36"/>
        <v>0</v>
      </c>
      <c r="CT11" s="226" t="str">
        <f t="shared" si="37"/>
        <v> </v>
      </c>
      <c r="CU11" s="227" t="str">
        <f t="shared" si="38"/>
        <v> </v>
      </c>
      <c r="CV11" s="227" t="str">
        <f t="shared" si="39"/>
        <v> </v>
      </c>
      <c r="CW11" s="238">
        <f t="shared" si="40"/>
        <v>0</v>
      </c>
    </row>
    <row r="12" ht="10.35" customHeight="1" spans="1:101">
      <c r="A12" s="18"/>
      <c r="B12" s="19"/>
      <c r="C12" s="16"/>
      <c r="D12" s="17"/>
      <c r="E12" s="37" t="str">
        <f t="shared" si="16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0</v>
      </c>
      <c r="AB12" s="79">
        <f t="shared" si="6"/>
        <v>0</v>
      </c>
      <c r="AC12" s="68">
        <f t="shared" si="7"/>
        <v>0</v>
      </c>
      <c r="AD12" s="4"/>
      <c r="AE12" s="37" t="str">
        <f t="shared" si="8"/>
        <v> 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7"/>
        <v>0</v>
      </c>
      <c r="AN12" s="99">
        <f t="shared" si="18"/>
        <v>0</v>
      </c>
      <c r="AO12" s="99">
        <f t="shared" si="19"/>
        <v>0</v>
      </c>
      <c r="AP12" s="99">
        <f t="shared" si="20"/>
        <v>0</v>
      </c>
      <c r="AQ12" s="150">
        <f t="shared" si="21"/>
        <v>0</v>
      </c>
      <c r="AS12" s="123" t="s">
        <v>35</v>
      </c>
      <c r="AT12" s="124" t="str">
        <f>IF(AB28+AB56=0," ",(AB28+AB56)/AU10)</f>
        <v> </v>
      </c>
      <c r="AU12" s="170" t="str">
        <f>IF(AB28+AB56=0," ",(AB28+AB56))</f>
        <v> 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 t="str">
        <f t="shared" si="15"/>
        <v> </v>
      </c>
      <c r="BZ12" s="226" t="str">
        <f t="shared" si="22"/>
        <v> </v>
      </c>
      <c r="CA12" s="227" t="str">
        <f t="shared" si="23"/>
        <v> </v>
      </c>
      <c r="CB12" s="237" t="str">
        <f t="shared" si="41"/>
        <v> </v>
      </c>
      <c r="CC12" s="238">
        <f t="shared" si="24"/>
        <v>0</v>
      </c>
      <c r="CE12" s="226" t="str">
        <f t="shared" si="25"/>
        <v> </v>
      </c>
      <c r="CF12" s="227" t="str">
        <f t="shared" si="26"/>
        <v> </v>
      </c>
      <c r="CG12" s="237" t="str">
        <f t="shared" si="27"/>
        <v> </v>
      </c>
      <c r="CH12" s="238">
        <f t="shared" si="28"/>
        <v>0</v>
      </c>
      <c r="CJ12" s="227" t="str">
        <f t="shared" si="29"/>
        <v> </v>
      </c>
      <c r="CK12" s="227" t="str">
        <f t="shared" si="30"/>
        <v> </v>
      </c>
      <c r="CL12" s="227" t="str">
        <f t="shared" si="31"/>
        <v> </v>
      </c>
      <c r="CM12" s="238">
        <f t="shared" si="32"/>
        <v>0</v>
      </c>
      <c r="CN12" s="2"/>
      <c r="CO12" s="226" t="str">
        <f t="shared" si="33"/>
        <v> </v>
      </c>
      <c r="CP12" s="227" t="str">
        <f t="shared" si="34"/>
        <v> </v>
      </c>
      <c r="CQ12" s="227" t="str">
        <f t="shared" si="35"/>
        <v> </v>
      </c>
      <c r="CR12" s="238">
        <f t="shared" si="36"/>
        <v>0</v>
      </c>
      <c r="CT12" s="226" t="str">
        <f t="shared" si="37"/>
        <v> </v>
      </c>
      <c r="CU12" s="227" t="str">
        <f t="shared" si="38"/>
        <v> </v>
      </c>
      <c r="CV12" s="227" t="str">
        <f t="shared" si="39"/>
        <v> </v>
      </c>
      <c r="CW12" s="238">
        <f t="shared" si="40"/>
        <v>0</v>
      </c>
    </row>
    <row r="13" ht="10.35" customHeight="1" spans="1:101">
      <c r="A13" s="18"/>
      <c r="B13" s="19"/>
      <c r="C13" s="16"/>
      <c r="D13" s="17"/>
      <c r="E13" s="37" t="str">
        <f t="shared" si="16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0</v>
      </c>
      <c r="AA13" s="79">
        <f t="shared" si="5"/>
        <v>0</v>
      </c>
      <c r="AB13" s="79">
        <f t="shared" si="6"/>
        <v>0</v>
      </c>
      <c r="AC13" s="68">
        <f t="shared" si="7"/>
        <v>0</v>
      </c>
      <c r="AD13" s="4"/>
      <c r="AE13" s="37" t="str">
        <f t="shared" si="8"/>
        <v> 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7"/>
        <v>0</v>
      </c>
      <c r="AN13" s="99">
        <f t="shared" si="18"/>
        <v>0</v>
      </c>
      <c r="AO13" s="99">
        <f t="shared" si="19"/>
        <v>0</v>
      </c>
      <c r="AP13" s="99">
        <f t="shared" si="20"/>
        <v>0</v>
      </c>
      <c r="AQ13" s="150">
        <f t="shared" si="21"/>
        <v>0</v>
      </c>
      <c r="AS13" s="125" t="s">
        <v>38</v>
      </c>
      <c r="AT13" s="126" t="str">
        <f>IF(AA28+AA56=0," ",(AA28+AA56)/AU10)</f>
        <v> </v>
      </c>
      <c r="AU13" s="171" t="str">
        <f>IF(AA28+AA56=0," ",(AA28+AA56))</f>
        <v> 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 t="str">
        <f t="shared" si="15"/>
        <v> </v>
      </c>
      <c r="BZ13" s="226" t="str">
        <f t="shared" si="22"/>
        <v> </v>
      </c>
      <c r="CA13" s="227" t="str">
        <f t="shared" si="23"/>
        <v> </v>
      </c>
      <c r="CB13" s="237" t="str">
        <f t="shared" si="41"/>
        <v> </v>
      </c>
      <c r="CC13" s="238">
        <f t="shared" si="24"/>
        <v>0</v>
      </c>
      <c r="CE13" s="226" t="str">
        <f t="shared" si="25"/>
        <v> </v>
      </c>
      <c r="CF13" s="227" t="str">
        <f t="shared" si="26"/>
        <v> </v>
      </c>
      <c r="CG13" s="237" t="str">
        <f t="shared" si="27"/>
        <v> </v>
      </c>
      <c r="CH13" s="238">
        <f t="shared" si="28"/>
        <v>0</v>
      </c>
      <c r="CJ13" s="227" t="str">
        <f t="shared" si="29"/>
        <v> </v>
      </c>
      <c r="CK13" s="227" t="str">
        <f t="shared" si="30"/>
        <v> </v>
      </c>
      <c r="CL13" s="227" t="str">
        <f t="shared" si="31"/>
        <v> </v>
      </c>
      <c r="CM13" s="238">
        <f t="shared" si="32"/>
        <v>0</v>
      </c>
      <c r="CN13" s="2"/>
      <c r="CO13" s="226" t="str">
        <f t="shared" si="33"/>
        <v> </v>
      </c>
      <c r="CP13" s="227" t="str">
        <f t="shared" si="34"/>
        <v> </v>
      </c>
      <c r="CQ13" s="227" t="str">
        <f t="shared" si="35"/>
        <v> </v>
      </c>
      <c r="CR13" s="238">
        <f t="shared" si="36"/>
        <v>0</v>
      </c>
      <c r="CT13" s="226" t="str">
        <f t="shared" si="37"/>
        <v> </v>
      </c>
      <c r="CU13" s="227" t="str">
        <f t="shared" si="38"/>
        <v> </v>
      </c>
      <c r="CV13" s="227" t="str">
        <f t="shared" si="39"/>
        <v> </v>
      </c>
      <c r="CW13" s="238">
        <f t="shared" si="40"/>
        <v>0</v>
      </c>
    </row>
    <row r="14" ht="10.35" customHeight="1" spans="1:101">
      <c r="A14" s="18"/>
      <c r="B14" s="19"/>
      <c r="C14" s="16"/>
      <c r="D14" s="17"/>
      <c r="E14" s="37" t="str">
        <f t="shared" si="16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0</v>
      </c>
      <c r="AA14" s="79">
        <f t="shared" si="5"/>
        <v>0</v>
      </c>
      <c r="AB14" s="79">
        <f t="shared" si="6"/>
        <v>0</v>
      </c>
      <c r="AC14" s="68">
        <f t="shared" si="7"/>
        <v>0</v>
      </c>
      <c r="AD14" s="4"/>
      <c r="AE14" s="37" t="str">
        <f t="shared" si="8"/>
        <v> 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 t="str">
        <f t="shared" si="14"/>
        <v> </v>
      </c>
      <c r="AM14" s="99">
        <f t="shared" si="17"/>
        <v>0</v>
      </c>
      <c r="AN14" s="99">
        <f t="shared" si="18"/>
        <v>0</v>
      </c>
      <c r="AO14" s="99">
        <f t="shared" si="19"/>
        <v>0</v>
      </c>
      <c r="AP14" s="99">
        <f t="shared" si="20"/>
        <v>0</v>
      </c>
      <c r="AQ14" s="150">
        <f t="shared" si="21"/>
        <v>0</v>
      </c>
      <c r="AS14" s="127" t="s">
        <v>40</v>
      </c>
      <c r="AT14" s="128" t="str">
        <f>IF(Z28+Z56=0," ",(Z28+Z56)/AU10)</f>
        <v> </v>
      </c>
      <c r="AU14" s="172" t="str">
        <f>IF(Z28+Z56=0," ",(Z28+Z56))</f>
        <v> 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 t="str">
        <f t="shared" si="15"/>
        <v> </v>
      </c>
      <c r="BZ14" s="226" t="str">
        <f t="shared" si="22"/>
        <v> </v>
      </c>
      <c r="CA14" s="227" t="str">
        <f t="shared" si="23"/>
        <v> </v>
      </c>
      <c r="CB14" s="237" t="str">
        <f t="shared" si="41"/>
        <v> </v>
      </c>
      <c r="CC14" s="238">
        <f t="shared" si="24"/>
        <v>0</v>
      </c>
      <c r="CE14" s="226" t="str">
        <f t="shared" si="25"/>
        <v> </v>
      </c>
      <c r="CF14" s="227" t="str">
        <f t="shared" si="26"/>
        <v> </v>
      </c>
      <c r="CG14" s="237" t="str">
        <f t="shared" si="27"/>
        <v> </v>
      </c>
      <c r="CH14" s="238">
        <f t="shared" si="28"/>
        <v>0</v>
      </c>
      <c r="CJ14" s="227" t="str">
        <f t="shared" si="29"/>
        <v> </v>
      </c>
      <c r="CK14" s="227" t="str">
        <f t="shared" si="30"/>
        <v> </v>
      </c>
      <c r="CL14" s="227" t="str">
        <f t="shared" si="31"/>
        <v> </v>
      </c>
      <c r="CM14" s="238">
        <f t="shared" si="32"/>
        <v>0</v>
      </c>
      <c r="CN14" s="2"/>
      <c r="CO14" s="226" t="str">
        <f t="shared" si="33"/>
        <v> </v>
      </c>
      <c r="CP14" s="227" t="str">
        <f t="shared" si="34"/>
        <v> </v>
      </c>
      <c r="CQ14" s="227" t="str">
        <f t="shared" si="35"/>
        <v> </v>
      </c>
      <c r="CR14" s="238">
        <f t="shared" si="36"/>
        <v>0</v>
      </c>
      <c r="CT14" s="226" t="str">
        <f t="shared" si="37"/>
        <v> </v>
      </c>
      <c r="CU14" s="227" t="str">
        <f t="shared" si="38"/>
        <v> </v>
      </c>
      <c r="CV14" s="227" t="str">
        <f t="shared" si="39"/>
        <v> </v>
      </c>
      <c r="CW14" s="238">
        <f t="shared" si="40"/>
        <v>0</v>
      </c>
    </row>
    <row r="15" ht="10.35" customHeight="1" spans="1:101">
      <c r="A15" s="18"/>
      <c r="B15" s="19"/>
      <c r="C15" s="16"/>
      <c r="D15" s="17"/>
      <c r="E15" s="37" t="str">
        <f t="shared" si="16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 t="shared" si="5"/>
        <v>0</v>
      </c>
      <c r="AA15" s="79">
        <f t="shared" si="5"/>
        <v>0</v>
      </c>
      <c r="AB15" s="79">
        <f t="shared" si="6"/>
        <v>0</v>
      </c>
      <c r="AC15" s="68">
        <f t="shared" si="7"/>
        <v>0</v>
      </c>
      <c r="AD15" s="4"/>
      <c r="AE15" s="37" t="str">
        <f t="shared" si="8"/>
        <v> 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 t="str">
        <f t="shared" si="14"/>
        <v> </v>
      </c>
      <c r="AM15" s="99">
        <f t="shared" si="17"/>
        <v>0</v>
      </c>
      <c r="AN15" s="99">
        <f t="shared" si="18"/>
        <v>0</v>
      </c>
      <c r="AO15" s="99">
        <f t="shared" si="19"/>
        <v>0</v>
      </c>
      <c r="AP15" s="99">
        <f t="shared" si="20"/>
        <v>0</v>
      </c>
      <c r="AQ15" s="150">
        <f t="shared" si="21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 t="str">
        <f t="shared" si="15"/>
        <v> </v>
      </c>
      <c r="BZ15" s="226" t="str">
        <f t="shared" si="22"/>
        <v> </v>
      </c>
      <c r="CA15" s="227" t="str">
        <f t="shared" si="23"/>
        <v> </v>
      </c>
      <c r="CB15" s="237" t="str">
        <f t="shared" si="41"/>
        <v> </v>
      </c>
      <c r="CC15" s="238">
        <f t="shared" si="24"/>
        <v>0</v>
      </c>
      <c r="CE15" s="226" t="str">
        <f t="shared" si="25"/>
        <v> </v>
      </c>
      <c r="CF15" s="227" t="str">
        <f t="shared" si="26"/>
        <v> </v>
      </c>
      <c r="CG15" s="237" t="str">
        <f t="shared" si="27"/>
        <v> </v>
      </c>
      <c r="CH15" s="238">
        <f t="shared" si="28"/>
        <v>0</v>
      </c>
      <c r="CJ15" s="227" t="str">
        <f t="shared" si="29"/>
        <v> </v>
      </c>
      <c r="CK15" s="227" t="str">
        <f t="shared" si="30"/>
        <v> </v>
      </c>
      <c r="CL15" s="227" t="str">
        <f t="shared" si="31"/>
        <v> </v>
      </c>
      <c r="CM15" s="238">
        <f t="shared" si="32"/>
        <v>0</v>
      </c>
      <c r="CN15" s="2"/>
      <c r="CO15" s="226" t="str">
        <f t="shared" si="33"/>
        <v> </v>
      </c>
      <c r="CP15" s="227" t="str">
        <f t="shared" si="34"/>
        <v> </v>
      </c>
      <c r="CQ15" s="227" t="str">
        <f t="shared" si="35"/>
        <v> </v>
      </c>
      <c r="CR15" s="238">
        <f t="shared" si="36"/>
        <v>0</v>
      </c>
      <c r="CT15" s="226" t="str">
        <f t="shared" si="37"/>
        <v> </v>
      </c>
      <c r="CU15" s="227" t="str">
        <f t="shared" si="38"/>
        <v> </v>
      </c>
      <c r="CV15" s="227" t="str">
        <f t="shared" si="39"/>
        <v> </v>
      </c>
      <c r="CW15" s="238">
        <f t="shared" si="40"/>
        <v>0</v>
      </c>
    </row>
    <row r="16" ht="10.35" customHeight="1" spans="1:101">
      <c r="A16" s="18"/>
      <c r="B16" s="19"/>
      <c r="C16" s="16"/>
      <c r="D16" s="17"/>
      <c r="E16" s="37" t="str">
        <f t="shared" si="16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 t="shared" si="5"/>
        <v>0</v>
      </c>
      <c r="AA16" s="79">
        <f t="shared" si="5"/>
        <v>0</v>
      </c>
      <c r="AB16" s="79">
        <f t="shared" si="6"/>
        <v>0</v>
      </c>
      <c r="AC16" s="68">
        <f t="shared" si="7"/>
        <v>0</v>
      </c>
      <c r="AD16" s="4"/>
      <c r="AE16" s="37" t="str">
        <f t="shared" si="8"/>
        <v> 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 t="str">
        <f t="shared" si="14"/>
        <v> </v>
      </c>
      <c r="AM16" s="99">
        <f t="shared" si="17"/>
        <v>0</v>
      </c>
      <c r="AN16" s="99">
        <f t="shared" si="18"/>
        <v>0</v>
      </c>
      <c r="AO16" s="99">
        <f t="shared" si="19"/>
        <v>0</v>
      </c>
      <c r="AP16" s="99">
        <f t="shared" si="20"/>
        <v>0</v>
      </c>
      <c r="AQ16" s="150">
        <f t="shared" si="21"/>
        <v>0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 t="str">
        <f t="shared" si="15"/>
        <v> </v>
      </c>
      <c r="BZ16" s="226" t="str">
        <f t="shared" si="22"/>
        <v> </v>
      </c>
      <c r="CA16" s="227" t="str">
        <f t="shared" si="23"/>
        <v> </v>
      </c>
      <c r="CB16" s="237" t="str">
        <f t="shared" si="41"/>
        <v> </v>
      </c>
      <c r="CC16" s="238">
        <f t="shared" si="24"/>
        <v>0</v>
      </c>
      <c r="CE16" s="226" t="str">
        <f t="shared" si="25"/>
        <v> </v>
      </c>
      <c r="CF16" s="227" t="str">
        <f t="shared" si="26"/>
        <v> </v>
      </c>
      <c r="CG16" s="237" t="str">
        <f t="shared" si="27"/>
        <v> </v>
      </c>
      <c r="CH16" s="238">
        <f t="shared" si="28"/>
        <v>0</v>
      </c>
      <c r="CJ16" s="227" t="str">
        <f t="shared" si="29"/>
        <v> </v>
      </c>
      <c r="CK16" s="227" t="str">
        <f t="shared" si="30"/>
        <v> </v>
      </c>
      <c r="CL16" s="227" t="str">
        <f t="shared" si="31"/>
        <v> </v>
      </c>
      <c r="CM16" s="238">
        <f t="shared" si="32"/>
        <v>0</v>
      </c>
      <c r="CN16" s="2"/>
      <c r="CO16" s="226" t="str">
        <f t="shared" si="33"/>
        <v> </v>
      </c>
      <c r="CP16" s="227" t="str">
        <f t="shared" si="34"/>
        <v> </v>
      </c>
      <c r="CQ16" s="227" t="str">
        <f t="shared" si="35"/>
        <v> </v>
      </c>
      <c r="CR16" s="238">
        <f t="shared" si="36"/>
        <v>0</v>
      </c>
      <c r="CT16" s="226" t="str">
        <f t="shared" si="37"/>
        <v> </v>
      </c>
      <c r="CU16" s="227" t="str">
        <f t="shared" si="38"/>
        <v> </v>
      </c>
      <c r="CV16" s="227" t="str">
        <f t="shared" si="39"/>
        <v> </v>
      </c>
      <c r="CW16" s="238">
        <f t="shared" si="40"/>
        <v>0</v>
      </c>
    </row>
    <row r="17" ht="10.35" customHeight="1" spans="1:101">
      <c r="A17" s="18"/>
      <c r="B17" s="19"/>
      <c r="C17" s="16"/>
      <c r="D17" s="17"/>
      <c r="E17" s="37" t="str">
        <f t="shared" si="16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0</v>
      </c>
      <c r="AB17" s="79">
        <f t="shared" si="6"/>
        <v>0</v>
      </c>
      <c r="AC17" s="68">
        <f t="shared" si="7"/>
        <v>0</v>
      </c>
      <c r="AD17" s="4"/>
      <c r="AE17" s="37" t="str">
        <f t="shared" si="8"/>
        <v> 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 t="str">
        <f t="shared" si="14"/>
        <v> </v>
      </c>
      <c r="AM17" s="99">
        <f t="shared" si="17"/>
        <v>0</v>
      </c>
      <c r="AN17" s="99">
        <f t="shared" si="18"/>
        <v>0</v>
      </c>
      <c r="AO17" s="99">
        <f t="shared" si="19"/>
        <v>0</v>
      </c>
      <c r="AP17" s="99">
        <f t="shared" si="20"/>
        <v>0</v>
      </c>
      <c r="AQ17" s="150">
        <f t="shared" si="21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 t="str">
        <f t="shared" si="15"/>
        <v> </v>
      </c>
      <c r="BZ17" s="226" t="str">
        <f t="shared" si="22"/>
        <v> </v>
      </c>
      <c r="CA17" s="227" t="str">
        <f t="shared" si="23"/>
        <v> </v>
      </c>
      <c r="CB17" s="237" t="str">
        <f t="shared" si="41"/>
        <v> </v>
      </c>
      <c r="CC17" s="238">
        <f t="shared" si="24"/>
        <v>0</v>
      </c>
      <c r="CE17" s="226" t="str">
        <f t="shared" si="25"/>
        <v> </v>
      </c>
      <c r="CF17" s="227" t="str">
        <f t="shared" si="26"/>
        <v> </v>
      </c>
      <c r="CG17" s="237" t="str">
        <f t="shared" si="27"/>
        <v> </v>
      </c>
      <c r="CH17" s="238">
        <f t="shared" si="28"/>
        <v>0</v>
      </c>
      <c r="CJ17" s="227" t="str">
        <f t="shared" si="29"/>
        <v> </v>
      </c>
      <c r="CK17" s="227" t="str">
        <f t="shared" si="30"/>
        <v> </v>
      </c>
      <c r="CL17" s="227" t="str">
        <f t="shared" si="31"/>
        <v> </v>
      </c>
      <c r="CM17" s="238">
        <f t="shared" si="32"/>
        <v>0</v>
      </c>
      <c r="CN17" s="2"/>
      <c r="CO17" s="226" t="str">
        <f t="shared" si="33"/>
        <v> </v>
      </c>
      <c r="CP17" s="227" t="str">
        <f t="shared" si="34"/>
        <v> </v>
      </c>
      <c r="CQ17" s="227" t="str">
        <f t="shared" si="35"/>
        <v> </v>
      </c>
      <c r="CR17" s="238">
        <f t="shared" si="36"/>
        <v>0</v>
      </c>
      <c r="CT17" s="226" t="str">
        <f t="shared" si="37"/>
        <v> </v>
      </c>
      <c r="CU17" s="227" t="str">
        <f t="shared" si="38"/>
        <v> </v>
      </c>
      <c r="CV17" s="227" t="str">
        <f t="shared" si="39"/>
        <v> </v>
      </c>
      <c r="CW17" s="238">
        <f t="shared" si="40"/>
        <v>0</v>
      </c>
    </row>
    <row r="18" ht="10.35" customHeight="1" spans="1:101">
      <c r="A18" s="18"/>
      <c r="B18" s="19"/>
      <c r="C18" s="16"/>
      <c r="D18" s="17"/>
      <c r="E18" s="37" t="str">
        <f t="shared" si="16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0</v>
      </c>
      <c r="AC18" s="68">
        <f t="shared" si="7"/>
        <v>0</v>
      </c>
      <c r="AD18" s="4"/>
      <c r="AE18" s="37" t="str">
        <f t="shared" si="8"/>
        <v> 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 t="str">
        <f t="shared" si="14"/>
        <v> </v>
      </c>
      <c r="AM18" s="99">
        <f t="shared" si="17"/>
        <v>0</v>
      </c>
      <c r="AN18" s="99">
        <f t="shared" si="18"/>
        <v>0</v>
      </c>
      <c r="AO18" s="99">
        <f t="shared" si="19"/>
        <v>0</v>
      </c>
      <c r="AP18" s="99">
        <f t="shared" si="20"/>
        <v>0</v>
      </c>
      <c r="AQ18" s="150">
        <f t="shared" si="21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 t="str">
        <f t="shared" si="15"/>
        <v> </v>
      </c>
      <c r="BZ18" s="226" t="str">
        <f t="shared" si="22"/>
        <v> </v>
      </c>
      <c r="CA18" s="227" t="str">
        <f t="shared" si="23"/>
        <v> </v>
      </c>
      <c r="CB18" s="237" t="str">
        <f t="shared" si="41"/>
        <v> </v>
      </c>
      <c r="CC18" s="238">
        <f t="shared" si="24"/>
        <v>0</v>
      </c>
      <c r="CE18" s="226" t="str">
        <f t="shared" si="25"/>
        <v> </v>
      </c>
      <c r="CF18" s="227" t="str">
        <f t="shared" si="26"/>
        <v> </v>
      </c>
      <c r="CG18" s="237" t="str">
        <f t="shared" si="27"/>
        <v> </v>
      </c>
      <c r="CH18" s="238">
        <f t="shared" si="28"/>
        <v>0</v>
      </c>
      <c r="CJ18" s="227" t="str">
        <f t="shared" si="29"/>
        <v> </v>
      </c>
      <c r="CK18" s="227" t="str">
        <f t="shared" si="30"/>
        <v> </v>
      </c>
      <c r="CL18" s="227" t="str">
        <f t="shared" si="31"/>
        <v> </v>
      </c>
      <c r="CM18" s="238">
        <f t="shared" si="32"/>
        <v>0</v>
      </c>
      <c r="CN18" s="2"/>
      <c r="CO18" s="226" t="str">
        <f t="shared" si="33"/>
        <v> </v>
      </c>
      <c r="CP18" s="227" t="str">
        <f t="shared" si="34"/>
        <v> </v>
      </c>
      <c r="CQ18" s="227" t="str">
        <f t="shared" si="35"/>
        <v> </v>
      </c>
      <c r="CR18" s="238">
        <f t="shared" si="36"/>
        <v>0</v>
      </c>
      <c r="CT18" s="226" t="str">
        <f t="shared" si="37"/>
        <v> </v>
      </c>
      <c r="CU18" s="227" t="str">
        <f t="shared" si="38"/>
        <v> </v>
      </c>
      <c r="CV18" s="227" t="str">
        <f t="shared" si="39"/>
        <v> </v>
      </c>
      <c r="CW18" s="238">
        <f t="shared" si="40"/>
        <v>0</v>
      </c>
    </row>
    <row r="19" ht="10.35" customHeight="1" spans="1:101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0</v>
      </c>
      <c r="AB19" s="79">
        <f t="shared" si="6"/>
        <v>0</v>
      </c>
      <c r="AC19" s="68">
        <f t="shared" si="7"/>
        <v>0</v>
      </c>
      <c r="AD19" s="4"/>
      <c r="AE19" s="37" t="str">
        <f t="shared" si="8"/>
        <v> 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 t="str">
        <f t="shared" si="14"/>
        <v> </v>
      </c>
      <c r="AM19" s="99">
        <f t="shared" si="17"/>
        <v>0</v>
      </c>
      <c r="AN19" s="99">
        <f t="shared" si="18"/>
        <v>0</v>
      </c>
      <c r="AO19" s="99">
        <f t="shared" si="19"/>
        <v>0</v>
      </c>
      <c r="AP19" s="99">
        <f t="shared" si="20"/>
        <v>0</v>
      </c>
      <c r="AQ19" s="150">
        <f t="shared" si="21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 t="str">
        <f t="shared" ref="BY19:BY27" si="42">IF(B19,WEEKDAY(E19:E41)," ")</f>
        <v> </v>
      </c>
      <c r="BZ19" s="226" t="str">
        <f t="shared" si="22"/>
        <v> </v>
      </c>
      <c r="CA19" s="227" t="str">
        <f t="shared" si="23"/>
        <v> </v>
      </c>
      <c r="CB19" s="237" t="str">
        <f t="shared" si="41"/>
        <v> </v>
      </c>
      <c r="CC19" s="238">
        <f t="shared" si="24"/>
        <v>0</v>
      </c>
      <c r="CE19" s="226" t="str">
        <f t="shared" si="25"/>
        <v> </v>
      </c>
      <c r="CF19" s="227" t="str">
        <f t="shared" si="26"/>
        <v> </v>
      </c>
      <c r="CG19" s="237" t="str">
        <f t="shared" si="27"/>
        <v> </v>
      </c>
      <c r="CH19" s="238">
        <f t="shared" si="28"/>
        <v>0</v>
      </c>
      <c r="CJ19" s="227" t="str">
        <f t="shared" si="29"/>
        <v> </v>
      </c>
      <c r="CK19" s="227" t="str">
        <f t="shared" si="30"/>
        <v> </v>
      </c>
      <c r="CL19" s="227" t="str">
        <f t="shared" si="31"/>
        <v> </v>
      </c>
      <c r="CM19" s="238">
        <f t="shared" si="32"/>
        <v>0</v>
      </c>
      <c r="CN19" s="2"/>
      <c r="CO19" s="226" t="str">
        <f t="shared" si="33"/>
        <v> </v>
      </c>
      <c r="CP19" s="227" t="str">
        <f t="shared" si="34"/>
        <v> </v>
      </c>
      <c r="CQ19" s="227" t="str">
        <f t="shared" si="35"/>
        <v> </v>
      </c>
      <c r="CR19" s="238">
        <f t="shared" si="36"/>
        <v>0</v>
      </c>
      <c r="CT19" s="226" t="str">
        <f t="shared" si="37"/>
        <v> </v>
      </c>
      <c r="CU19" s="227" t="str">
        <f t="shared" si="38"/>
        <v> </v>
      </c>
      <c r="CV19" s="227" t="str">
        <f t="shared" si="39"/>
        <v> </v>
      </c>
      <c r="CW19" s="238">
        <f t="shared" si="40"/>
        <v>0</v>
      </c>
    </row>
    <row r="20" ht="10.35" customHeight="1" spans="1:101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0</v>
      </c>
      <c r="AB20" s="79">
        <f t="shared" si="6"/>
        <v>0</v>
      </c>
      <c r="AC20" s="68">
        <f t="shared" si="7"/>
        <v>0</v>
      </c>
      <c r="AD20" s="4"/>
      <c r="AE20" s="37" t="str">
        <f t="shared" si="8"/>
        <v> 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 t="str">
        <f t="shared" si="14"/>
        <v> </v>
      </c>
      <c r="AM20" s="99">
        <f t="shared" si="17"/>
        <v>0</v>
      </c>
      <c r="AN20" s="99">
        <f t="shared" si="18"/>
        <v>0</v>
      </c>
      <c r="AO20" s="99">
        <f t="shared" si="19"/>
        <v>0</v>
      </c>
      <c r="AP20" s="99">
        <f t="shared" si="20"/>
        <v>0</v>
      </c>
      <c r="AQ20" s="150">
        <f t="shared" si="21"/>
        <v>0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 t="str">
        <f t="shared" si="42"/>
        <v> </v>
      </c>
      <c r="BZ20" s="226" t="str">
        <f t="shared" si="22"/>
        <v> </v>
      </c>
      <c r="CA20" s="227" t="str">
        <f t="shared" si="23"/>
        <v> </v>
      </c>
      <c r="CB20" s="237" t="str">
        <f t="shared" si="41"/>
        <v> </v>
      </c>
      <c r="CC20" s="238">
        <f t="shared" si="24"/>
        <v>0</v>
      </c>
      <c r="CE20" s="226" t="str">
        <f t="shared" si="25"/>
        <v> </v>
      </c>
      <c r="CF20" s="227" t="str">
        <f t="shared" si="26"/>
        <v> </v>
      </c>
      <c r="CG20" s="237" t="str">
        <f t="shared" si="27"/>
        <v> </v>
      </c>
      <c r="CH20" s="238">
        <f t="shared" si="28"/>
        <v>0</v>
      </c>
      <c r="CJ20" s="227" t="str">
        <f t="shared" si="29"/>
        <v> </v>
      </c>
      <c r="CK20" s="227" t="str">
        <f t="shared" si="30"/>
        <v> </v>
      </c>
      <c r="CL20" s="227" t="str">
        <f t="shared" si="31"/>
        <v> </v>
      </c>
      <c r="CM20" s="238">
        <f t="shared" si="32"/>
        <v>0</v>
      </c>
      <c r="CN20" s="2"/>
      <c r="CO20" s="226" t="str">
        <f t="shared" si="33"/>
        <v> </v>
      </c>
      <c r="CP20" s="227" t="str">
        <f t="shared" si="34"/>
        <v> </v>
      </c>
      <c r="CQ20" s="227" t="str">
        <f t="shared" si="35"/>
        <v> </v>
      </c>
      <c r="CR20" s="238">
        <f t="shared" si="36"/>
        <v>0</v>
      </c>
      <c r="CT20" s="226" t="str">
        <f t="shared" si="37"/>
        <v> </v>
      </c>
      <c r="CU20" s="227" t="str">
        <f t="shared" si="38"/>
        <v> </v>
      </c>
      <c r="CV20" s="227" t="str">
        <f t="shared" si="39"/>
        <v> </v>
      </c>
      <c r="CW20" s="238">
        <f t="shared" si="40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7"/>
        <v>0</v>
      </c>
      <c r="AN21" s="99">
        <f t="shared" si="18"/>
        <v>0</v>
      </c>
      <c r="AO21" s="99">
        <f t="shared" si="19"/>
        <v>0</v>
      </c>
      <c r="AP21" s="99">
        <f t="shared" si="20"/>
        <v>0</v>
      </c>
      <c r="AQ21" s="150">
        <f t="shared" si="21"/>
        <v>0</v>
      </c>
      <c r="AR21" s="326"/>
      <c r="AS21" s="136" t="s">
        <v>13</v>
      </c>
      <c r="AT21" s="137" t="str">
        <f>IF(AB28+AB56+AA28+AA56=0," ",(AB28+AB56)/(AB28+AB56+AA28+AA56))</f>
        <v> </v>
      </c>
      <c r="AU21" s="179">
        <f>SUM(AU17:AU20)</f>
        <v>0</v>
      </c>
      <c r="AV21" s="180">
        <f>SUM(AV17:AV20)</f>
        <v>0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42"/>
        <v> </v>
      </c>
      <c r="BZ21" s="226" t="str">
        <f t="shared" si="22"/>
        <v> </v>
      </c>
      <c r="CA21" s="227" t="str">
        <f t="shared" si="23"/>
        <v> </v>
      </c>
      <c r="CB21" s="237" t="str">
        <f t="shared" si="41"/>
        <v> </v>
      </c>
      <c r="CC21" s="238">
        <f t="shared" si="24"/>
        <v>0</v>
      </c>
      <c r="CE21" s="226" t="str">
        <f t="shared" si="25"/>
        <v> </v>
      </c>
      <c r="CF21" s="227" t="str">
        <f t="shared" si="26"/>
        <v> </v>
      </c>
      <c r="CG21" s="237" t="str">
        <f t="shared" si="27"/>
        <v> </v>
      </c>
      <c r="CH21" s="238">
        <f t="shared" si="28"/>
        <v>0</v>
      </c>
      <c r="CJ21" s="227" t="str">
        <f t="shared" si="29"/>
        <v> </v>
      </c>
      <c r="CK21" s="227" t="str">
        <f t="shared" si="30"/>
        <v> </v>
      </c>
      <c r="CL21" s="227" t="str">
        <f t="shared" si="31"/>
        <v> </v>
      </c>
      <c r="CM21" s="238">
        <f t="shared" si="32"/>
        <v>0</v>
      </c>
      <c r="CN21" s="2"/>
      <c r="CO21" s="226" t="str">
        <f t="shared" si="33"/>
        <v> </v>
      </c>
      <c r="CP21" s="227" t="str">
        <f t="shared" si="34"/>
        <v> </v>
      </c>
      <c r="CQ21" s="227" t="str">
        <f t="shared" si="35"/>
        <v> </v>
      </c>
      <c r="CR21" s="238">
        <f t="shared" si="36"/>
        <v>0</v>
      </c>
      <c r="CT21" s="226" t="str">
        <f t="shared" si="37"/>
        <v> </v>
      </c>
      <c r="CU21" s="227" t="str">
        <f t="shared" si="38"/>
        <v> </v>
      </c>
      <c r="CV21" s="227" t="str">
        <f t="shared" si="39"/>
        <v> </v>
      </c>
      <c r="CW21" s="238">
        <f t="shared" si="40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7"/>
        <v>0</v>
      </c>
      <c r="AN22" s="99">
        <f t="shared" si="18"/>
        <v>0</v>
      </c>
      <c r="AO22" s="99">
        <f t="shared" si="19"/>
        <v>0</v>
      </c>
      <c r="AP22" s="99">
        <f t="shared" si="20"/>
        <v>0</v>
      </c>
      <c r="AQ22" s="150">
        <f t="shared" si="21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42"/>
        <v> </v>
      </c>
      <c r="BZ22" s="226" t="str">
        <f t="shared" si="22"/>
        <v> </v>
      </c>
      <c r="CA22" s="227" t="str">
        <f t="shared" si="23"/>
        <v> </v>
      </c>
      <c r="CB22" s="237" t="str">
        <f t="shared" si="41"/>
        <v> </v>
      </c>
      <c r="CC22" s="238">
        <f t="shared" si="24"/>
        <v>0</v>
      </c>
      <c r="CE22" s="226" t="str">
        <f t="shared" si="25"/>
        <v> </v>
      </c>
      <c r="CF22" s="227" t="str">
        <f t="shared" si="26"/>
        <v> </v>
      </c>
      <c r="CG22" s="237" t="str">
        <f t="shared" si="27"/>
        <v> </v>
      </c>
      <c r="CH22" s="238">
        <f t="shared" si="28"/>
        <v>0</v>
      </c>
      <c r="CJ22" s="227" t="str">
        <f t="shared" si="29"/>
        <v> </v>
      </c>
      <c r="CK22" s="227" t="str">
        <f t="shared" si="30"/>
        <v> </v>
      </c>
      <c r="CL22" s="227" t="str">
        <f t="shared" si="31"/>
        <v> </v>
      </c>
      <c r="CM22" s="238">
        <f t="shared" si="32"/>
        <v>0</v>
      </c>
      <c r="CN22" s="2"/>
      <c r="CO22" s="226" t="str">
        <f t="shared" si="33"/>
        <v> </v>
      </c>
      <c r="CP22" s="227" t="str">
        <f t="shared" si="34"/>
        <v> </v>
      </c>
      <c r="CQ22" s="227" t="str">
        <f t="shared" si="35"/>
        <v> </v>
      </c>
      <c r="CR22" s="238">
        <f t="shared" si="36"/>
        <v>0</v>
      </c>
      <c r="CT22" s="226" t="str">
        <f t="shared" si="37"/>
        <v> </v>
      </c>
      <c r="CU22" s="227" t="str">
        <f t="shared" si="38"/>
        <v> </v>
      </c>
      <c r="CV22" s="227" t="str">
        <f t="shared" si="39"/>
        <v> </v>
      </c>
      <c r="CW22" s="238">
        <f t="shared" si="40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7"/>
        <v>0</v>
      </c>
      <c r="AN23" s="99">
        <f t="shared" si="18"/>
        <v>0</v>
      </c>
      <c r="AO23" s="99">
        <f t="shared" si="19"/>
        <v>0</v>
      </c>
      <c r="AP23" s="99">
        <f t="shared" si="20"/>
        <v>0</v>
      </c>
      <c r="AQ23" s="150">
        <f t="shared" si="21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42"/>
        <v> </v>
      </c>
      <c r="BZ23" s="226" t="str">
        <f t="shared" si="22"/>
        <v> </v>
      </c>
      <c r="CA23" s="227" t="str">
        <f t="shared" si="23"/>
        <v> </v>
      </c>
      <c r="CB23" s="237" t="str">
        <f t="shared" si="41"/>
        <v> </v>
      </c>
      <c r="CC23" s="238">
        <f t="shared" si="24"/>
        <v>0</v>
      </c>
      <c r="CE23" s="226" t="str">
        <f t="shared" si="25"/>
        <v> </v>
      </c>
      <c r="CF23" s="227" t="str">
        <f t="shared" si="26"/>
        <v> </v>
      </c>
      <c r="CG23" s="237" t="str">
        <f t="shared" si="27"/>
        <v> </v>
      </c>
      <c r="CH23" s="238">
        <f t="shared" si="28"/>
        <v>0</v>
      </c>
      <c r="CJ23" s="227" t="str">
        <f t="shared" si="29"/>
        <v> </v>
      </c>
      <c r="CK23" s="227" t="str">
        <f t="shared" si="30"/>
        <v> </v>
      </c>
      <c r="CL23" s="227" t="str">
        <f t="shared" si="31"/>
        <v> </v>
      </c>
      <c r="CM23" s="238">
        <f t="shared" si="32"/>
        <v>0</v>
      </c>
      <c r="CN23" s="2"/>
      <c r="CO23" s="226" t="str">
        <f t="shared" si="33"/>
        <v> </v>
      </c>
      <c r="CP23" s="227" t="str">
        <f t="shared" si="34"/>
        <v> </v>
      </c>
      <c r="CQ23" s="227" t="str">
        <f t="shared" si="35"/>
        <v> </v>
      </c>
      <c r="CR23" s="238">
        <f t="shared" si="36"/>
        <v>0</v>
      </c>
      <c r="CT23" s="226" t="str">
        <f t="shared" si="37"/>
        <v> </v>
      </c>
      <c r="CU23" s="227" t="str">
        <f t="shared" si="38"/>
        <v> </v>
      </c>
      <c r="CV23" s="227" t="str">
        <f t="shared" si="39"/>
        <v> </v>
      </c>
      <c r="CW23" s="238">
        <f t="shared" si="40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7"/>
        <v>0</v>
      </c>
      <c r="AN24" s="99">
        <f t="shared" si="18"/>
        <v>0</v>
      </c>
      <c r="AO24" s="99">
        <f t="shared" si="19"/>
        <v>0</v>
      </c>
      <c r="AP24" s="99">
        <f t="shared" si="20"/>
        <v>0</v>
      </c>
      <c r="AQ24" s="150">
        <f t="shared" si="21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0</v>
      </c>
      <c r="AW24" s="335">
        <f>CQ28+CQ56</f>
        <v>0</v>
      </c>
      <c r="AX24" s="335">
        <f>CV28+CV56</f>
        <v>0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42"/>
        <v> </v>
      </c>
      <c r="BZ24" s="226" t="str">
        <f t="shared" si="22"/>
        <v> </v>
      </c>
      <c r="CA24" s="227" t="str">
        <f t="shared" si="23"/>
        <v> </v>
      </c>
      <c r="CB24" s="237" t="str">
        <f t="shared" si="41"/>
        <v> </v>
      </c>
      <c r="CC24" s="238">
        <f t="shared" si="24"/>
        <v>0</v>
      </c>
      <c r="CE24" s="226" t="str">
        <f t="shared" si="25"/>
        <v> </v>
      </c>
      <c r="CF24" s="227" t="str">
        <f t="shared" si="26"/>
        <v> </v>
      </c>
      <c r="CG24" s="237" t="str">
        <f t="shared" si="27"/>
        <v> </v>
      </c>
      <c r="CH24" s="238">
        <f t="shared" si="28"/>
        <v>0</v>
      </c>
      <c r="CJ24" s="227" t="str">
        <f t="shared" si="29"/>
        <v> </v>
      </c>
      <c r="CK24" s="227" t="str">
        <f t="shared" si="30"/>
        <v> </v>
      </c>
      <c r="CL24" s="227" t="str">
        <f t="shared" si="31"/>
        <v> </v>
      </c>
      <c r="CM24" s="238">
        <f t="shared" si="32"/>
        <v>0</v>
      </c>
      <c r="CN24" s="2"/>
      <c r="CO24" s="226" t="str">
        <f t="shared" si="33"/>
        <v> </v>
      </c>
      <c r="CP24" s="227" t="str">
        <f t="shared" si="34"/>
        <v> </v>
      </c>
      <c r="CQ24" s="227" t="str">
        <f t="shared" si="35"/>
        <v> </v>
      </c>
      <c r="CR24" s="238">
        <f t="shared" si="36"/>
        <v>0</v>
      </c>
      <c r="CT24" s="226" t="str">
        <f t="shared" si="37"/>
        <v> </v>
      </c>
      <c r="CU24" s="227" t="str">
        <f t="shared" si="38"/>
        <v> </v>
      </c>
      <c r="CV24" s="227" t="str">
        <f t="shared" si="39"/>
        <v> </v>
      </c>
      <c r="CW24" s="238">
        <f t="shared" si="40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3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7"/>
        <v>0</v>
      </c>
      <c r="AN25" s="99">
        <f t="shared" si="18"/>
        <v>0</v>
      </c>
      <c r="AO25" s="99">
        <f t="shared" si="19"/>
        <v>0</v>
      </c>
      <c r="AP25" s="99">
        <f t="shared" si="20"/>
        <v>0</v>
      </c>
      <c r="AQ25" s="150">
        <f t="shared" si="21"/>
        <v>0</v>
      </c>
      <c r="AS25" s="336" t="s">
        <v>38</v>
      </c>
      <c r="AT25" s="337">
        <f>CA28+CA56</f>
        <v>0</v>
      </c>
      <c r="AU25" s="337">
        <f>CF28+CF56</f>
        <v>0</v>
      </c>
      <c r="AV25" s="337">
        <f>CK28+CK56</f>
        <v>0</v>
      </c>
      <c r="AW25" s="337">
        <f>CP28+CP56</f>
        <v>0</v>
      </c>
      <c r="AX25" s="337">
        <f>CU28+CU56</f>
        <v>0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42"/>
        <v> </v>
      </c>
      <c r="BZ25" s="226" t="str">
        <f t="shared" si="22"/>
        <v> </v>
      </c>
      <c r="CA25" s="227" t="str">
        <f t="shared" si="23"/>
        <v> </v>
      </c>
      <c r="CB25" s="237" t="str">
        <f t="shared" si="41"/>
        <v> </v>
      </c>
      <c r="CC25" s="238">
        <f t="shared" si="24"/>
        <v>0</v>
      </c>
      <c r="CE25" s="226" t="str">
        <f t="shared" si="25"/>
        <v> </v>
      </c>
      <c r="CF25" s="227" t="str">
        <f t="shared" si="26"/>
        <v> </v>
      </c>
      <c r="CG25" s="237" t="str">
        <f t="shared" si="27"/>
        <v> </v>
      </c>
      <c r="CH25" s="238">
        <f t="shared" si="28"/>
        <v>0</v>
      </c>
      <c r="CJ25" s="227" t="str">
        <f t="shared" si="29"/>
        <v> </v>
      </c>
      <c r="CK25" s="227" t="str">
        <f t="shared" si="30"/>
        <v> </v>
      </c>
      <c r="CL25" s="227" t="str">
        <f t="shared" si="31"/>
        <v> </v>
      </c>
      <c r="CM25" s="238">
        <f t="shared" si="32"/>
        <v>0</v>
      </c>
      <c r="CN25" s="2"/>
      <c r="CO25" s="226" t="str">
        <f t="shared" si="33"/>
        <v> </v>
      </c>
      <c r="CP25" s="227" t="str">
        <f t="shared" si="34"/>
        <v> </v>
      </c>
      <c r="CQ25" s="227" t="str">
        <f t="shared" si="35"/>
        <v> </v>
      </c>
      <c r="CR25" s="238">
        <f t="shared" si="36"/>
        <v>0</v>
      </c>
      <c r="CT25" s="226" t="str">
        <f t="shared" si="37"/>
        <v> </v>
      </c>
      <c r="CU25" s="227" t="str">
        <f t="shared" si="38"/>
        <v> </v>
      </c>
      <c r="CV25" s="227" t="str">
        <f t="shared" si="39"/>
        <v> </v>
      </c>
      <c r="CW25" s="238">
        <f t="shared" si="40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3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7"/>
        <v>0</v>
      </c>
      <c r="AN26" s="99">
        <f t="shared" si="18"/>
        <v>0</v>
      </c>
      <c r="AO26" s="99">
        <f t="shared" si="19"/>
        <v>0</v>
      </c>
      <c r="AP26" s="99">
        <f t="shared" si="20"/>
        <v>0</v>
      </c>
      <c r="AQ26" s="150">
        <f t="shared" si="21"/>
        <v>0</v>
      </c>
      <c r="AS26" s="338" t="s">
        <v>40</v>
      </c>
      <c r="AT26" s="339">
        <f>BZ28+BZ56</f>
        <v>0</v>
      </c>
      <c r="AU26" s="339">
        <f>CE28+CE56</f>
        <v>0</v>
      </c>
      <c r="AV26" s="339">
        <f>CJ28+CJ56</f>
        <v>0</v>
      </c>
      <c r="AW26" s="339">
        <f>CO28+CO56</f>
        <v>0</v>
      </c>
      <c r="AX26" s="339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42"/>
        <v> </v>
      </c>
      <c r="BZ26" s="226" t="str">
        <f t="shared" si="22"/>
        <v> </v>
      </c>
      <c r="CA26" s="227" t="str">
        <f t="shared" si="23"/>
        <v> </v>
      </c>
      <c r="CB26" s="237" t="str">
        <f t="shared" si="41"/>
        <v> </v>
      </c>
      <c r="CC26" s="238">
        <f t="shared" si="24"/>
        <v>0</v>
      </c>
      <c r="CE26" s="226" t="str">
        <f t="shared" si="25"/>
        <v> </v>
      </c>
      <c r="CF26" s="227" t="str">
        <f t="shared" si="26"/>
        <v> </v>
      </c>
      <c r="CG26" s="237" t="str">
        <f t="shared" si="27"/>
        <v> </v>
      </c>
      <c r="CH26" s="238">
        <f t="shared" si="28"/>
        <v>0</v>
      </c>
      <c r="CJ26" s="227" t="str">
        <f t="shared" si="29"/>
        <v> </v>
      </c>
      <c r="CK26" s="227" t="str">
        <f t="shared" si="30"/>
        <v> </v>
      </c>
      <c r="CL26" s="227" t="str">
        <f t="shared" si="31"/>
        <v> </v>
      </c>
      <c r="CM26" s="238">
        <f t="shared" si="32"/>
        <v>0</v>
      </c>
      <c r="CN26" s="2"/>
      <c r="CO26" s="226" t="str">
        <f t="shared" si="33"/>
        <v> </v>
      </c>
      <c r="CP26" s="227" t="str">
        <f t="shared" si="34"/>
        <v> </v>
      </c>
      <c r="CQ26" s="227" t="str">
        <f t="shared" si="35"/>
        <v> </v>
      </c>
      <c r="CR26" s="238">
        <f t="shared" si="36"/>
        <v>0</v>
      </c>
      <c r="CT26" s="226" t="str">
        <f t="shared" si="37"/>
        <v> </v>
      </c>
      <c r="CU26" s="227" t="str">
        <f t="shared" si="38"/>
        <v> </v>
      </c>
      <c r="CV26" s="227" t="str">
        <f t="shared" si="39"/>
        <v> </v>
      </c>
      <c r="CW26" s="238">
        <f t="shared" si="40"/>
        <v>0</v>
      </c>
    </row>
    <row r="27" ht="10.35" customHeight="1" spans="1:101">
      <c r="A27" s="18"/>
      <c r="B27" s="421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3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7"/>
        <v>0</v>
      </c>
      <c r="AN27" s="99">
        <f t="shared" si="18"/>
        <v>0</v>
      </c>
      <c r="AO27" s="99">
        <f t="shared" si="19"/>
        <v>0</v>
      </c>
      <c r="AP27" s="99">
        <f t="shared" si="20"/>
        <v>0</v>
      </c>
      <c r="AQ27" s="150">
        <f t="shared" si="21"/>
        <v>0</v>
      </c>
      <c r="AS27" s="340" t="s">
        <v>2</v>
      </c>
      <c r="AT27" s="341">
        <f>(AT24*3)-AT25</f>
        <v>0</v>
      </c>
      <c r="AU27" s="341">
        <f>(AU24*3)-AU25</f>
        <v>0</v>
      </c>
      <c r="AV27" s="341">
        <f>(AV24*3)-AV25</f>
        <v>0</v>
      </c>
      <c r="AW27" s="341">
        <f>(AW24*3)-AW25</f>
        <v>0</v>
      </c>
      <c r="AX27" s="341">
        <f t="shared" ref="AX27" si="44">(AX24*3)-AX25</f>
        <v>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42"/>
        <v> </v>
      </c>
      <c r="BZ27" s="226" t="str">
        <f t="shared" si="22"/>
        <v> </v>
      </c>
      <c r="CA27" s="227" t="str">
        <f t="shared" si="23"/>
        <v> </v>
      </c>
      <c r="CB27" s="237" t="str">
        <f t="shared" si="41"/>
        <v> </v>
      </c>
      <c r="CC27" s="238">
        <f t="shared" si="24"/>
        <v>0</v>
      </c>
      <c r="CE27" s="226" t="str">
        <f t="shared" si="25"/>
        <v> </v>
      </c>
      <c r="CF27" s="227" t="str">
        <f t="shared" si="26"/>
        <v> </v>
      </c>
      <c r="CG27" s="237" t="str">
        <f t="shared" si="27"/>
        <v> </v>
      </c>
      <c r="CH27" s="238">
        <f t="shared" si="28"/>
        <v>0</v>
      </c>
      <c r="CJ27" s="227" t="str">
        <f t="shared" si="29"/>
        <v> </v>
      </c>
      <c r="CK27" s="227" t="str">
        <f t="shared" si="30"/>
        <v> </v>
      </c>
      <c r="CL27" s="227" t="str">
        <f t="shared" si="31"/>
        <v> </v>
      </c>
      <c r="CM27" s="238">
        <f t="shared" si="32"/>
        <v>0</v>
      </c>
      <c r="CN27" s="2"/>
      <c r="CO27" s="226" t="str">
        <f t="shared" si="33"/>
        <v> </v>
      </c>
      <c r="CP27" s="227" t="str">
        <f t="shared" si="34"/>
        <v> </v>
      </c>
      <c r="CQ27" s="227" t="str">
        <f t="shared" si="35"/>
        <v> </v>
      </c>
      <c r="CR27" s="238">
        <f t="shared" si="36"/>
        <v>0</v>
      </c>
      <c r="CT27" s="226" t="str">
        <f t="shared" si="37"/>
        <v> </v>
      </c>
      <c r="CU27" s="227" t="str">
        <f t="shared" si="38"/>
        <v> </v>
      </c>
      <c r="CV27" s="227" t="str">
        <f t="shared" si="39"/>
        <v> </v>
      </c>
      <c r="CW27" s="238">
        <f t="shared" si="40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0</v>
      </c>
      <c r="AA28" s="47">
        <f t="shared" si="5"/>
        <v>0</v>
      </c>
      <c r="AB28" s="47">
        <f t="shared" si="5"/>
        <v>0</v>
      </c>
      <c r="AC28" s="64">
        <f t="shared" si="7"/>
        <v>0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 t="str">
        <f>IF(AF28+AG28+AH28+AI28=0,"0 ",(AB28)/(AB28+AA28))</f>
        <v>0 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0</v>
      </c>
      <c r="AQ28" s="152">
        <f>SUM(AQ5:AQ27)</f>
        <v>0</v>
      </c>
      <c r="AS28" s="342" t="s">
        <v>1</v>
      </c>
      <c r="AT28" s="343" t="str">
        <f>IF((AT24+AT25=0),"0",AT24/(AT24+AT25))</f>
        <v>0</v>
      </c>
      <c r="AU28" s="343" t="str">
        <f>IF((AU24+AU25=0),"0",AU24/(AU24+AU25))</f>
        <v>0</v>
      </c>
      <c r="AV28" s="343" t="str">
        <f>IF((AV24+AV25=0),"0",AV24/(AV24+AV25))</f>
        <v>0</v>
      </c>
      <c r="AW28" s="343" t="str">
        <f>IF((AW24+AW25=0),"0",AW24/(AW24+AW25))</f>
        <v>0</v>
      </c>
      <c r="AX28" s="343" t="str">
        <f>IF((AX24+AX25=0),"0",AX24/(AX24+AX25))</f>
        <v>0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0</v>
      </c>
      <c r="CA28" s="229">
        <f>SUM(CA5:CA27)</f>
        <v>0</v>
      </c>
      <c r="CB28" s="229">
        <f>SUM(CB5:CB27)</f>
        <v>0</v>
      </c>
      <c r="CC28" s="239">
        <f>SUM(CC5:CC27)</f>
        <v>0</v>
      </c>
      <c r="CE28" s="228">
        <f>SUM(CE5:CE27)</f>
        <v>0</v>
      </c>
      <c r="CF28" s="229">
        <f t="shared" ref="CF28:CH28" si="45">SUM(CF5:CF27)</f>
        <v>0</v>
      </c>
      <c r="CG28" s="229">
        <f t="shared" si="45"/>
        <v>0</v>
      </c>
      <c r="CH28" s="239">
        <f t="shared" si="45"/>
        <v>0</v>
      </c>
      <c r="CJ28" s="228">
        <f>SUM(CJ5:CJ27)</f>
        <v>0</v>
      </c>
      <c r="CK28" s="229">
        <f t="shared" ref="CK28:CM28" si="46">SUM(CK5:CK27)</f>
        <v>0</v>
      </c>
      <c r="CL28" s="229">
        <f t="shared" si="46"/>
        <v>0</v>
      </c>
      <c r="CM28" s="239">
        <f t="shared" si="46"/>
        <v>0</v>
      </c>
      <c r="CN28" s="2"/>
      <c r="CO28" s="228">
        <f>SUM(CO5:CO27)</f>
        <v>0</v>
      </c>
      <c r="CP28" s="229">
        <f t="shared" ref="CP28:CR28" si="47">SUM(CP5:CP27)</f>
        <v>0</v>
      </c>
      <c r="CQ28" s="229">
        <f t="shared" si="47"/>
        <v>0</v>
      </c>
      <c r="CR28" s="239">
        <f t="shared" si="47"/>
        <v>0</v>
      </c>
      <c r="CT28" s="228">
        <f>SUM(CT5:CT27)</f>
        <v>0</v>
      </c>
      <c r="CU28" s="229">
        <f t="shared" ref="CU28:CW28" si="48">SUM(CU5:CU27)</f>
        <v>0</v>
      </c>
      <c r="CV28" s="229">
        <f t="shared" si="48"/>
        <v>0</v>
      </c>
      <c r="CW28" s="239">
        <f t="shared" si="48"/>
        <v>0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 t="str">
        <f t="shared" ref="E33:E55" si="49">IF((B5=0)," ",B5)</f>
        <v> </v>
      </c>
      <c r="F33" s="34"/>
      <c r="G33" s="35"/>
      <c r="H33" s="36"/>
      <c r="I33" s="319">
        <f t="shared" ref="I33:I56" si="50">SUM(F33:H33)</f>
        <v>0</v>
      </c>
      <c r="J33" s="10"/>
      <c r="K33" s="34"/>
      <c r="L33" s="35"/>
      <c r="M33" s="36"/>
      <c r="N33" s="68">
        <f t="shared" ref="N33:N56" si="51">SUM(K33:M33)</f>
        <v>0</v>
      </c>
      <c r="O33" s="10"/>
      <c r="P33" s="34"/>
      <c r="Q33" s="35"/>
      <c r="R33" s="36"/>
      <c r="S33" s="68">
        <f t="shared" ref="S33:S56" si="52">SUM(P33:R33)</f>
        <v>0</v>
      </c>
      <c r="T33" s="10"/>
      <c r="U33" s="34"/>
      <c r="V33" s="35"/>
      <c r="W33" s="36"/>
      <c r="X33" s="68">
        <f t="shared" ref="X33:X56" si="53">SUM(U33:W33)</f>
        <v>0</v>
      </c>
      <c r="Y33" s="10"/>
      <c r="Z33" s="73">
        <f t="shared" ref="Z33:AA56" si="54">F33+K33+P33+U33</f>
        <v>0</v>
      </c>
      <c r="AA33" s="79">
        <f>G33+L33+Q33+V33</f>
        <v>0</v>
      </c>
      <c r="AB33" s="79">
        <f t="shared" ref="AB33:AB56" si="55">H33+M33+R33+W33</f>
        <v>0</v>
      </c>
      <c r="AC33" s="68">
        <f t="shared" ref="AC33:AC56" si="56">SUM(Z33:AB33)</f>
        <v>0</v>
      </c>
      <c r="AD33" s="4"/>
      <c r="AE33" s="33" t="str">
        <f t="shared" ref="AE33:AE55" si="57">IF((B93=0)," ",B93)</f>
        <v> </v>
      </c>
      <c r="AF33" s="85" t="str">
        <f t="shared" ref="AF33:AF55" si="58">IF((G33+H33=0),"0",100*H33/(G33+H33))</f>
        <v>0</v>
      </c>
      <c r="AG33" s="85" t="str">
        <f t="shared" ref="AG33:AG55" si="59">IF((M33+L33=0),"0",100*M33/(L33+M33))</f>
        <v>0</v>
      </c>
      <c r="AH33" s="85" t="str">
        <f t="shared" ref="AH33:AH55" si="60">IF((R33+Q33=0),"0",100*R33/(Q33+R33))</f>
        <v>0</v>
      </c>
      <c r="AI33" s="85" t="str">
        <f t="shared" ref="AI33:AI55" si="61">IF((W33+V33=0),"0",100*W33/(V33+W33))</f>
        <v>0</v>
      </c>
      <c r="AJ33" s="97" t="str">
        <f t="shared" ref="AJ33:AJ55" si="62">IF(AF33+AG33+AH33+AI33=0,"",100*AB33/(AB33+AA33))</f>
        <v/>
      </c>
      <c r="AK33" s="4"/>
      <c r="AL33" s="98" t="str">
        <f t="shared" ref="AL33:AL55" si="63">IF((B93=0)," ",B93)</f>
        <v> 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 t="str">
        <f t="shared" ref="BY33:BY46" si="64">IF(B5,WEEKDAY(E33:E55)," ")</f>
        <v> 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5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6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 t="str">
        <f t="shared" ref="E34:E46" si="67">IF((B6=0)," ",B6)</f>
        <v> </v>
      </c>
      <c r="F34" s="38"/>
      <c r="G34" s="39"/>
      <c r="H34" s="40"/>
      <c r="I34" s="319">
        <f t="shared" si="50"/>
        <v>0</v>
      </c>
      <c r="J34" s="10"/>
      <c r="K34" s="38"/>
      <c r="L34" s="39"/>
      <c r="M34" s="40"/>
      <c r="N34" s="68">
        <f t="shared" si="51"/>
        <v>0</v>
      </c>
      <c r="O34" s="10"/>
      <c r="P34" s="38"/>
      <c r="Q34" s="39"/>
      <c r="R34" s="40"/>
      <c r="S34" s="68">
        <f t="shared" si="52"/>
        <v>0</v>
      </c>
      <c r="T34" s="10"/>
      <c r="U34" s="38"/>
      <c r="V34" s="39"/>
      <c r="W34" s="40"/>
      <c r="X34" s="68">
        <f t="shared" si="53"/>
        <v>0</v>
      </c>
      <c r="Y34" s="10"/>
      <c r="Z34" s="73">
        <f t="shared" si="54"/>
        <v>0</v>
      </c>
      <c r="AA34" s="79">
        <f t="shared" si="54"/>
        <v>0</v>
      </c>
      <c r="AB34" s="79">
        <f t="shared" si="55"/>
        <v>0</v>
      </c>
      <c r="AC34" s="68">
        <f t="shared" si="56"/>
        <v>0</v>
      </c>
      <c r="AD34" s="4"/>
      <c r="AE34" s="37" t="str">
        <f t="shared" si="57"/>
        <v> </v>
      </c>
      <c r="AF34" s="86" t="str">
        <f t="shared" si="58"/>
        <v>0</v>
      </c>
      <c r="AG34" s="86" t="str">
        <f t="shared" si="59"/>
        <v>0</v>
      </c>
      <c r="AH34" s="86" t="str">
        <f t="shared" si="60"/>
        <v>0</v>
      </c>
      <c r="AI34" s="86" t="str">
        <f t="shared" si="61"/>
        <v>0</v>
      </c>
      <c r="AJ34" s="100" t="str">
        <f t="shared" si="62"/>
        <v/>
      </c>
      <c r="AK34" s="4"/>
      <c r="AL34" s="101" t="str">
        <f t="shared" si="63"/>
        <v> </v>
      </c>
      <c r="AM34" s="99">
        <f t="shared" ref="AM34:AM55" si="68">(3*H34)-G34</f>
        <v>0</v>
      </c>
      <c r="AN34" s="99">
        <f t="shared" ref="AN34:AN55" si="69">(3*M34)-L34</f>
        <v>0</v>
      </c>
      <c r="AO34" s="99">
        <f t="shared" ref="AO34:AO55" si="70">(3*R34)-Q34</f>
        <v>0</v>
      </c>
      <c r="AP34" s="99">
        <f t="shared" ref="AP34:AP55" si="71">(3*W34)-V34</f>
        <v>0</v>
      </c>
      <c r="AQ34" s="150">
        <f t="shared" ref="AQ34:AQ55" si="72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 t="str">
        <f t="shared" si="64"/>
        <v> </v>
      </c>
      <c r="BZ34" s="226" t="str">
        <f t="shared" ref="BZ34:BZ55" si="73">IF((BY34=2),Z34," ")</f>
        <v> </v>
      </c>
      <c r="CA34" s="227" t="str">
        <f t="shared" ref="CA34:CA55" si="74">IF((BY34=2),AA34," ")</f>
        <v> </v>
      </c>
      <c r="CB34" s="227" t="str">
        <f t="shared" si="65"/>
        <v> </v>
      </c>
      <c r="CC34" s="238">
        <f t="shared" ref="CC34:CC55" si="75">SUM(BZ34:CB34)</f>
        <v>0</v>
      </c>
      <c r="CE34" s="226" t="str">
        <f t="shared" ref="CE34:CE55" si="76">IF((BY34=3),Z34," ")</f>
        <v> </v>
      </c>
      <c r="CF34" s="227" t="str">
        <f t="shared" ref="CF34:CF55" si="77">IF((BY34=3),AA34," ")</f>
        <v> </v>
      </c>
      <c r="CG34" s="227" t="str">
        <f t="shared" ref="CG34:CG55" si="78">IF((BY34=3),AB34," ")</f>
        <v> </v>
      </c>
      <c r="CH34" s="238">
        <f t="shared" ref="CH34:CH55" si="79">SUM(CE34:CG34)</f>
        <v>0</v>
      </c>
      <c r="CJ34" s="226" t="str">
        <f t="shared" ref="CJ34:CJ55" si="80">IF((BY34=4),Z34," ")</f>
        <v> </v>
      </c>
      <c r="CK34" s="227" t="str">
        <f t="shared" ref="CK34:CK55" si="81">IF((BY34=4),AA34," ")</f>
        <v> </v>
      </c>
      <c r="CL34" s="227" t="str">
        <f t="shared" ref="CL34:CL55" si="82">IF((BY34=4),AB34," ")</f>
        <v> </v>
      </c>
      <c r="CM34" s="238">
        <f t="shared" ref="CM34:CM55" si="83">SUM(CJ34:CL34)</f>
        <v>0</v>
      </c>
      <c r="CN34" s="2"/>
      <c r="CO34" s="226" t="str">
        <f t="shared" ref="CO34:CO55" si="84">IF((BY34=5),Z34," ")</f>
        <v> </v>
      </c>
      <c r="CP34" s="227" t="str">
        <f t="shared" ref="CP34:CP55" si="85">IF((BY34=5),AA34," ")</f>
        <v> </v>
      </c>
      <c r="CQ34" s="227" t="str">
        <f t="shared" ref="CQ34:CQ55" si="86">IF((BY34=5),AB34," ")</f>
        <v> </v>
      </c>
      <c r="CR34" s="238">
        <f t="shared" ref="CR34:CR55" si="87">SUM(CO34:CQ34)</f>
        <v>0</v>
      </c>
      <c r="CT34" s="226" t="str">
        <f t="shared" si="66"/>
        <v> </v>
      </c>
      <c r="CU34" s="227" t="str">
        <f t="shared" ref="CU34:CU55" si="88">IF((BY34=6),AA34," ")</f>
        <v> </v>
      </c>
      <c r="CV34" s="227" t="str">
        <f t="shared" ref="CV34:CV55" si="89">IF((BY34=6),AB34," ")</f>
        <v> </v>
      </c>
      <c r="CW34" s="238">
        <f t="shared" ref="CW34:CW55" si="90">SUM(CT34:CV34)</f>
        <v>0</v>
      </c>
    </row>
    <row r="35" ht="10.35" customHeight="1" spans="1:101">
      <c r="A35" s="4"/>
      <c r="B35" s="22"/>
      <c r="C35" s="22"/>
      <c r="D35" s="17"/>
      <c r="E35" s="37" t="str">
        <f t="shared" si="67"/>
        <v> </v>
      </c>
      <c r="F35" s="38"/>
      <c r="G35" s="39"/>
      <c r="H35" s="40"/>
      <c r="I35" s="319">
        <f t="shared" si="50"/>
        <v>0</v>
      </c>
      <c r="J35" s="10"/>
      <c r="K35" s="38"/>
      <c r="L35" s="39"/>
      <c r="M35" s="40"/>
      <c r="N35" s="68">
        <f t="shared" si="51"/>
        <v>0</v>
      </c>
      <c r="O35" s="10"/>
      <c r="P35" s="38"/>
      <c r="Q35" s="39"/>
      <c r="R35" s="40"/>
      <c r="S35" s="68">
        <f t="shared" si="52"/>
        <v>0</v>
      </c>
      <c r="T35" s="10"/>
      <c r="U35" s="38"/>
      <c r="V35" s="39"/>
      <c r="W35" s="40"/>
      <c r="X35" s="68">
        <f t="shared" si="53"/>
        <v>0</v>
      </c>
      <c r="Y35" s="10"/>
      <c r="Z35" s="73">
        <f t="shared" si="54"/>
        <v>0</v>
      </c>
      <c r="AA35" s="79">
        <f t="shared" si="54"/>
        <v>0</v>
      </c>
      <c r="AB35" s="79">
        <f t="shared" si="55"/>
        <v>0</v>
      </c>
      <c r="AC35" s="68">
        <f t="shared" si="56"/>
        <v>0</v>
      </c>
      <c r="AD35" s="4"/>
      <c r="AE35" s="37" t="str">
        <f t="shared" si="57"/>
        <v> </v>
      </c>
      <c r="AF35" s="86" t="str">
        <f t="shared" si="58"/>
        <v>0</v>
      </c>
      <c r="AG35" s="86" t="str">
        <f t="shared" si="59"/>
        <v>0</v>
      </c>
      <c r="AH35" s="86" t="str">
        <f t="shared" si="60"/>
        <v>0</v>
      </c>
      <c r="AI35" s="86" t="str">
        <f t="shared" si="61"/>
        <v>0</v>
      </c>
      <c r="AJ35" s="100" t="str">
        <f t="shared" si="62"/>
        <v/>
      </c>
      <c r="AK35" s="4"/>
      <c r="AL35" s="101" t="str">
        <f t="shared" si="63"/>
        <v> </v>
      </c>
      <c r="AM35" s="99">
        <f t="shared" si="68"/>
        <v>0</v>
      </c>
      <c r="AN35" s="99">
        <f t="shared" si="69"/>
        <v>0</v>
      </c>
      <c r="AO35" s="99">
        <f t="shared" si="70"/>
        <v>0</v>
      </c>
      <c r="AP35" s="99">
        <f t="shared" si="71"/>
        <v>0</v>
      </c>
      <c r="AQ35" s="150">
        <f t="shared" si="72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 t="str">
        <f t="shared" si="64"/>
        <v> </v>
      </c>
      <c r="BZ35" s="226" t="str">
        <f t="shared" si="73"/>
        <v> </v>
      </c>
      <c r="CA35" s="227" t="str">
        <f t="shared" si="74"/>
        <v> </v>
      </c>
      <c r="CB35" s="227" t="str">
        <f t="shared" si="65"/>
        <v> </v>
      </c>
      <c r="CC35" s="238">
        <f t="shared" si="75"/>
        <v>0</v>
      </c>
      <c r="CE35" s="226" t="str">
        <f t="shared" si="76"/>
        <v> </v>
      </c>
      <c r="CF35" s="227" t="str">
        <f t="shared" si="77"/>
        <v> </v>
      </c>
      <c r="CG35" s="227" t="str">
        <f t="shared" si="78"/>
        <v> </v>
      </c>
      <c r="CH35" s="238">
        <f t="shared" si="79"/>
        <v>0</v>
      </c>
      <c r="CJ35" s="226" t="str">
        <f t="shared" si="80"/>
        <v> </v>
      </c>
      <c r="CK35" s="227" t="str">
        <f t="shared" si="81"/>
        <v> </v>
      </c>
      <c r="CL35" s="227" t="str">
        <f t="shared" si="82"/>
        <v> </v>
      </c>
      <c r="CM35" s="238">
        <f t="shared" si="83"/>
        <v>0</v>
      </c>
      <c r="CN35" s="2"/>
      <c r="CO35" s="226" t="str">
        <f t="shared" si="84"/>
        <v> </v>
      </c>
      <c r="CP35" s="227" t="str">
        <f t="shared" si="85"/>
        <v> </v>
      </c>
      <c r="CQ35" s="227" t="str">
        <f t="shared" si="86"/>
        <v> </v>
      </c>
      <c r="CR35" s="238">
        <f t="shared" si="87"/>
        <v>0</v>
      </c>
      <c r="CT35" s="226" t="str">
        <f t="shared" si="66"/>
        <v> </v>
      </c>
      <c r="CU35" s="227" t="str">
        <f t="shared" si="88"/>
        <v> </v>
      </c>
      <c r="CV35" s="227" t="str">
        <f t="shared" si="89"/>
        <v> </v>
      </c>
      <c r="CW35" s="238">
        <f t="shared" si="90"/>
        <v>0</v>
      </c>
    </row>
    <row r="36" ht="10.35" customHeight="1" spans="1:101">
      <c r="A36" s="4"/>
      <c r="B36" s="22"/>
      <c r="C36" s="22"/>
      <c r="D36" s="17"/>
      <c r="E36" s="37" t="str">
        <f t="shared" si="67"/>
        <v> </v>
      </c>
      <c r="F36" s="38"/>
      <c r="G36" s="39"/>
      <c r="H36" s="40"/>
      <c r="I36" s="319">
        <f t="shared" si="50"/>
        <v>0</v>
      </c>
      <c r="J36" s="10"/>
      <c r="K36" s="38"/>
      <c r="L36" s="39"/>
      <c r="M36" s="40"/>
      <c r="N36" s="68">
        <f t="shared" si="51"/>
        <v>0</v>
      </c>
      <c r="O36" s="10"/>
      <c r="P36" s="38"/>
      <c r="Q36" s="39"/>
      <c r="R36" s="40"/>
      <c r="S36" s="68">
        <f t="shared" si="52"/>
        <v>0</v>
      </c>
      <c r="T36" s="10"/>
      <c r="U36" s="38"/>
      <c r="V36" s="39"/>
      <c r="W36" s="40"/>
      <c r="X36" s="68">
        <f t="shared" si="53"/>
        <v>0</v>
      </c>
      <c r="Y36" s="10"/>
      <c r="Z36" s="73">
        <f t="shared" si="54"/>
        <v>0</v>
      </c>
      <c r="AA36" s="79">
        <f t="shared" si="54"/>
        <v>0</v>
      </c>
      <c r="AB36" s="79">
        <f t="shared" si="55"/>
        <v>0</v>
      </c>
      <c r="AC36" s="68">
        <f t="shared" si="56"/>
        <v>0</v>
      </c>
      <c r="AD36" s="4"/>
      <c r="AE36" s="37" t="str">
        <f t="shared" si="57"/>
        <v> </v>
      </c>
      <c r="AF36" s="86" t="str">
        <f t="shared" si="58"/>
        <v>0</v>
      </c>
      <c r="AG36" s="86" t="str">
        <f t="shared" si="59"/>
        <v>0</v>
      </c>
      <c r="AH36" s="86" t="str">
        <f t="shared" si="60"/>
        <v>0</v>
      </c>
      <c r="AI36" s="86" t="str">
        <f t="shared" si="61"/>
        <v>0</v>
      </c>
      <c r="AJ36" s="100" t="str">
        <f t="shared" si="62"/>
        <v/>
      </c>
      <c r="AK36" s="4"/>
      <c r="AL36" s="101" t="str">
        <f t="shared" si="63"/>
        <v> </v>
      </c>
      <c r="AM36" s="99">
        <f t="shared" si="68"/>
        <v>0</v>
      </c>
      <c r="AN36" s="99">
        <f t="shared" si="69"/>
        <v>0</v>
      </c>
      <c r="AO36" s="99">
        <f t="shared" si="70"/>
        <v>0</v>
      </c>
      <c r="AP36" s="99">
        <f t="shared" si="71"/>
        <v>0</v>
      </c>
      <c r="AQ36" s="150">
        <f t="shared" si="72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 t="str">
        <f t="shared" si="64"/>
        <v> </v>
      </c>
      <c r="BZ36" s="226" t="str">
        <f t="shared" si="73"/>
        <v> </v>
      </c>
      <c r="CA36" s="227" t="str">
        <f t="shared" si="74"/>
        <v> </v>
      </c>
      <c r="CB36" s="227" t="str">
        <f t="shared" si="65"/>
        <v> </v>
      </c>
      <c r="CC36" s="238">
        <f t="shared" si="75"/>
        <v>0</v>
      </c>
      <c r="CE36" s="226" t="str">
        <f t="shared" si="76"/>
        <v> </v>
      </c>
      <c r="CF36" s="227" t="str">
        <f t="shared" si="77"/>
        <v> </v>
      </c>
      <c r="CG36" s="227" t="str">
        <f t="shared" si="78"/>
        <v> </v>
      </c>
      <c r="CH36" s="238">
        <f t="shared" si="79"/>
        <v>0</v>
      </c>
      <c r="CJ36" s="226" t="str">
        <f t="shared" si="80"/>
        <v> </v>
      </c>
      <c r="CK36" s="227" t="str">
        <f t="shared" si="81"/>
        <v> </v>
      </c>
      <c r="CL36" s="227" t="str">
        <f t="shared" si="82"/>
        <v> </v>
      </c>
      <c r="CM36" s="238">
        <f t="shared" si="83"/>
        <v>0</v>
      </c>
      <c r="CN36" s="2"/>
      <c r="CO36" s="226" t="str">
        <f t="shared" si="84"/>
        <v> </v>
      </c>
      <c r="CP36" s="227" t="str">
        <f t="shared" si="85"/>
        <v> </v>
      </c>
      <c r="CQ36" s="227" t="str">
        <f t="shared" si="86"/>
        <v> </v>
      </c>
      <c r="CR36" s="238">
        <f t="shared" si="87"/>
        <v>0</v>
      </c>
      <c r="CT36" s="226" t="str">
        <f t="shared" si="66"/>
        <v> </v>
      </c>
      <c r="CU36" s="227" t="str">
        <f t="shared" si="88"/>
        <v> </v>
      </c>
      <c r="CV36" s="227" t="str">
        <f t="shared" si="89"/>
        <v> </v>
      </c>
      <c r="CW36" s="238">
        <f t="shared" si="90"/>
        <v>0</v>
      </c>
    </row>
    <row r="37" ht="10.35" customHeight="1" spans="1:101">
      <c r="A37" s="4"/>
      <c r="B37" s="22"/>
      <c r="C37" s="22"/>
      <c r="D37" s="17"/>
      <c r="E37" s="37" t="str">
        <f t="shared" si="67"/>
        <v> </v>
      </c>
      <c r="F37" s="38"/>
      <c r="G37" s="39"/>
      <c r="H37" s="40"/>
      <c r="I37" s="319">
        <f t="shared" si="50"/>
        <v>0</v>
      </c>
      <c r="J37" s="10"/>
      <c r="K37" s="38"/>
      <c r="L37" s="39"/>
      <c r="M37" s="40"/>
      <c r="N37" s="68">
        <f t="shared" si="51"/>
        <v>0</v>
      </c>
      <c r="O37" s="10"/>
      <c r="P37" s="38"/>
      <c r="Q37" s="39"/>
      <c r="R37" s="40"/>
      <c r="S37" s="68">
        <f t="shared" si="52"/>
        <v>0</v>
      </c>
      <c r="T37" s="10"/>
      <c r="U37" s="38"/>
      <c r="V37" s="39"/>
      <c r="W37" s="40"/>
      <c r="X37" s="68">
        <f t="shared" si="53"/>
        <v>0</v>
      </c>
      <c r="Y37" s="10"/>
      <c r="Z37" s="73">
        <f t="shared" si="54"/>
        <v>0</v>
      </c>
      <c r="AA37" s="79">
        <f t="shared" si="54"/>
        <v>0</v>
      </c>
      <c r="AB37" s="79">
        <f t="shared" si="55"/>
        <v>0</v>
      </c>
      <c r="AC37" s="68">
        <f t="shared" si="56"/>
        <v>0</v>
      </c>
      <c r="AD37" s="4"/>
      <c r="AE37" s="37" t="str">
        <f t="shared" si="57"/>
        <v> </v>
      </c>
      <c r="AF37" s="86" t="str">
        <f t="shared" si="58"/>
        <v>0</v>
      </c>
      <c r="AG37" s="86" t="str">
        <f t="shared" si="59"/>
        <v>0</v>
      </c>
      <c r="AH37" s="86" t="str">
        <f t="shared" si="60"/>
        <v>0</v>
      </c>
      <c r="AI37" s="86" t="str">
        <f t="shared" si="61"/>
        <v>0</v>
      </c>
      <c r="AJ37" s="100" t="str">
        <f t="shared" si="62"/>
        <v/>
      </c>
      <c r="AK37" s="4"/>
      <c r="AL37" s="101" t="str">
        <f t="shared" si="63"/>
        <v> </v>
      </c>
      <c r="AM37" s="99">
        <f t="shared" si="68"/>
        <v>0</v>
      </c>
      <c r="AN37" s="99">
        <f t="shared" si="69"/>
        <v>0</v>
      </c>
      <c r="AO37" s="99">
        <f t="shared" si="70"/>
        <v>0</v>
      </c>
      <c r="AP37" s="99">
        <f t="shared" si="71"/>
        <v>0</v>
      </c>
      <c r="AQ37" s="150">
        <f t="shared" si="72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 t="str">
        <f t="shared" si="64"/>
        <v> </v>
      </c>
      <c r="BZ37" s="226" t="str">
        <f t="shared" si="73"/>
        <v> </v>
      </c>
      <c r="CA37" s="227" t="str">
        <f t="shared" si="74"/>
        <v> </v>
      </c>
      <c r="CB37" s="227" t="str">
        <f t="shared" si="65"/>
        <v> </v>
      </c>
      <c r="CC37" s="238">
        <f t="shared" si="75"/>
        <v>0</v>
      </c>
      <c r="CE37" s="226" t="str">
        <f t="shared" si="76"/>
        <v> </v>
      </c>
      <c r="CF37" s="227" t="str">
        <f t="shared" si="77"/>
        <v> </v>
      </c>
      <c r="CG37" s="227" t="str">
        <f t="shared" si="78"/>
        <v> </v>
      </c>
      <c r="CH37" s="238">
        <f t="shared" si="79"/>
        <v>0</v>
      </c>
      <c r="CJ37" s="226" t="str">
        <f t="shared" si="80"/>
        <v> </v>
      </c>
      <c r="CK37" s="227" t="str">
        <f t="shared" si="81"/>
        <v> </v>
      </c>
      <c r="CL37" s="227" t="str">
        <f t="shared" si="82"/>
        <v> </v>
      </c>
      <c r="CM37" s="238">
        <f t="shared" si="83"/>
        <v>0</v>
      </c>
      <c r="CN37" s="2"/>
      <c r="CO37" s="226" t="str">
        <f t="shared" si="84"/>
        <v> </v>
      </c>
      <c r="CP37" s="227" t="str">
        <f t="shared" si="85"/>
        <v> </v>
      </c>
      <c r="CQ37" s="227" t="str">
        <f t="shared" si="86"/>
        <v> </v>
      </c>
      <c r="CR37" s="238">
        <f t="shared" si="87"/>
        <v>0</v>
      </c>
      <c r="CT37" s="226" t="str">
        <f t="shared" si="66"/>
        <v> </v>
      </c>
      <c r="CU37" s="227" t="str">
        <f t="shared" si="88"/>
        <v> </v>
      </c>
      <c r="CV37" s="227" t="str">
        <f t="shared" si="89"/>
        <v> </v>
      </c>
      <c r="CW37" s="238">
        <f t="shared" si="90"/>
        <v>0</v>
      </c>
    </row>
    <row r="38" ht="10.35" customHeight="1" spans="1:101">
      <c r="A38" s="7"/>
      <c r="B38" s="22"/>
      <c r="C38" s="22"/>
      <c r="D38" s="17"/>
      <c r="E38" s="37" t="str">
        <f t="shared" si="67"/>
        <v> </v>
      </c>
      <c r="F38" s="38"/>
      <c r="G38" s="39"/>
      <c r="H38" s="40"/>
      <c r="I38" s="319">
        <f t="shared" si="50"/>
        <v>0</v>
      </c>
      <c r="J38" s="10"/>
      <c r="K38" s="38"/>
      <c r="L38" s="39"/>
      <c r="M38" s="40"/>
      <c r="N38" s="68">
        <f t="shared" si="51"/>
        <v>0</v>
      </c>
      <c r="O38" s="10"/>
      <c r="P38" s="38"/>
      <c r="Q38" s="39"/>
      <c r="R38" s="40"/>
      <c r="S38" s="68">
        <f t="shared" si="52"/>
        <v>0</v>
      </c>
      <c r="T38" s="10"/>
      <c r="U38" s="38"/>
      <c r="V38" s="39"/>
      <c r="W38" s="40"/>
      <c r="X38" s="68">
        <f t="shared" si="53"/>
        <v>0</v>
      </c>
      <c r="Y38" s="10"/>
      <c r="Z38" s="73">
        <f t="shared" si="54"/>
        <v>0</v>
      </c>
      <c r="AA38" s="79">
        <f t="shared" si="54"/>
        <v>0</v>
      </c>
      <c r="AB38" s="79">
        <f t="shared" si="55"/>
        <v>0</v>
      </c>
      <c r="AC38" s="68">
        <f t="shared" si="56"/>
        <v>0</v>
      </c>
      <c r="AD38" s="4"/>
      <c r="AE38" s="37" t="str">
        <f t="shared" si="57"/>
        <v> </v>
      </c>
      <c r="AF38" s="86" t="str">
        <f t="shared" si="58"/>
        <v>0</v>
      </c>
      <c r="AG38" s="86" t="str">
        <f t="shared" si="59"/>
        <v>0</v>
      </c>
      <c r="AH38" s="86" t="str">
        <f t="shared" si="60"/>
        <v>0</v>
      </c>
      <c r="AI38" s="86" t="str">
        <f t="shared" si="61"/>
        <v>0</v>
      </c>
      <c r="AJ38" s="100" t="str">
        <f t="shared" si="62"/>
        <v/>
      </c>
      <c r="AK38" s="4"/>
      <c r="AL38" s="101" t="str">
        <f t="shared" si="63"/>
        <v> </v>
      </c>
      <c r="AM38" s="99">
        <f t="shared" si="68"/>
        <v>0</v>
      </c>
      <c r="AN38" s="99">
        <f t="shared" si="69"/>
        <v>0</v>
      </c>
      <c r="AO38" s="99">
        <f t="shared" si="70"/>
        <v>0</v>
      </c>
      <c r="AP38" s="99">
        <f t="shared" si="71"/>
        <v>0</v>
      </c>
      <c r="AQ38" s="150">
        <f t="shared" si="72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 t="str">
        <f t="shared" si="64"/>
        <v> </v>
      </c>
      <c r="BZ38" s="226" t="str">
        <f t="shared" si="73"/>
        <v> </v>
      </c>
      <c r="CA38" s="227" t="str">
        <f t="shared" si="74"/>
        <v> </v>
      </c>
      <c r="CB38" s="227" t="str">
        <f t="shared" si="65"/>
        <v> </v>
      </c>
      <c r="CC38" s="238">
        <f t="shared" si="75"/>
        <v>0</v>
      </c>
      <c r="CE38" s="226" t="str">
        <f t="shared" si="76"/>
        <v> </v>
      </c>
      <c r="CF38" s="227" t="str">
        <f t="shared" si="77"/>
        <v> </v>
      </c>
      <c r="CG38" s="227" t="str">
        <f t="shared" si="78"/>
        <v> </v>
      </c>
      <c r="CH38" s="238">
        <f t="shared" si="79"/>
        <v>0</v>
      </c>
      <c r="CJ38" s="226" t="str">
        <f t="shared" si="80"/>
        <v> </v>
      </c>
      <c r="CK38" s="227" t="str">
        <f t="shared" si="81"/>
        <v> </v>
      </c>
      <c r="CL38" s="227" t="str">
        <f t="shared" si="82"/>
        <v> </v>
      </c>
      <c r="CM38" s="238">
        <f t="shared" si="83"/>
        <v>0</v>
      </c>
      <c r="CN38" s="2"/>
      <c r="CO38" s="226" t="str">
        <f t="shared" si="84"/>
        <v> </v>
      </c>
      <c r="CP38" s="227" t="str">
        <f t="shared" si="85"/>
        <v> </v>
      </c>
      <c r="CQ38" s="227" t="str">
        <f t="shared" si="86"/>
        <v> </v>
      </c>
      <c r="CR38" s="238">
        <f t="shared" si="87"/>
        <v>0</v>
      </c>
      <c r="CT38" s="226" t="str">
        <f t="shared" si="66"/>
        <v> </v>
      </c>
      <c r="CU38" s="227" t="str">
        <f t="shared" si="88"/>
        <v> </v>
      </c>
      <c r="CV38" s="227" t="str">
        <f t="shared" si="89"/>
        <v> </v>
      </c>
      <c r="CW38" s="238">
        <f t="shared" si="90"/>
        <v>0</v>
      </c>
    </row>
    <row r="39" ht="10.35" customHeight="1" spans="1:101">
      <c r="A39" s="10"/>
      <c r="B39" s="22"/>
      <c r="C39" s="22"/>
      <c r="D39" s="17"/>
      <c r="E39" s="37" t="str">
        <f t="shared" si="67"/>
        <v> </v>
      </c>
      <c r="F39" s="38"/>
      <c r="G39" s="39"/>
      <c r="H39" s="40"/>
      <c r="I39" s="319">
        <f t="shared" si="50"/>
        <v>0</v>
      </c>
      <c r="J39" s="10"/>
      <c r="K39" s="38"/>
      <c r="L39" s="39"/>
      <c r="M39" s="40"/>
      <c r="N39" s="68">
        <f t="shared" si="51"/>
        <v>0</v>
      </c>
      <c r="O39" s="10"/>
      <c r="P39" s="38"/>
      <c r="Q39" s="39"/>
      <c r="R39" s="40"/>
      <c r="S39" s="68">
        <f t="shared" si="52"/>
        <v>0</v>
      </c>
      <c r="T39" s="10"/>
      <c r="U39" s="38"/>
      <c r="V39" s="39"/>
      <c r="W39" s="40"/>
      <c r="X39" s="68">
        <f t="shared" si="53"/>
        <v>0</v>
      </c>
      <c r="Y39" s="10"/>
      <c r="Z39" s="73">
        <f t="shared" si="54"/>
        <v>0</v>
      </c>
      <c r="AA39" s="79">
        <f t="shared" si="54"/>
        <v>0</v>
      </c>
      <c r="AB39" s="79">
        <f t="shared" si="55"/>
        <v>0</v>
      </c>
      <c r="AC39" s="68">
        <f t="shared" si="56"/>
        <v>0</v>
      </c>
      <c r="AD39" s="4"/>
      <c r="AE39" s="37" t="str">
        <f t="shared" si="57"/>
        <v> </v>
      </c>
      <c r="AF39" s="86" t="str">
        <f t="shared" si="58"/>
        <v>0</v>
      </c>
      <c r="AG39" s="86" t="str">
        <f t="shared" si="59"/>
        <v>0</v>
      </c>
      <c r="AH39" s="86" t="str">
        <f t="shared" si="60"/>
        <v>0</v>
      </c>
      <c r="AI39" s="86" t="str">
        <f t="shared" si="61"/>
        <v>0</v>
      </c>
      <c r="AJ39" s="100" t="str">
        <f t="shared" si="62"/>
        <v/>
      </c>
      <c r="AK39" s="4"/>
      <c r="AL39" s="101" t="str">
        <f t="shared" si="63"/>
        <v> </v>
      </c>
      <c r="AM39" s="99">
        <f t="shared" si="68"/>
        <v>0</v>
      </c>
      <c r="AN39" s="99">
        <f t="shared" si="69"/>
        <v>0</v>
      </c>
      <c r="AO39" s="99">
        <f t="shared" si="70"/>
        <v>0</v>
      </c>
      <c r="AP39" s="99">
        <f t="shared" si="71"/>
        <v>0</v>
      </c>
      <c r="AQ39" s="150">
        <f t="shared" si="72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 t="str">
        <f t="shared" si="64"/>
        <v> </v>
      </c>
      <c r="BZ39" s="226" t="str">
        <f t="shared" si="73"/>
        <v> </v>
      </c>
      <c r="CA39" s="227" t="str">
        <f t="shared" si="74"/>
        <v> </v>
      </c>
      <c r="CB39" s="227" t="str">
        <f t="shared" si="65"/>
        <v> </v>
      </c>
      <c r="CC39" s="238">
        <f t="shared" si="75"/>
        <v>0</v>
      </c>
      <c r="CE39" s="226" t="str">
        <f t="shared" si="76"/>
        <v> </v>
      </c>
      <c r="CF39" s="227" t="str">
        <f t="shared" si="77"/>
        <v> </v>
      </c>
      <c r="CG39" s="227" t="str">
        <f t="shared" si="78"/>
        <v> </v>
      </c>
      <c r="CH39" s="238">
        <f t="shared" si="79"/>
        <v>0</v>
      </c>
      <c r="CJ39" s="226" t="str">
        <f t="shared" si="80"/>
        <v> </v>
      </c>
      <c r="CK39" s="227" t="str">
        <f t="shared" si="81"/>
        <v> </v>
      </c>
      <c r="CL39" s="227" t="str">
        <f t="shared" si="82"/>
        <v> </v>
      </c>
      <c r="CM39" s="238">
        <f t="shared" si="83"/>
        <v>0</v>
      </c>
      <c r="CN39" s="2"/>
      <c r="CO39" s="226" t="str">
        <f t="shared" si="84"/>
        <v> </v>
      </c>
      <c r="CP39" s="227" t="str">
        <f t="shared" si="85"/>
        <v> </v>
      </c>
      <c r="CQ39" s="227" t="str">
        <f t="shared" si="86"/>
        <v> </v>
      </c>
      <c r="CR39" s="238">
        <f t="shared" si="87"/>
        <v>0</v>
      </c>
      <c r="CT39" s="226" t="str">
        <f t="shared" si="66"/>
        <v> </v>
      </c>
      <c r="CU39" s="227" t="str">
        <f t="shared" si="88"/>
        <v> </v>
      </c>
      <c r="CV39" s="227" t="str">
        <f t="shared" si="89"/>
        <v> </v>
      </c>
      <c r="CW39" s="238">
        <f t="shared" si="90"/>
        <v>0</v>
      </c>
    </row>
    <row r="40" ht="10.35" customHeight="1" spans="1:101">
      <c r="A40" s="4"/>
      <c r="B40" s="22"/>
      <c r="C40" s="22"/>
      <c r="D40" s="17"/>
      <c r="E40" s="37" t="str">
        <f t="shared" si="67"/>
        <v> </v>
      </c>
      <c r="F40" s="38"/>
      <c r="G40" s="39"/>
      <c r="H40" s="40"/>
      <c r="I40" s="319">
        <f t="shared" si="50"/>
        <v>0</v>
      </c>
      <c r="J40" s="10"/>
      <c r="K40" s="38"/>
      <c r="L40" s="39"/>
      <c r="M40" s="40"/>
      <c r="N40" s="68">
        <f t="shared" si="51"/>
        <v>0</v>
      </c>
      <c r="O40" s="10"/>
      <c r="P40" s="38"/>
      <c r="Q40" s="39"/>
      <c r="R40" s="40"/>
      <c r="S40" s="68">
        <f t="shared" si="52"/>
        <v>0</v>
      </c>
      <c r="T40" s="10"/>
      <c r="U40" s="38"/>
      <c r="V40" s="39"/>
      <c r="W40" s="40"/>
      <c r="X40" s="68">
        <f t="shared" si="53"/>
        <v>0</v>
      </c>
      <c r="Y40" s="10"/>
      <c r="Z40" s="73">
        <f t="shared" si="54"/>
        <v>0</v>
      </c>
      <c r="AA40" s="79">
        <f t="shared" si="54"/>
        <v>0</v>
      </c>
      <c r="AB40" s="79">
        <f t="shared" si="55"/>
        <v>0</v>
      </c>
      <c r="AC40" s="68">
        <f t="shared" si="56"/>
        <v>0</v>
      </c>
      <c r="AD40" s="4"/>
      <c r="AE40" s="37" t="str">
        <f t="shared" si="57"/>
        <v> </v>
      </c>
      <c r="AF40" s="86" t="str">
        <f t="shared" si="58"/>
        <v>0</v>
      </c>
      <c r="AG40" s="86" t="str">
        <f t="shared" si="59"/>
        <v>0</v>
      </c>
      <c r="AH40" s="86" t="str">
        <f t="shared" si="60"/>
        <v>0</v>
      </c>
      <c r="AI40" s="86" t="str">
        <f t="shared" si="61"/>
        <v>0</v>
      </c>
      <c r="AJ40" s="100" t="str">
        <f t="shared" si="62"/>
        <v/>
      </c>
      <c r="AK40" s="4"/>
      <c r="AL40" s="101" t="str">
        <f t="shared" si="63"/>
        <v> </v>
      </c>
      <c r="AM40" s="99">
        <f t="shared" si="68"/>
        <v>0</v>
      </c>
      <c r="AN40" s="99">
        <f t="shared" si="69"/>
        <v>0</v>
      </c>
      <c r="AO40" s="99">
        <f t="shared" si="70"/>
        <v>0</v>
      </c>
      <c r="AP40" s="99">
        <f t="shared" si="71"/>
        <v>0</v>
      </c>
      <c r="AQ40" s="150">
        <f t="shared" si="72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 t="str">
        <f t="shared" si="64"/>
        <v> </v>
      </c>
      <c r="BZ40" s="226" t="str">
        <f t="shared" si="73"/>
        <v> </v>
      </c>
      <c r="CA40" s="227" t="str">
        <f t="shared" si="74"/>
        <v> </v>
      </c>
      <c r="CB40" s="227" t="str">
        <f t="shared" si="65"/>
        <v> </v>
      </c>
      <c r="CC40" s="238">
        <f t="shared" si="75"/>
        <v>0</v>
      </c>
      <c r="CE40" s="226" t="str">
        <f t="shared" si="76"/>
        <v> </v>
      </c>
      <c r="CF40" s="227" t="str">
        <f t="shared" si="77"/>
        <v> </v>
      </c>
      <c r="CG40" s="227" t="str">
        <f t="shared" si="78"/>
        <v> </v>
      </c>
      <c r="CH40" s="238">
        <f t="shared" si="79"/>
        <v>0</v>
      </c>
      <c r="CJ40" s="226" t="str">
        <f t="shared" si="80"/>
        <v> </v>
      </c>
      <c r="CK40" s="227" t="str">
        <f t="shared" si="81"/>
        <v> </v>
      </c>
      <c r="CL40" s="227" t="str">
        <f t="shared" si="82"/>
        <v> </v>
      </c>
      <c r="CM40" s="238">
        <f t="shared" si="83"/>
        <v>0</v>
      </c>
      <c r="CN40" s="2"/>
      <c r="CO40" s="226" t="str">
        <f t="shared" si="84"/>
        <v> </v>
      </c>
      <c r="CP40" s="227" t="str">
        <f t="shared" si="85"/>
        <v> </v>
      </c>
      <c r="CQ40" s="227" t="str">
        <f t="shared" si="86"/>
        <v> </v>
      </c>
      <c r="CR40" s="238">
        <f t="shared" si="87"/>
        <v>0</v>
      </c>
      <c r="CT40" s="226" t="str">
        <f t="shared" si="66"/>
        <v> </v>
      </c>
      <c r="CU40" s="227" t="str">
        <f t="shared" si="88"/>
        <v> </v>
      </c>
      <c r="CV40" s="227" t="str">
        <f t="shared" si="89"/>
        <v> </v>
      </c>
      <c r="CW40" s="238">
        <f t="shared" si="90"/>
        <v>0</v>
      </c>
    </row>
    <row r="41" ht="10.35" customHeight="1" spans="1:101">
      <c r="A41" s="4"/>
      <c r="B41" s="22"/>
      <c r="C41" s="22"/>
      <c r="D41" s="17"/>
      <c r="E41" s="37" t="str">
        <f t="shared" si="67"/>
        <v> </v>
      </c>
      <c r="F41" s="38"/>
      <c r="G41" s="39"/>
      <c r="H41" s="40"/>
      <c r="I41" s="319">
        <f t="shared" si="50"/>
        <v>0</v>
      </c>
      <c r="J41" s="10"/>
      <c r="K41" s="38"/>
      <c r="L41" s="39"/>
      <c r="M41" s="40"/>
      <c r="N41" s="68">
        <f t="shared" si="51"/>
        <v>0</v>
      </c>
      <c r="O41" s="10"/>
      <c r="P41" s="38"/>
      <c r="Q41" s="39"/>
      <c r="R41" s="40"/>
      <c r="S41" s="68">
        <f t="shared" si="52"/>
        <v>0</v>
      </c>
      <c r="T41" s="10"/>
      <c r="U41" s="39"/>
      <c r="W41" s="40"/>
      <c r="X41" s="68">
        <f t="shared" si="53"/>
        <v>0</v>
      </c>
      <c r="Y41" s="10"/>
      <c r="Z41" s="73">
        <f t="shared" si="54"/>
        <v>0</v>
      </c>
      <c r="AA41" s="79">
        <f>G41+L41+Q41+U41</f>
        <v>0</v>
      </c>
      <c r="AB41" s="79">
        <f t="shared" si="55"/>
        <v>0</v>
      </c>
      <c r="AC41" s="68">
        <f t="shared" si="56"/>
        <v>0</v>
      </c>
      <c r="AD41" s="4"/>
      <c r="AE41" s="37" t="str">
        <f t="shared" si="57"/>
        <v> </v>
      </c>
      <c r="AF41" s="86" t="str">
        <f t="shared" si="58"/>
        <v>0</v>
      </c>
      <c r="AG41" s="86" t="str">
        <f t="shared" si="59"/>
        <v>0</v>
      </c>
      <c r="AH41" s="86" t="str">
        <f t="shared" si="60"/>
        <v>0</v>
      </c>
      <c r="AI41" s="86" t="str">
        <f>IF((W41+U41=0),"0",100*W41/(U41+W41))</f>
        <v>0</v>
      </c>
      <c r="AJ41" s="100" t="str">
        <f t="shared" si="62"/>
        <v/>
      </c>
      <c r="AK41" s="4"/>
      <c r="AL41" s="101" t="str">
        <f t="shared" si="63"/>
        <v> </v>
      </c>
      <c r="AM41" s="99">
        <f t="shared" si="68"/>
        <v>0</v>
      </c>
      <c r="AN41" s="99">
        <f t="shared" si="69"/>
        <v>0</v>
      </c>
      <c r="AO41" s="99">
        <f t="shared" si="70"/>
        <v>0</v>
      </c>
      <c r="AP41" s="99">
        <f t="shared" si="71"/>
        <v>0</v>
      </c>
      <c r="AQ41" s="150">
        <f t="shared" si="72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 t="str">
        <f t="shared" si="64"/>
        <v> </v>
      </c>
      <c r="BZ41" s="226" t="str">
        <f t="shared" si="73"/>
        <v> </v>
      </c>
      <c r="CA41" s="227" t="str">
        <f t="shared" si="74"/>
        <v> </v>
      </c>
      <c r="CB41" s="227" t="str">
        <f t="shared" si="65"/>
        <v> </v>
      </c>
      <c r="CC41" s="238">
        <f t="shared" si="75"/>
        <v>0</v>
      </c>
      <c r="CE41" s="226" t="str">
        <f t="shared" si="76"/>
        <v> </v>
      </c>
      <c r="CF41" s="227" t="str">
        <f t="shared" si="77"/>
        <v> </v>
      </c>
      <c r="CG41" s="227" t="str">
        <f t="shared" si="78"/>
        <v> </v>
      </c>
      <c r="CH41" s="238">
        <f t="shared" si="79"/>
        <v>0</v>
      </c>
      <c r="CJ41" s="226" t="str">
        <f t="shared" si="80"/>
        <v> </v>
      </c>
      <c r="CK41" s="227" t="str">
        <f t="shared" si="81"/>
        <v> </v>
      </c>
      <c r="CL41" s="227" t="str">
        <f t="shared" si="82"/>
        <v> </v>
      </c>
      <c r="CM41" s="238">
        <f t="shared" si="83"/>
        <v>0</v>
      </c>
      <c r="CN41" s="2"/>
      <c r="CO41" s="226" t="str">
        <f t="shared" si="84"/>
        <v> </v>
      </c>
      <c r="CP41" s="227" t="str">
        <f t="shared" si="85"/>
        <v> </v>
      </c>
      <c r="CQ41" s="227" t="str">
        <f t="shared" si="86"/>
        <v> </v>
      </c>
      <c r="CR41" s="238">
        <f t="shared" si="87"/>
        <v>0</v>
      </c>
      <c r="CT41" s="226" t="str">
        <f t="shared" si="66"/>
        <v> </v>
      </c>
      <c r="CU41" s="227" t="str">
        <f t="shared" si="88"/>
        <v> </v>
      </c>
      <c r="CV41" s="227" t="str">
        <f t="shared" si="89"/>
        <v> </v>
      </c>
      <c r="CW41" s="238">
        <f t="shared" si="90"/>
        <v>0</v>
      </c>
    </row>
    <row r="42" ht="10.35" customHeight="1" spans="1:101">
      <c r="A42" s="4"/>
      <c r="B42" s="22"/>
      <c r="C42" s="22"/>
      <c r="D42" s="17"/>
      <c r="E42" s="37" t="str">
        <f t="shared" si="67"/>
        <v> </v>
      </c>
      <c r="F42" s="38"/>
      <c r="G42" s="39"/>
      <c r="H42" s="40"/>
      <c r="I42" s="319">
        <f t="shared" si="50"/>
        <v>0</v>
      </c>
      <c r="J42" s="10"/>
      <c r="K42" s="38"/>
      <c r="L42" s="39"/>
      <c r="M42" s="40"/>
      <c r="N42" s="68">
        <f t="shared" si="51"/>
        <v>0</v>
      </c>
      <c r="O42" s="10"/>
      <c r="P42" s="38"/>
      <c r="Q42" s="39"/>
      <c r="R42" s="40"/>
      <c r="S42" s="68">
        <f t="shared" si="52"/>
        <v>0</v>
      </c>
      <c r="T42" s="10"/>
      <c r="U42" s="38"/>
      <c r="V42" s="39"/>
      <c r="W42" s="40"/>
      <c r="X42" s="68">
        <f t="shared" si="53"/>
        <v>0</v>
      </c>
      <c r="Y42" s="10"/>
      <c r="Z42" s="73">
        <f t="shared" si="54"/>
        <v>0</v>
      </c>
      <c r="AA42" s="79">
        <f t="shared" si="54"/>
        <v>0</v>
      </c>
      <c r="AB42" s="79">
        <f t="shared" si="55"/>
        <v>0</v>
      </c>
      <c r="AC42" s="68">
        <f t="shared" si="56"/>
        <v>0</v>
      </c>
      <c r="AD42" s="4"/>
      <c r="AE42" s="37" t="str">
        <f t="shared" si="57"/>
        <v> </v>
      </c>
      <c r="AF42" s="86" t="str">
        <f t="shared" si="58"/>
        <v>0</v>
      </c>
      <c r="AG42" s="86" t="str">
        <f t="shared" si="59"/>
        <v>0</v>
      </c>
      <c r="AH42" s="86" t="str">
        <f t="shared" si="60"/>
        <v>0</v>
      </c>
      <c r="AI42" s="86" t="str">
        <f t="shared" si="61"/>
        <v>0</v>
      </c>
      <c r="AJ42" s="100" t="str">
        <f t="shared" si="62"/>
        <v/>
      </c>
      <c r="AK42" s="4"/>
      <c r="AL42" s="101" t="str">
        <f t="shared" si="63"/>
        <v> </v>
      </c>
      <c r="AM42" s="99">
        <f t="shared" si="68"/>
        <v>0</v>
      </c>
      <c r="AN42" s="99">
        <f t="shared" si="69"/>
        <v>0</v>
      </c>
      <c r="AO42" s="99">
        <f t="shared" si="70"/>
        <v>0</v>
      </c>
      <c r="AP42" s="99">
        <f t="shared" si="71"/>
        <v>0</v>
      </c>
      <c r="AQ42" s="150">
        <f t="shared" si="72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 t="str">
        <f t="shared" si="64"/>
        <v> </v>
      </c>
      <c r="BZ42" s="226" t="str">
        <f t="shared" si="73"/>
        <v> </v>
      </c>
      <c r="CA42" s="227" t="str">
        <f t="shared" si="74"/>
        <v> </v>
      </c>
      <c r="CB42" s="227" t="str">
        <f t="shared" si="65"/>
        <v> </v>
      </c>
      <c r="CC42" s="238">
        <f t="shared" si="75"/>
        <v>0</v>
      </c>
      <c r="CE42" s="226" t="str">
        <f t="shared" si="76"/>
        <v> </v>
      </c>
      <c r="CF42" s="227" t="str">
        <f t="shared" si="77"/>
        <v> </v>
      </c>
      <c r="CG42" s="227" t="str">
        <f t="shared" si="78"/>
        <v> </v>
      </c>
      <c r="CH42" s="238">
        <f t="shared" si="79"/>
        <v>0</v>
      </c>
      <c r="CJ42" s="226" t="str">
        <f t="shared" si="80"/>
        <v> </v>
      </c>
      <c r="CK42" s="227" t="str">
        <f t="shared" si="81"/>
        <v> </v>
      </c>
      <c r="CL42" s="227" t="str">
        <f t="shared" si="82"/>
        <v> </v>
      </c>
      <c r="CM42" s="238">
        <f t="shared" si="83"/>
        <v>0</v>
      </c>
      <c r="CN42" s="2"/>
      <c r="CO42" s="226" t="str">
        <f t="shared" si="84"/>
        <v> </v>
      </c>
      <c r="CP42" s="227" t="str">
        <f t="shared" si="85"/>
        <v> </v>
      </c>
      <c r="CQ42" s="227" t="str">
        <f t="shared" si="86"/>
        <v> </v>
      </c>
      <c r="CR42" s="238">
        <f t="shared" si="87"/>
        <v>0</v>
      </c>
      <c r="CT42" s="226" t="str">
        <f t="shared" si="66"/>
        <v> </v>
      </c>
      <c r="CU42" s="227" t="str">
        <f t="shared" si="88"/>
        <v> </v>
      </c>
      <c r="CV42" s="227" t="str">
        <f t="shared" si="89"/>
        <v> </v>
      </c>
      <c r="CW42" s="238">
        <f t="shared" si="90"/>
        <v>0</v>
      </c>
    </row>
    <row r="43" ht="10.35" customHeight="1" spans="1:101">
      <c r="A43" s="4"/>
      <c r="B43" s="22"/>
      <c r="C43" s="22"/>
      <c r="D43" s="17"/>
      <c r="E43" s="37" t="str">
        <f t="shared" si="67"/>
        <v> </v>
      </c>
      <c r="F43" s="38"/>
      <c r="G43" s="39"/>
      <c r="H43" s="40"/>
      <c r="I43" s="319">
        <f t="shared" si="50"/>
        <v>0</v>
      </c>
      <c r="J43" s="10"/>
      <c r="K43" s="38"/>
      <c r="L43" s="39"/>
      <c r="M43" s="40"/>
      <c r="N43" s="68">
        <f t="shared" si="51"/>
        <v>0</v>
      </c>
      <c r="O43" s="10"/>
      <c r="P43" s="38"/>
      <c r="Q43" s="39"/>
      <c r="R43" s="40"/>
      <c r="S43" s="68">
        <f t="shared" si="52"/>
        <v>0</v>
      </c>
      <c r="T43" s="10"/>
      <c r="U43" s="38"/>
      <c r="V43" s="39"/>
      <c r="W43" s="40"/>
      <c r="X43" s="68">
        <f t="shared" si="53"/>
        <v>0</v>
      </c>
      <c r="Y43" s="10"/>
      <c r="Z43" s="73">
        <f t="shared" si="54"/>
        <v>0</v>
      </c>
      <c r="AA43" s="79">
        <f t="shared" si="54"/>
        <v>0</v>
      </c>
      <c r="AB43" s="79">
        <f t="shared" si="55"/>
        <v>0</v>
      </c>
      <c r="AC43" s="68">
        <f t="shared" si="56"/>
        <v>0</v>
      </c>
      <c r="AD43" s="4"/>
      <c r="AE43" s="37" t="str">
        <f t="shared" si="57"/>
        <v> </v>
      </c>
      <c r="AF43" s="86" t="str">
        <f t="shared" si="58"/>
        <v>0</v>
      </c>
      <c r="AG43" s="86" t="str">
        <f t="shared" si="59"/>
        <v>0</v>
      </c>
      <c r="AH43" s="86" t="str">
        <f t="shared" si="60"/>
        <v>0</v>
      </c>
      <c r="AI43" s="86" t="str">
        <f t="shared" si="61"/>
        <v>0</v>
      </c>
      <c r="AJ43" s="100" t="str">
        <f t="shared" si="62"/>
        <v/>
      </c>
      <c r="AK43" s="4"/>
      <c r="AL43" s="101" t="str">
        <f t="shared" si="63"/>
        <v> </v>
      </c>
      <c r="AM43" s="99">
        <f t="shared" si="68"/>
        <v>0</v>
      </c>
      <c r="AN43" s="99">
        <f t="shared" si="69"/>
        <v>0</v>
      </c>
      <c r="AO43" s="99">
        <f t="shared" si="70"/>
        <v>0</v>
      </c>
      <c r="AP43" s="99">
        <f t="shared" si="71"/>
        <v>0</v>
      </c>
      <c r="AQ43" s="150">
        <f t="shared" si="72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 t="str">
        <f t="shared" si="64"/>
        <v> </v>
      </c>
      <c r="BZ43" s="226" t="str">
        <f t="shared" si="73"/>
        <v> </v>
      </c>
      <c r="CA43" s="227" t="str">
        <f t="shared" si="74"/>
        <v> </v>
      </c>
      <c r="CB43" s="227" t="str">
        <f t="shared" si="65"/>
        <v> </v>
      </c>
      <c r="CC43" s="238">
        <f t="shared" si="75"/>
        <v>0</v>
      </c>
      <c r="CE43" s="226" t="str">
        <f t="shared" si="76"/>
        <v> </v>
      </c>
      <c r="CF43" s="227" t="str">
        <f t="shared" si="77"/>
        <v> </v>
      </c>
      <c r="CG43" s="227" t="str">
        <f t="shared" si="78"/>
        <v> </v>
      </c>
      <c r="CH43" s="238">
        <f t="shared" si="79"/>
        <v>0</v>
      </c>
      <c r="CJ43" s="226" t="str">
        <f t="shared" si="80"/>
        <v> </v>
      </c>
      <c r="CK43" s="227" t="str">
        <f t="shared" si="81"/>
        <v> </v>
      </c>
      <c r="CL43" s="227" t="str">
        <f t="shared" si="82"/>
        <v> </v>
      </c>
      <c r="CM43" s="238">
        <f t="shared" si="83"/>
        <v>0</v>
      </c>
      <c r="CN43" s="2"/>
      <c r="CO43" s="226" t="str">
        <f t="shared" si="84"/>
        <v> </v>
      </c>
      <c r="CP43" s="227" t="str">
        <f t="shared" si="85"/>
        <v> </v>
      </c>
      <c r="CQ43" s="227" t="str">
        <f t="shared" si="86"/>
        <v> </v>
      </c>
      <c r="CR43" s="238">
        <f t="shared" si="87"/>
        <v>0</v>
      </c>
      <c r="CT43" s="226" t="str">
        <f t="shared" si="66"/>
        <v> </v>
      </c>
      <c r="CU43" s="227" t="str">
        <f t="shared" si="88"/>
        <v> </v>
      </c>
      <c r="CV43" s="227" t="str">
        <f t="shared" si="89"/>
        <v> </v>
      </c>
      <c r="CW43" s="238">
        <f t="shared" si="90"/>
        <v>0</v>
      </c>
    </row>
    <row r="44" ht="10.35" customHeight="1" spans="1:101">
      <c r="A44" s="4"/>
      <c r="B44" s="22"/>
      <c r="C44" s="22"/>
      <c r="D44" s="17"/>
      <c r="E44" s="37" t="str">
        <f t="shared" si="67"/>
        <v> </v>
      </c>
      <c r="F44" s="38"/>
      <c r="G44" s="39"/>
      <c r="H44" s="40"/>
      <c r="I44" s="319">
        <f t="shared" si="50"/>
        <v>0</v>
      </c>
      <c r="J44" s="10"/>
      <c r="K44" s="38"/>
      <c r="L44" s="39"/>
      <c r="M44" s="40"/>
      <c r="N44" s="68">
        <f t="shared" si="51"/>
        <v>0</v>
      </c>
      <c r="O44" s="10"/>
      <c r="P44" s="38"/>
      <c r="Q44" s="39"/>
      <c r="R44" s="40"/>
      <c r="S44" s="68">
        <f t="shared" si="52"/>
        <v>0</v>
      </c>
      <c r="T44" s="10"/>
      <c r="U44" s="38"/>
      <c r="V44" s="39"/>
      <c r="W44" s="40"/>
      <c r="X44" s="68">
        <f t="shared" si="53"/>
        <v>0</v>
      </c>
      <c r="Y44" s="10"/>
      <c r="Z44" s="73">
        <f t="shared" si="54"/>
        <v>0</v>
      </c>
      <c r="AA44" s="79">
        <f t="shared" si="54"/>
        <v>0</v>
      </c>
      <c r="AB44" s="79">
        <f t="shared" si="55"/>
        <v>0</v>
      </c>
      <c r="AC44" s="68">
        <f t="shared" si="56"/>
        <v>0</v>
      </c>
      <c r="AD44" s="4"/>
      <c r="AE44" s="37" t="str">
        <f t="shared" si="57"/>
        <v> </v>
      </c>
      <c r="AF44" s="86" t="str">
        <f t="shared" si="58"/>
        <v>0</v>
      </c>
      <c r="AG44" s="86" t="str">
        <f t="shared" si="59"/>
        <v>0</v>
      </c>
      <c r="AH44" s="86" t="str">
        <f t="shared" si="60"/>
        <v>0</v>
      </c>
      <c r="AI44" s="86" t="str">
        <f t="shared" si="61"/>
        <v>0</v>
      </c>
      <c r="AJ44" s="100" t="str">
        <f t="shared" si="62"/>
        <v/>
      </c>
      <c r="AK44" s="4"/>
      <c r="AL44" s="101" t="str">
        <f t="shared" si="63"/>
        <v> </v>
      </c>
      <c r="AM44" s="99">
        <f t="shared" si="68"/>
        <v>0</v>
      </c>
      <c r="AN44" s="99">
        <f t="shared" si="69"/>
        <v>0</v>
      </c>
      <c r="AO44" s="99">
        <f t="shared" si="70"/>
        <v>0</v>
      </c>
      <c r="AP44" s="99">
        <f t="shared" si="71"/>
        <v>0</v>
      </c>
      <c r="AQ44" s="150">
        <f t="shared" si="72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 t="str">
        <f t="shared" si="64"/>
        <v> </v>
      </c>
      <c r="BZ44" s="226" t="str">
        <f t="shared" si="73"/>
        <v> </v>
      </c>
      <c r="CA44" s="227" t="str">
        <f t="shared" si="74"/>
        <v> </v>
      </c>
      <c r="CB44" s="227" t="str">
        <f t="shared" si="65"/>
        <v> </v>
      </c>
      <c r="CC44" s="238">
        <f t="shared" si="75"/>
        <v>0</v>
      </c>
      <c r="CE44" s="226" t="str">
        <f t="shared" si="76"/>
        <v> </v>
      </c>
      <c r="CF44" s="227" t="str">
        <f t="shared" si="77"/>
        <v> </v>
      </c>
      <c r="CG44" s="227" t="str">
        <f t="shared" si="78"/>
        <v> </v>
      </c>
      <c r="CH44" s="238">
        <f t="shared" si="79"/>
        <v>0</v>
      </c>
      <c r="CJ44" s="226" t="str">
        <f t="shared" si="80"/>
        <v> </v>
      </c>
      <c r="CK44" s="227" t="str">
        <f t="shared" si="81"/>
        <v> </v>
      </c>
      <c r="CL44" s="227" t="str">
        <f t="shared" si="82"/>
        <v> </v>
      </c>
      <c r="CM44" s="238">
        <f t="shared" si="83"/>
        <v>0</v>
      </c>
      <c r="CN44" s="2"/>
      <c r="CO44" s="226" t="str">
        <f t="shared" si="84"/>
        <v> </v>
      </c>
      <c r="CP44" s="227" t="str">
        <f t="shared" si="85"/>
        <v> </v>
      </c>
      <c r="CQ44" s="227" t="str">
        <f t="shared" si="86"/>
        <v> </v>
      </c>
      <c r="CR44" s="238">
        <f t="shared" si="87"/>
        <v>0</v>
      </c>
      <c r="CT44" s="226" t="str">
        <f t="shared" si="66"/>
        <v> </v>
      </c>
      <c r="CU44" s="227" t="str">
        <f t="shared" si="88"/>
        <v> </v>
      </c>
      <c r="CV44" s="227" t="str">
        <f t="shared" si="89"/>
        <v> </v>
      </c>
      <c r="CW44" s="238">
        <f t="shared" si="90"/>
        <v>0</v>
      </c>
    </row>
    <row r="45" ht="10.35" customHeight="1" spans="1:101">
      <c r="A45" s="4"/>
      <c r="B45" s="22"/>
      <c r="C45" s="22"/>
      <c r="D45" s="17"/>
      <c r="E45" s="37" t="str">
        <f t="shared" si="67"/>
        <v> </v>
      </c>
      <c r="F45" s="38"/>
      <c r="G45" s="39"/>
      <c r="H45" s="40"/>
      <c r="I45" s="319">
        <f t="shared" si="50"/>
        <v>0</v>
      </c>
      <c r="J45" s="10"/>
      <c r="K45" s="38"/>
      <c r="L45" s="39"/>
      <c r="M45" s="40"/>
      <c r="N45" s="68">
        <f t="shared" si="51"/>
        <v>0</v>
      </c>
      <c r="O45" s="10"/>
      <c r="P45" s="38"/>
      <c r="Q45" s="39"/>
      <c r="R45" s="40"/>
      <c r="S45" s="68">
        <f t="shared" si="52"/>
        <v>0</v>
      </c>
      <c r="T45" s="10"/>
      <c r="U45" s="38"/>
      <c r="V45" s="39"/>
      <c r="W45" s="40"/>
      <c r="X45" s="68">
        <f t="shared" si="53"/>
        <v>0</v>
      </c>
      <c r="Y45" s="10"/>
      <c r="Z45" s="73">
        <f t="shared" si="54"/>
        <v>0</v>
      </c>
      <c r="AA45" s="79">
        <f t="shared" si="54"/>
        <v>0</v>
      </c>
      <c r="AB45" s="79">
        <f t="shared" si="55"/>
        <v>0</v>
      </c>
      <c r="AC45" s="68">
        <f t="shared" si="56"/>
        <v>0</v>
      </c>
      <c r="AD45" s="4"/>
      <c r="AE45" s="37" t="str">
        <f t="shared" si="57"/>
        <v> </v>
      </c>
      <c r="AF45" s="86" t="str">
        <f t="shared" si="58"/>
        <v>0</v>
      </c>
      <c r="AG45" s="86" t="str">
        <f t="shared" si="59"/>
        <v>0</v>
      </c>
      <c r="AH45" s="86" t="str">
        <f t="shared" si="60"/>
        <v>0</v>
      </c>
      <c r="AI45" s="86" t="str">
        <f t="shared" si="61"/>
        <v>0</v>
      </c>
      <c r="AJ45" s="100" t="str">
        <f t="shared" si="62"/>
        <v/>
      </c>
      <c r="AK45" s="4"/>
      <c r="AL45" s="101" t="str">
        <f t="shared" si="63"/>
        <v> </v>
      </c>
      <c r="AM45" s="99">
        <f t="shared" si="68"/>
        <v>0</v>
      </c>
      <c r="AN45" s="99">
        <f t="shared" si="69"/>
        <v>0</v>
      </c>
      <c r="AO45" s="99">
        <f t="shared" si="70"/>
        <v>0</v>
      </c>
      <c r="AP45" s="99">
        <f t="shared" si="71"/>
        <v>0</v>
      </c>
      <c r="AQ45" s="150">
        <f t="shared" si="72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 t="str">
        <f t="shared" si="64"/>
        <v> </v>
      </c>
      <c r="BZ45" s="226" t="str">
        <f t="shared" si="73"/>
        <v> </v>
      </c>
      <c r="CA45" s="227" t="str">
        <f t="shared" si="74"/>
        <v> </v>
      </c>
      <c r="CB45" s="227" t="str">
        <f t="shared" si="65"/>
        <v> </v>
      </c>
      <c r="CC45" s="238">
        <f t="shared" si="75"/>
        <v>0</v>
      </c>
      <c r="CE45" s="226" t="str">
        <f t="shared" si="76"/>
        <v> </v>
      </c>
      <c r="CF45" s="227" t="str">
        <f t="shared" si="77"/>
        <v> </v>
      </c>
      <c r="CG45" s="227" t="str">
        <f t="shared" si="78"/>
        <v> </v>
      </c>
      <c r="CH45" s="238">
        <f t="shared" si="79"/>
        <v>0</v>
      </c>
      <c r="CJ45" s="226" t="str">
        <f t="shared" si="80"/>
        <v> </v>
      </c>
      <c r="CK45" s="227" t="str">
        <f t="shared" si="81"/>
        <v> </v>
      </c>
      <c r="CL45" s="227" t="str">
        <f t="shared" si="82"/>
        <v> </v>
      </c>
      <c r="CM45" s="238">
        <f t="shared" si="83"/>
        <v>0</v>
      </c>
      <c r="CN45" s="2"/>
      <c r="CO45" s="226" t="str">
        <f t="shared" si="84"/>
        <v> </v>
      </c>
      <c r="CP45" s="227" t="str">
        <f t="shared" si="85"/>
        <v> </v>
      </c>
      <c r="CQ45" s="227" t="str">
        <f t="shared" si="86"/>
        <v> </v>
      </c>
      <c r="CR45" s="238">
        <f t="shared" si="87"/>
        <v>0</v>
      </c>
      <c r="CT45" s="226" t="str">
        <f t="shared" si="66"/>
        <v> </v>
      </c>
      <c r="CU45" s="227" t="str">
        <f t="shared" si="88"/>
        <v> </v>
      </c>
      <c r="CV45" s="227" t="str">
        <f t="shared" si="89"/>
        <v> </v>
      </c>
      <c r="CW45" s="238">
        <f t="shared" si="90"/>
        <v>0</v>
      </c>
    </row>
    <row r="46" ht="10.35" customHeight="1" spans="1:101">
      <c r="A46" s="4"/>
      <c r="B46" s="22"/>
      <c r="C46" s="22"/>
      <c r="D46" s="17"/>
      <c r="E46" s="37" t="str">
        <f t="shared" si="67"/>
        <v> </v>
      </c>
      <c r="F46" s="38"/>
      <c r="G46" s="39"/>
      <c r="H46" s="40"/>
      <c r="I46" s="319">
        <f t="shared" si="50"/>
        <v>0</v>
      </c>
      <c r="J46" s="10"/>
      <c r="K46" s="38"/>
      <c r="L46" s="39"/>
      <c r="M46" s="40"/>
      <c r="N46" s="68">
        <f t="shared" si="51"/>
        <v>0</v>
      </c>
      <c r="O46" s="10"/>
      <c r="P46" s="38"/>
      <c r="Q46" s="39"/>
      <c r="R46" s="40"/>
      <c r="S46" s="68">
        <f t="shared" si="52"/>
        <v>0</v>
      </c>
      <c r="T46" s="10"/>
      <c r="U46" s="38"/>
      <c r="V46" s="39"/>
      <c r="W46" s="40"/>
      <c r="X46" s="68">
        <f t="shared" si="53"/>
        <v>0</v>
      </c>
      <c r="Y46" s="10"/>
      <c r="Z46" s="73">
        <f t="shared" si="54"/>
        <v>0</v>
      </c>
      <c r="AA46" s="79">
        <f t="shared" si="54"/>
        <v>0</v>
      </c>
      <c r="AB46" s="79">
        <f t="shared" si="55"/>
        <v>0</v>
      </c>
      <c r="AC46" s="68">
        <f t="shared" si="56"/>
        <v>0</v>
      </c>
      <c r="AD46" s="4"/>
      <c r="AE46" s="37" t="str">
        <f t="shared" si="57"/>
        <v> </v>
      </c>
      <c r="AF46" s="86" t="str">
        <f t="shared" si="58"/>
        <v>0</v>
      </c>
      <c r="AG46" s="86" t="str">
        <f t="shared" si="59"/>
        <v>0</v>
      </c>
      <c r="AH46" s="86" t="str">
        <f t="shared" si="60"/>
        <v>0</v>
      </c>
      <c r="AI46" s="86" t="str">
        <f t="shared" si="61"/>
        <v>0</v>
      </c>
      <c r="AJ46" s="100" t="str">
        <f t="shared" si="62"/>
        <v/>
      </c>
      <c r="AK46" s="4"/>
      <c r="AL46" s="101" t="str">
        <f t="shared" si="63"/>
        <v> </v>
      </c>
      <c r="AM46" s="99">
        <f t="shared" si="68"/>
        <v>0</v>
      </c>
      <c r="AN46" s="99">
        <f t="shared" si="69"/>
        <v>0</v>
      </c>
      <c r="AO46" s="99">
        <f t="shared" si="70"/>
        <v>0</v>
      </c>
      <c r="AP46" s="99">
        <f t="shared" si="71"/>
        <v>0</v>
      </c>
      <c r="AQ46" s="150">
        <f t="shared" si="72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 t="str">
        <f t="shared" si="64"/>
        <v> </v>
      </c>
      <c r="BZ46" s="226" t="str">
        <f t="shared" si="73"/>
        <v> </v>
      </c>
      <c r="CA46" s="227" t="str">
        <f t="shared" si="74"/>
        <v> </v>
      </c>
      <c r="CB46" s="227" t="str">
        <f t="shared" si="65"/>
        <v> </v>
      </c>
      <c r="CC46" s="238">
        <f t="shared" si="75"/>
        <v>0</v>
      </c>
      <c r="CE46" s="226" t="str">
        <f t="shared" si="76"/>
        <v> </v>
      </c>
      <c r="CF46" s="227" t="str">
        <f t="shared" si="77"/>
        <v> </v>
      </c>
      <c r="CG46" s="227" t="str">
        <f t="shared" si="78"/>
        <v> </v>
      </c>
      <c r="CH46" s="238">
        <f t="shared" si="79"/>
        <v>0</v>
      </c>
      <c r="CJ46" s="226" t="str">
        <f t="shared" si="80"/>
        <v> </v>
      </c>
      <c r="CK46" s="227" t="str">
        <f t="shared" si="81"/>
        <v> </v>
      </c>
      <c r="CL46" s="227" t="str">
        <f t="shared" si="82"/>
        <v> </v>
      </c>
      <c r="CM46" s="238">
        <f t="shared" si="83"/>
        <v>0</v>
      </c>
      <c r="CN46" s="2"/>
      <c r="CO46" s="226" t="str">
        <f t="shared" si="84"/>
        <v> </v>
      </c>
      <c r="CP46" s="227" t="str">
        <f t="shared" si="85"/>
        <v> </v>
      </c>
      <c r="CQ46" s="227" t="str">
        <f t="shared" si="86"/>
        <v> </v>
      </c>
      <c r="CR46" s="238">
        <f t="shared" si="87"/>
        <v>0</v>
      </c>
      <c r="CT46" s="226" t="str">
        <f t="shared" si="66"/>
        <v> </v>
      </c>
      <c r="CU46" s="227" t="str">
        <f t="shared" si="88"/>
        <v> </v>
      </c>
      <c r="CV46" s="227" t="str">
        <f t="shared" si="89"/>
        <v> </v>
      </c>
      <c r="CW46" s="238">
        <f t="shared" si="90"/>
        <v>0</v>
      </c>
    </row>
    <row r="47" ht="10.35" customHeight="1" spans="1:101">
      <c r="A47" s="4"/>
      <c r="B47" s="22"/>
      <c r="C47" s="22"/>
      <c r="D47" s="17"/>
      <c r="E47" s="37" t="str">
        <f t="shared" si="49"/>
        <v> </v>
      </c>
      <c r="F47" s="38"/>
      <c r="G47" s="39"/>
      <c r="H47" s="40"/>
      <c r="I47" s="319">
        <f t="shared" si="50"/>
        <v>0</v>
      </c>
      <c r="J47" s="10"/>
      <c r="K47" s="38"/>
      <c r="L47" s="39"/>
      <c r="M47" s="40"/>
      <c r="N47" s="68">
        <f t="shared" si="51"/>
        <v>0</v>
      </c>
      <c r="O47" s="10"/>
      <c r="P47" s="38"/>
      <c r="Q47" s="39"/>
      <c r="R47" s="40"/>
      <c r="S47" s="68">
        <f t="shared" si="52"/>
        <v>0</v>
      </c>
      <c r="T47" s="10"/>
      <c r="U47" s="38"/>
      <c r="V47" s="39"/>
      <c r="W47" s="40"/>
      <c r="X47" s="68">
        <f t="shared" si="53"/>
        <v>0</v>
      </c>
      <c r="Y47" s="10"/>
      <c r="Z47" s="73">
        <f t="shared" si="54"/>
        <v>0</v>
      </c>
      <c r="AA47" s="79">
        <f t="shared" si="54"/>
        <v>0</v>
      </c>
      <c r="AB47" s="79">
        <f t="shared" si="55"/>
        <v>0</v>
      </c>
      <c r="AC47" s="68">
        <f t="shared" si="56"/>
        <v>0</v>
      </c>
      <c r="AD47" s="4"/>
      <c r="AE47" s="37" t="str">
        <f t="shared" si="57"/>
        <v> </v>
      </c>
      <c r="AF47" s="86" t="str">
        <f t="shared" si="58"/>
        <v>0</v>
      </c>
      <c r="AG47" s="86" t="str">
        <f t="shared" si="59"/>
        <v>0</v>
      </c>
      <c r="AH47" s="86" t="str">
        <f t="shared" si="60"/>
        <v>0</v>
      </c>
      <c r="AI47" s="86" t="str">
        <f t="shared" si="61"/>
        <v>0</v>
      </c>
      <c r="AJ47" s="100" t="str">
        <f t="shared" si="62"/>
        <v/>
      </c>
      <c r="AK47" s="4"/>
      <c r="AL47" s="101" t="str">
        <f t="shared" si="63"/>
        <v> </v>
      </c>
      <c r="AM47" s="99">
        <f t="shared" si="68"/>
        <v>0</v>
      </c>
      <c r="AN47" s="99">
        <f t="shared" si="69"/>
        <v>0</v>
      </c>
      <c r="AO47" s="99">
        <f t="shared" si="70"/>
        <v>0</v>
      </c>
      <c r="AP47" s="99">
        <f t="shared" si="71"/>
        <v>0</v>
      </c>
      <c r="AQ47" s="150">
        <f t="shared" si="72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 t="str">
        <f t="shared" ref="BY47:BY55" si="91">IF(B19,WEEKDAY(E47:E69)," ")</f>
        <v> </v>
      </c>
      <c r="BZ47" s="226" t="str">
        <f t="shared" si="73"/>
        <v> </v>
      </c>
      <c r="CA47" s="227" t="str">
        <f t="shared" si="74"/>
        <v> </v>
      </c>
      <c r="CB47" s="227" t="str">
        <f t="shared" si="65"/>
        <v> </v>
      </c>
      <c r="CC47" s="238">
        <f t="shared" si="75"/>
        <v>0</v>
      </c>
      <c r="CE47" s="226" t="str">
        <f t="shared" si="76"/>
        <v> </v>
      </c>
      <c r="CF47" s="227" t="str">
        <f t="shared" si="77"/>
        <v> </v>
      </c>
      <c r="CG47" s="227" t="str">
        <f t="shared" si="78"/>
        <v> </v>
      </c>
      <c r="CH47" s="238">
        <f t="shared" si="79"/>
        <v>0</v>
      </c>
      <c r="CJ47" s="226" t="str">
        <f t="shared" si="80"/>
        <v> </v>
      </c>
      <c r="CK47" s="227" t="str">
        <f t="shared" si="81"/>
        <v> </v>
      </c>
      <c r="CL47" s="227" t="str">
        <f t="shared" si="82"/>
        <v> </v>
      </c>
      <c r="CM47" s="238">
        <f t="shared" si="83"/>
        <v>0</v>
      </c>
      <c r="CN47" s="2"/>
      <c r="CO47" s="226" t="str">
        <f t="shared" si="84"/>
        <v> </v>
      </c>
      <c r="CP47" s="227" t="str">
        <f t="shared" si="85"/>
        <v> </v>
      </c>
      <c r="CQ47" s="227" t="str">
        <f t="shared" si="86"/>
        <v> </v>
      </c>
      <c r="CR47" s="238">
        <f t="shared" si="87"/>
        <v>0</v>
      </c>
      <c r="CT47" s="226" t="str">
        <f t="shared" si="66"/>
        <v> </v>
      </c>
      <c r="CU47" s="227" t="str">
        <f t="shared" si="88"/>
        <v> </v>
      </c>
      <c r="CV47" s="227" t="str">
        <f t="shared" si="89"/>
        <v> </v>
      </c>
      <c r="CW47" s="238">
        <f t="shared" si="90"/>
        <v>0</v>
      </c>
    </row>
    <row r="48" ht="10.35" customHeight="1" spans="1:101">
      <c r="A48" s="4"/>
      <c r="B48" s="22"/>
      <c r="C48" s="22"/>
      <c r="D48" s="17"/>
      <c r="E48" s="37" t="str">
        <f t="shared" si="49"/>
        <v> </v>
      </c>
      <c r="F48" s="38"/>
      <c r="G48" s="39"/>
      <c r="H48" s="40"/>
      <c r="I48" s="319">
        <f t="shared" si="50"/>
        <v>0</v>
      </c>
      <c r="J48" s="10"/>
      <c r="K48" s="38"/>
      <c r="L48" s="39"/>
      <c r="M48" s="40"/>
      <c r="N48" s="68">
        <f t="shared" si="51"/>
        <v>0</v>
      </c>
      <c r="O48" s="10"/>
      <c r="P48" s="38"/>
      <c r="Q48" s="39"/>
      <c r="R48" s="40"/>
      <c r="S48" s="68">
        <f t="shared" si="52"/>
        <v>0</v>
      </c>
      <c r="T48" s="10"/>
      <c r="U48" s="38"/>
      <c r="V48" s="39"/>
      <c r="W48" s="40"/>
      <c r="X48" s="68">
        <f t="shared" si="53"/>
        <v>0</v>
      </c>
      <c r="Y48" s="10"/>
      <c r="Z48" s="73">
        <f t="shared" si="54"/>
        <v>0</v>
      </c>
      <c r="AA48" s="79">
        <f t="shared" si="54"/>
        <v>0</v>
      </c>
      <c r="AB48" s="79">
        <f t="shared" si="55"/>
        <v>0</v>
      </c>
      <c r="AC48" s="68">
        <f t="shared" si="56"/>
        <v>0</v>
      </c>
      <c r="AD48" s="4"/>
      <c r="AE48" s="37" t="str">
        <f t="shared" si="57"/>
        <v> </v>
      </c>
      <c r="AF48" s="86" t="str">
        <f t="shared" si="58"/>
        <v>0</v>
      </c>
      <c r="AG48" s="86" t="str">
        <f t="shared" si="59"/>
        <v>0</v>
      </c>
      <c r="AH48" s="86" t="str">
        <f t="shared" si="60"/>
        <v>0</v>
      </c>
      <c r="AI48" s="86" t="str">
        <f t="shared" si="61"/>
        <v>0</v>
      </c>
      <c r="AJ48" s="100" t="str">
        <f t="shared" si="62"/>
        <v/>
      </c>
      <c r="AK48" s="4"/>
      <c r="AL48" s="101" t="str">
        <f t="shared" si="63"/>
        <v> </v>
      </c>
      <c r="AM48" s="99">
        <f t="shared" si="68"/>
        <v>0</v>
      </c>
      <c r="AN48" s="99">
        <f t="shared" si="69"/>
        <v>0</v>
      </c>
      <c r="AO48" s="99">
        <f t="shared" si="70"/>
        <v>0</v>
      </c>
      <c r="AP48" s="99">
        <f t="shared" si="71"/>
        <v>0</v>
      </c>
      <c r="AQ48" s="150">
        <f t="shared" si="72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 t="str">
        <f t="shared" si="91"/>
        <v> </v>
      </c>
      <c r="BZ48" s="226" t="str">
        <f t="shared" si="73"/>
        <v> </v>
      </c>
      <c r="CA48" s="227" t="str">
        <f t="shared" si="74"/>
        <v> </v>
      </c>
      <c r="CB48" s="227" t="str">
        <f t="shared" si="65"/>
        <v> </v>
      </c>
      <c r="CC48" s="238">
        <f t="shared" si="75"/>
        <v>0</v>
      </c>
      <c r="CE48" s="226" t="str">
        <f t="shared" si="76"/>
        <v> </v>
      </c>
      <c r="CF48" s="227" t="str">
        <f t="shared" si="77"/>
        <v> </v>
      </c>
      <c r="CG48" s="227" t="str">
        <f t="shared" si="78"/>
        <v> </v>
      </c>
      <c r="CH48" s="238">
        <f t="shared" si="79"/>
        <v>0</v>
      </c>
      <c r="CJ48" s="226" t="str">
        <f t="shared" si="80"/>
        <v> </v>
      </c>
      <c r="CK48" s="227" t="str">
        <f t="shared" si="81"/>
        <v> </v>
      </c>
      <c r="CL48" s="227" t="str">
        <f t="shared" si="82"/>
        <v> </v>
      </c>
      <c r="CM48" s="238">
        <f t="shared" si="83"/>
        <v>0</v>
      </c>
      <c r="CN48" s="2"/>
      <c r="CO48" s="226" t="str">
        <f t="shared" si="84"/>
        <v> </v>
      </c>
      <c r="CP48" s="227" t="str">
        <f t="shared" si="85"/>
        <v> </v>
      </c>
      <c r="CQ48" s="227" t="str">
        <f t="shared" si="86"/>
        <v> </v>
      </c>
      <c r="CR48" s="238">
        <f t="shared" si="87"/>
        <v>0</v>
      </c>
      <c r="CT48" s="226" t="str">
        <f t="shared" si="66"/>
        <v> </v>
      </c>
      <c r="CU48" s="227" t="str">
        <f t="shared" si="88"/>
        <v> </v>
      </c>
      <c r="CV48" s="227" t="str">
        <f t="shared" si="89"/>
        <v> </v>
      </c>
      <c r="CW48" s="238">
        <f t="shared" si="90"/>
        <v>0</v>
      </c>
    </row>
    <row r="49" ht="10.35" customHeight="1" spans="1:101">
      <c r="A49" s="4"/>
      <c r="B49" s="22"/>
      <c r="C49" s="22"/>
      <c r="D49" s="17"/>
      <c r="E49" s="37" t="str">
        <f t="shared" si="49"/>
        <v> </v>
      </c>
      <c r="F49" s="38"/>
      <c r="G49" s="39"/>
      <c r="H49" s="40"/>
      <c r="I49" s="319">
        <f t="shared" si="50"/>
        <v>0</v>
      </c>
      <c r="J49" s="10"/>
      <c r="K49" s="38"/>
      <c r="L49" s="39"/>
      <c r="M49" s="40"/>
      <c r="N49" s="68">
        <f t="shared" si="51"/>
        <v>0</v>
      </c>
      <c r="O49" s="10"/>
      <c r="P49" s="38"/>
      <c r="Q49" s="39"/>
      <c r="R49" s="40"/>
      <c r="S49" s="68">
        <f t="shared" si="52"/>
        <v>0</v>
      </c>
      <c r="T49" s="10"/>
      <c r="U49" s="38"/>
      <c r="V49" s="39"/>
      <c r="W49" s="40"/>
      <c r="X49" s="68">
        <f t="shared" si="53"/>
        <v>0</v>
      </c>
      <c r="Y49" s="10"/>
      <c r="Z49" s="73">
        <f t="shared" si="54"/>
        <v>0</v>
      </c>
      <c r="AA49" s="79">
        <f t="shared" si="54"/>
        <v>0</v>
      </c>
      <c r="AB49" s="79">
        <f t="shared" si="55"/>
        <v>0</v>
      </c>
      <c r="AC49" s="68">
        <f t="shared" si="56"/>
        <v>0</v>
      </c>
      <c r="AD49" s="4"/>
      <c r="AE49" s="37" t="str">
        <f t="shared" si="57"/>
        <v> </v>
      </c>
      <c r="AF49" s="86" t="str">
        <f t="shared" si="58"/>
        <v>0</v>
      </c>
      <c r="AG49" s="86" t="str">
        <f t="shared" si="59"/>
        <v>0</v>
      </c>
      <c r="AH49" s="86" t="str">
        <f t="shared" si="60"/>
        <v>0</v>
      </c>
      <c r="AI49" s="86" t="str">
        <f t="shared" si="61"/>
        <v>0</v>
      </c>
      <c r="AJ49" s="100" t="str">
        <f t="shared" si="62"/>
        <v/>
      </c>
      <c r="AK49" s="4"/>
      <c r="AL49" s="101" t="str">
        <f t="shared" si="63"/>
        <v> </v>
      </c>
      <c r="AM49" s="99">
        <f t="shared" si="68"/>
        <v>0</v>
      </c>
      <c r="AN49" s="99">
        <f t="shared" si="69"/>
        <v>0</v>
      </c>
      <c r="AO49" s="99">
        <f t="shared" si="70"/>
        <v>0</v>
      </c>
      <c r="AP49" s="99">
        <f t="shared" si="71"/>
        <v>0</v>
      </c>
      <c r="AQ49" s="150">
        <f t="shared" si="72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91"/>
        <v> </v>
      </c>
      <c r="BZ49" s="226" t="str">
        <f t="shared" si="73"/>
        <v> </v>
      </c>
      <c r="CA49" s="227" t="str">
        <f t="shared" si="74"/>
        <v> </v>
      </c>
      <c r="CB49" s="227" t="str">
        <f t="shared" si="65"/>
        <v> </v>
      </c>
      <c r="CC49" s="238">
        <f t="shared" si="75"/>
        <v>0</v>
      </c>
      <c r="CE49" s="226" t="str">
        <f t="shared" si="76"/>
        <v> </v>
      </c>
      <c r="CF49" s="227" t="str">
        <f t="shared" si="77"/>
        <v> </v>
      </c>
      <c r="CG49" s="227" t="str">
        <f t="shared" si="78"/>
        <v> </v>
      </c>
      <c r="CH49" s="238">
        <f t="shared" si="79"/>
        <v>0</v>
      </c>
      <c r="CJ49" s="226" t="str">
        <f t="shared" si="80"/>
        <v> </v>
      </c>
      <c r="CK49" s="227" t="str">
        <f t="shared" si="81"/>
        <v> </v>
      </c>
      <c r="CL49" s="227" t="str">
        <f t="shared" si="82"/>
        <v> </v>
      </c>
      <c r="CM49" s="238">
        <f t="shared" si="83"/>
        <v>0</v>
      </c>
      <c r="CN49" s="2"/>
      <c r="CO49" s="226" t="str">
        <f t="shared" si="84"/>
        <v> </v>
      </c>
      <c r="CP49" s="227" t="str">
        <f t="shared" si="85"/>
        <v> </v>
      </c>
      <c r="CQ49" s="227" t="str">
        <f t="shared" si="86"/>
        <v> </v>
      </c>
      <c r="CR49" s="238">
        <f t="shared" si="87"/>
        <v>0</v>
      </c>
      <c r="CT49" s="226" t="str">
        <f t="shared" si="66"/>
        <v> </v>
      </c>
      <c r="CU49" s="227" t="str">
        <f t="shared" si="88"/>
        <v> </v>
      </c>
      <c r="CV49" s="227" t="str">
        <f t="shared" si="89"/>
        <v> </v>
      </c>
      <c r="CW49" s="238">
        <f t="shared" si="90"/>
        <v>0</v>
      </c>
    </row>
    <row r="50" ht="10.35" customHeight="1" spans="1:101">
      <c r="A50" s="4"/>
      <c r="B50" s="22"/>
      <c r="C50" s="22"/>
      <c r="D50" s="17"/>
      <c r="E50" s="37" t="str">
        <f t="shared" si="49"/>
        <v> </v>
      </c>
      <c r="F50" s="38"/>
      <c r="G50" s="39"/>
      <c r="H50" s="40"/>
      <c r="I50" s="319">
        <f t="shared" si="50"/>
        <v>0</v>
      </c>
      <c r="J50" s="10"/>
      <c r="K50" s="38"/>
      <c r="L50" s="39"/>
      <c r="M50" s="40"/>
      <c r="N50" s="68">
        <f t="shared" si="51"/>
        <v>0</v>
      </c>
      <c r="O50" s="10"/>
      <c r="P50" s="38"/>
      <c r="Q50" s="39"/>
      <c r="R50" s="40"/>
      <c r="S50" s="68">
        <f t="shared" si="52"/>
        <v>0</v>
      </c>
      <c r="T50" s="10"/>
      <c r="U50" s="38"/>
      <c r="V50" s="39"/>
      <c r="W50" s="40"/>
      <c r="X50" s="68">
        <f t="shared" si="53"/>
        <v>0</v>
      </c>
      <c r="Y50" s="10"/>
      <c r="Z50" s="73">
        <f t="shared" si="54"/>
        <v>0</v>
      </c>
      <c r="AA50" s="79">
        <f t="shared" si="54"/>
        <v>0</v>
      </c>
      <c r="AB50" s="79">
        <f t="shared" si="55"/>
        <v>0</v>
      </c>
      <c r="AC50" s="68">
        <f t="shared" si="56"/>
        <v>0</v>
      </c>
      <c r="AD50" s="4"/>
      <c r="AE50" s="37" t="str">
        <f t="shared" si="57"/>
        <v> </v>
      </c>
      <c r="AF50" s="86" t="str">
        <f t="shared" si="58"/>
        <v>0</v>
      </c>
      <c r="AG50" s="86" t="str">
        <f t="shared" si="59"/>
        <v>0</v>
      </c>
      <c r="AH50" s="86" t="str">
        <f t="shared" si="60"/>
        <v>0</v>
      </c>
      <c r="AI50" s="86" t="str">
        <f t="shared" si="61"/>
        <v>0</v>
      </c>
      <c r="AJ50" s="100" t="str">
        <f t="shared" si="62"/>
        <v/>
      </c>
      <c r="AK50" s="4"/>
      <c r="AL50" s="101" t="str">
        <f t="shared" si="63"/>
        <v> </v>
      </c>
      <c r="AM50" s="99">
        <f t="shared" si="68"/>
        <v>0</v>
      </c>
      <c r="AN50" s="99">
        <f t="shared" si="69"/>
        <v>0</v>
      </c>
      <c r="AO50" s="99">
        <f t="shared" si="70"/>
        <v>0</v>
      </c>
      <c r="AP50" s="99">
        <f t="shared" si="71"/>
        <v>0</v>
      </c>
      <c r="AQ50" s="150">
        <f t="shared" si="72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91"/>
        <v> </v>
      </c>
      <c r="BZ50" s="226" t="str">
        <f t="shared" si="73"/>
        <v> </v>
      </c>
      <c r="CA50" s="227" t="str">
        <f t="shared" si="74"/>
        <v> </v>
      </c>
      <c r="CB50" s="227" t="str">
        <f t="shared" si="65"/>
        <v> </v>
      </c>
      <c r="CC50" s="238">
        <f t="shared" si="75"/>
        <v>0</v>
      </c>
      <c r="CE50" s="226" t="str">
        <f t="shared" si="76"/>
        <v> </v>
      </c>
      <c r="CF50" s="227" t="str">
        <f t="shared" si="77"/>
        <v> </v>
      </c>
      <c r="CG50" s="227" t="str">
        <f t="shared" si="78"/>
        <v> </v>
      </c>
      <c r="CH50" s="238">
        <f t="shared" si="79"/>
        <v>0</v>
      </c>
      <c r="CJ50" s="226" t="str">
        <f t="shared" si="80"/>
        <v> </v>
      </c>
      <c r="CK50" s="227" t="str">
        <f t="shared" si="81"/>
        <v> </v>
      </c>
      <c r="CL50" s="227" t="str">
        <f t="shared" si="82"/>
        <v> </v>
      </c>
      <c r="CM50" s="238">
        <f t="shared" si="83"/>
        <v>0</v>
      </c>
      <c r="CN50" s="2"/>
      <c r="CO50" s="226" t="str">
        <f t="shared" si="84"/>
        <v> </v>
      </c>
      <c r="CP50" s="227" t="str">
        <f t="shared" si="85"/>
        <v> </v>
      </c>
      <c r="CQ50" s="227" t="str">
        <f t="shared" si="86"/>
        <v> </v>
      </c>
      <c r="CR50" s="238">
        <f t="shared" si="87"/>
        <v>0</v>
      </c>
      <c r="CT50" s="226" t="str">
        <f t="shared" si="66"/>
        <v> </v>
      </c>
      <c r="CU50" s="227" t="str">
        <f t="shared" si="88"/>
        <v> </v>
      </c>
      <c r="CV50" s="227" t="str">
        <f t="shared" si="89"/>
        <v> </v>
      </c>
      <c r="CW50" s="238">
        <f t="shared" si="90"/>
        <v>0</v>
      </c>
    </row>
    <row r="51" ht="10.35" customHeight="1" spans="1:101">
      <c r="A51" s="4"/>
      <c r="B51" s="22"/>
      <c r="C51" s="22"/>
      <c r="D51" s="17"/>
      <c r="E51" s="37" t="str">
        <f t="shared" si="49"/>
        <v> </v>
      </c>
      <c r="F51" s="38"/>
      <c r="G51" s="39"/>
      <c r="H51" s="40"/>
      <c r="I51" s="319">
        <f t="shared" si="50"/>
        <v>0</v>
      </c>
      <c r="J51" s="10"/>
      <c r="K51" s="38"/>
      <c r="L51" s="39"/>
      <c r="M51" s="40"/>
      <c r="N51" s="68">
        <f t="shared" si="51"/>
        <v>0</v>
      </c>
      <c r="O51" s="10"/>
      <c r="P51" s="38"/>
      <c r="Q51" s="39"/>
      <c r="R51" s="40"/>
      <c r="S51" s="68">
        <f t="shared" si="52"/>
        <v>0</v>
      </c>
      <c r="T51" s="10"/>
      <c r="U51" s="38"/>
      <c r="V51" s="39"/>
      <c r="W51" s="40"/>
      <c r="X51" s="68">
        <f t="shared" si="53"/>
        <v>0</v>
      </c>
      <c r="Y51" s="10"/>
      <c r="Z51" s="73">
        <f t="shared" si="54"/>
        <v>0</v>
      </c>
      <c r="AA51" s="79">
        <f t="shared" si="54"/>
        <v>0</v>
      </c>
      <c r="AB51" s="79">
        <f t="shared" si="55"/>
        <v>0</v>
      </c>
      <c r="AC51" s="68">
        <f t="shared" si="56"/>
        <v>0</v>
      </c>
      <c r="AD51" s="4"/>
      <c r="AE51" s="37" t="str">
        <f t="shared" si="57"/>
        <v> </v>
      </c>
      <c r="AF51" s="86" t="str">
        <f t="shared" si="58"/>
        <v>0</v>
      </c>
      <c r="AG51" s="86" t="str">
        <f t="shared" si="59"/>
        <v>0</v>
      </c>
      <c r="AH51" s="86" t="str">
        <f t="shared" si="60"/>
        <v>0</v>
      </c>
      <c r="AI51" s="86" t="str">
        <f t="shared" si="61"/>
        <v>0</v>
      </c>
      <c r="AJ51" s="100" t="str">
        <f t="shared" si="62"/>
        <v/>
      </c>
      <c r="AK51" s="4"/>
      <c r="AL51" s="101" t="str">
        <f t="shared" si="63"/>
        <v> </v>
      </c>
      <c r="AM51" s="99">
        <f t="shared" si="68"/>
        <v>0</v>
      </c>
      <c r="AN51" s="99">
        <f t="shared" si="69"/>
        <v>0</v>
      </c>
      <c r="AO51" s="99">
        <f t="shared" si="70"/>
        <v>0</v>
      </c>
      <c r="AP51" s="99">
        <f t="shared" si="71"/>
        <v>0</v>
      </c>
      <c r="AQ51" s="150">
        <f t="shared" si="72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91"/>
        <v> </v>
      </c>
      <c r="BZ51" s="226" t="str">
        <f t="shared" si="73"/>
        <v> </v>
      </c>
      <c r="CA51" s="227" t="str">
        <f t="shared" si="74"/>
        <v> </v>
      </c>
      <c r="CB51" s="227" t="str">
        <f t="shared" si="65"/>
        <v> </v>
      </c>
      <c r="CC51" s="238">
        <f t="shared" si="75"/>
        <v>0</v>
      </c>
      <c r="CE51" s="226" t="str">
        <f t="shared" si="76"/>
        <v> </v>
      </c>
      <c r="CF51" s="227" t="str">
        <f t="shared" si="77"/>
        <v> </v>
      </c>
      <c r="CG51" s="227" t="str">
        <f t="shared" si="78"/>
        <v> </v>
      </c>
      <c r="CH51" s="238">
        <f t="shared" si="79"/>
        <v>0</v>
      </c>
      <c r="CJ51" s="226" t="str">
        <f t="shared" si="80"/>
        <v> </v>
      </c>
      <c r="CK51" s="227" t="str">
        <f t="shared" si="81"/>
        <v> </v>
      </c>
      <c r="CL51" s="227" t="str">
        <f t="shared" si="82"/>
        <v> </v>
      </c>
      <c r="CM51" s="238">
        <f t="shared" si="83"/>
        <v>0</v>
      </c>
      <c r="CN51" s="2"/>
      <c r="CO51" s="226" t="str">
        <f t="shared" si="84"/>
        <v> </v>
      </c>
      <c r="CP51" s="227" t="str">
        <f t="shared" si="85"/>
        <v> </v>
      </c>
      <c r="CQ51" s="227" t="str">
        <f t="shared" si="86"/>
        <v> </v>
      </c>
      <c r="CR51" s="238">
        <f t="shared" si="87"/>
        <v>0</v>
      </c>
      <c r="CT51" s="226" t="str">
        <f t="shared" si="66"/>
        <v> </v>
      </c>
      <c r="CU51" s="227" t="str">
        <f t="shared" si="88"/>
        <v> </v>
      </c>
      <c r="CV51" s="227" t="str">
        <f t="shared" si="89"/>
        <v> </v>
      </c>
      <c r="CW51" s="238">
        <f t="shared" si="90"/>
        <v>0</v>
      </c>
    </row>
    <row r="52" ht="10.35" customHeight="1" spans="1:101">
      <c r="A52" s="4"/>
      <c r="B52" s="22"/>
      <c r="C52" s="22"/>
      <c r="D52" s="17"/>
      <c r="E52" s="37" t="str">
        <f t="shared" si="49"/>
        <v> </v>
      </c>
      <c r="F52" s="38"/>
      <c r="G52" s="39"/>
      <c r="H52" s="40"/>
      <c r="I52" s="319">
        <f t="shared" si="50"/>
        <v>0</v>
      </c>
      <c r="J52" s="10"/>
      <c r="K52" s="38"/>
      <c r="L52" s="39"/>
      <c r="M52" s="40"/>
      <c r="N52" s="68">
        <f t="shared" si="51"/>
        <v>0</v>
      </c>
      <c r="O52" s="10"/>
      <c r="P52" s="38"/>
      <c r="Q52" s="39"/>
      <c r="R52" s="40"/>
      <c r="S52" s="68">
        <f t="shared" si="52"/>
        <v>0</v>
      </c>
      <c r="T52" s="10"/>
      <c r="U52" s="38"/>
      <c r="V52" s="39"/>
      <c r="W52" s="40"/>
      <c r="X52" s="68">
        <f t="shared" si="53"/>
        <v>0</v>
      </c>
      <c r="Y52" s="10"/>
      <c r="Z52" s="73">
        <f t="shared" si="54"/>
        <v>0</v>
      </c>
      <c r="AA52" s="79">
        <f t="shared" si="54"/>
        <v>0</v>
      </c>
      <c r="AB52" s="79">
        <f t="shared" si="55"/>
        <v>0</v>
      </c>
      <c r="AC52" s="68">
        <f t="shared" si="56"/>
        <v>0</v>
      </c>
      <c r="AD52" s="4"/>
      <c r="AE52" s="37" t="str">
        <f t="shared" si="57"/>
        <v> </v>
      </c>
      <c r="AF52" s="86" t="str">
        <f t="shared" si="58"/>
        <v>0</v>
      </c>
      <c r="AG52" s="86" t="str">
        <f t="shared" si="59"/>
        <v>0</v>
      </c>
      <c r="AH52" s="86" t="str">
        <f t="shared" si="60"/>
        <v>0</v>
      </c>
      <c r="AI52" s="86" t="str">
        <f t="shared" si="61"/>
        <v>0</v>
      </c>
      <c r="AJ52" s="100" t="str">
        <f t="shared" si="62"/>
        <v/>
      </c>
      <c r="AK52" s="4"/>
      <c r="AL52" s="101" t="str">
        <f t="shared" si="63"/>
        <v> </v>
      </c>
      <c r="AM52" s="99">
        <f t="shared" si="68"/>
        <v>0</v>
      </c>
      <c r="AN52" s="99">
        <f t="shared" si="69"/>
        <v>0</v>
      </c>
      <c r="AO52" s="99">
        <f t="shared" si="70"/>
        <v>0</v>
      </c>
      <c r="AP52" s="99">
        <f t="shared" si="71"/>
        <v>0</v>
      </c>
      <c r="AQ52" s="150">
        <f t="shared" si="72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91"/>
        <v> </v>
      </c>
      <c r="BZ52" s="226" t="str">
        <f t="shared" si="73"/>
        <v> </v>
      </c>
      <c r="CA52" s="227" t="str">
        <f t="shared" si="74"/>
        <v> </v>
      </c>
      <c r="CB52" s="227" t="str">
        <f t="shared" si="65"/>
        <v> </v>
      </c>
      <c r="CC52" s="238">
        <f t="shared" si="75"/>
        <v>0</v>
      </c>
      <c r="CE52" s="226" t="str">
        <f t="shared" si="76"/>
        <v> </v>
      </c>
      <c r="CF52" s="227" t="str">
        <f t="shared" si="77"/>
        <v> </v>
      </c>
      <c r="CG52" s="227" t="str">
        <f t="shared" si="78"/>
        <v> </v>
      </c>
      <c r="CH52" s="238">
        <f t="shared" si="79"/>
        <v>0</v>
      </c>
      <c r="CJ52" s="226" t="str">
        <f t="shared" si="80"/>
        <v> </v>
      </c>
      <c r="CK52" s="227" t="str">
        <f t="shared" si="81"/>
        <v> </v>
      </c>
      <c r="CL52" s="227" t="str">
        <f t="shared" si="82"/>
        <v> </v>
      </c>
      <c r="CM52" s="238">
        <f t="shared" si="83"/>
        <v>0</v>
      </c>
      <c r="CN52" s="2"/>
      <c r="CO52" s="226" t="str">
        <f t="shared" si="84"/>
        <v> </v>
      </c>
      <c r="CP52" s="227" t="str">
        <f t="shared" si="85"/>
        <v> </v>
      </c>
      <c r="CQ52" s="227" t="str">
        <f t="shared" si="86"/>
        <v> </v>
      </c>
      <c r="CR52" s="238">
        <f t="shared" si="87"/>
        <v>0</v>
      </c>
      <c r="CT52" s="226" t="str">
        <f t="shared" si="66"/>
        <v> </v>
      </c>
      <c r="CU52" s="227" t="str">
        <f t="shared" si="88"/>
        <v> </v>
      </c>
      <c r="CV52" s="227" t="str">
        <f t="shared" si="89"/>
        <v> </v>
      </c>
      <c r="CW52" s="238">
        <f t="shared" si="90"/>
        <v>0</v>
      </c>
    </row>
    <row r="53" ht="10.35" customHeight="1" spans="1:101">
      <c r="A53" s="4"/>
      <c r="B53" s="22"/>
      <c r="C53" s="22"/>
      <c r="D53" s="17"/>
      <c r="E53" s="37" t="str">
        <f t="shared" si="49"/>
        <v> </v>
      </c>
      <c r="F53" s="38"/>
      <c r="G53" s="39"/>
      <c r="H53" s="40"/>
      <c r="I53" s="319">
        <f t="shared" si="50"/>
        <v>0</v>
      </c>
      <c r="J53" s="10"/>
      <c r="K53" s="38"/>
      <c r="L53" s="39"/>
      <c r="M53" s="40"/>
      <c r="N53" s="68">
        <f t="shared" si="51"/>
        <v>0</v>
      </c>
      <c r="O53" s="10"/>
      <c r="P53" s="38"/>
      <c r="Q53" s="39"/>
      <c r="R53" s="40"/>
      <c r="S53" s="68">
        <f t="shared" si="52"/>
        <v>0</v>
      </c>
      <c r="T53" s="10"/>
      <c r="U53" s="38"/>
      <c r="V53" s="39"/>
      <c r="W53" s="40"/>
      <c r="X53" s="68">
        <f t="shared" si="53"/>
        <v>0</v>
      </c>
      <c r="Y53" s="10"/>
      <c r="Z53" s="73">
        <f t="shared" si="54"/>
        <v>0</v>
      </c>
      <c r="AA53" s="79">
        <f t="shared" si="54"/>
        <v>0</v>
      </c>
      <c r="AB53" s="79">
        <f t="shared" si="55"/>
        <v>0</v>
      </c>
      <c r="AC53" s="68">
        <f t="shared" si="56"/>
        <v>0</v>
      </c>
      <c r="AD53" s="4"/>
      <c r="AE53" s="37" t="str">
        <f t="shared" si="57"/>
        <v> </v>
      </c>
      <c r="AF53" s="86" t="str">
        <f t="shared" si="58"/>
        <v>0</v>
      </c>
      <c r="AG53" s="86" t="str">
        <f t="shared" si="59"/>
        <v>0</v>
      </c>
      <c r="AH53" s="86" t="str">
        <f t="shared" si="60"/>
        <v>0</v>
      </c>
      <c r="AI53" s="86" t="str">
        <f t="shared" si="61"/>
        <v>0</v>
      </c>
      <c r="AJ53" s="100" t="str">
        <f t="shared" si="62"/>
        <v/>
      </c>
      <c r="AK53" s="4"/>
      <c r="AL53" s="101" t="str">
        <f t="shared" si="63"/>
        <v> </v>
      </c>
      <c r="AM53" s="99">
        <f t="shared" si="68"/>
        <v>0</v>
      </c>
      <c r="AN53" s="99">
        <f t="shared" si="69"/>
        <v>0</v>
      </c>
      <c r="AO53" s="99">
        <f t="shared" si="70"/>
        <v>0</v>
      </c>
      <c r="AP53" s="99">
        <f t="shared" si="71"/>
        <v>0</v>
      </c>
      <c r="AQ53" s="150">
        <f t="shared" si="72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91"/>
        <v> </v>
      </c>
      <c r="BZ53" s="226" t="str">
        <f t="shared" si="73"/>
        <v> </v>
      </c>
      <c r="CA53" s="227" t="str">
        <f t="shared" si="74"/>
        <v> </v>
      </c>
      <c r="CB53" s="227" t="str">
        <f t="shared" si="65"/>
        <v> </v>
      </c>
      <c r="CC53" s="238">
        <f t="shared" si="75"/>
        <v>0</v>
      </c>
      <c r="CE53" s="226" t="str">
        <f t="shared" si="76"/>
        <v> </v>
      </c>
      <c r="CF53" s="227" t="str">
        <f t="shared" si="77"/>
        <v> </v>
      </c>
      <c r="CG53" s="227" t="str">
        <f t="shared" si="78"/>
        <v> </v>
      </c>
      <c r="CH53" s="238">
        <f t="shared" si="79"/>
        <v>0</v>
      </c>
      <c r="CJ53" s="226" t="str">
        <f t="shared" si="80"/>
        <v> </v>
      </c>
      <c r="CK53" s="227" t="str">
        <f t="shared" si="81"/>
        <v> </v>
      </c>
      <c r="CL53" s="227" t="str">
        <f t="shared" si="82"/>
        <v> </v>
      </c>
      <c r="CM53" s="238">
        <f t="shared" si="83"/>
        <v>0</v>
      </c>
      <c r="CN53" s="2"/>
      <c r="CO53" s="226" t="str">
        <f t="shared" si="84"/>
        <v> </v>
      </c>
      <c r="CP53" s="227" t="str">
        <f t="shared" si="85"/>
        <v> </v>
      </c>
      <c r="CQ53" s="227" t="str">
        <f t="shared" si="86"/>
        <v> </v>
      </c>
      <c r="CR53" s="238">
        <f t="shared" si="87"/>
        <v>0</v>
      </c>
      <c r="CT53" s="226" t="str">
        <f t="shared" si="66"/>
        <v> </v>
      </c>
      <c r="CU53" s="227" t="str">
        <f t="shared" si="88"/>
        <v> </v>
      </c>
      <c r="CV53" s="227" t="str">
        <f t="shared" si="89"/>
        <v> </v>
      </c>
      <c r="CW53" s="238">
        <f t="shared" si="90"/>
        <v>0</v>
      </c>
    </row>
    <row r="54" ht="10.35" customHeight="1" spans="1:101">
      <c r="A54" s="4"/>
      <c r="B54" s="22"/>
      <c r="C54" s="22"/>
      <c r="D54" s="17"/>
      <c r="E54" s="37" t="str">
        <f t="shared" si="49"/>
        <v> </v>
      </c>
      <c r="F54" s="38"/>
      <c r="G54" s="39"/>
      <c r="H54" s="40"/>
      <c r="I54" s="319">
        <f t="shared" si="50"/>
        <v>0</v>
      </c>
      <c r="J54" s="10"/>
      <c r="K54" s="38"/>
      <c r="L54" s="39"/>
      <c r="M54" s="40"/>
      <c r="N54" s="68">
        <f t="shared" si="51"/>
        <v>0</v>
      </c>
      <c r="O54" s="10"/>
      <c r="P54" s="38"/>
      <c r="Q54" s="39"/>
      <c r="R54" s="40"/>
      <c r="S54" s="68">
        <f t="shared" si="52"/>
        <v>0</v>
      </c>
      <c r="T54" s="10"/>
      <c r="U54" s="38"/>
      <c r="V54" s="39"/>
      <c r="W54" s="40"/>
      <c r="X54" s="68">
        <f t="shared" si="53"/>
        <v>0</v>
      </c>
      <c r="Y54" s="10"/>
      <c r="Z54" s="73">
        <f t="shared" si="54"/>
        <v>0</v>
      </c>
      <c r="AA54" s="79">
        <f t="shared" si="54"/>
        <v>0</v>
      </c>
      <c r="AB54" s="79">
        <f t="shared" si="55"/>
        <v>0</v>
      </c>
      <c r="AC54" s="68">
        <f t="shared" si="56"/>
        <v>0</v>
      </c>
      <c r="AD54" s="4"/>
      <c r="AE54" s="37" t="str">
        <f t="shared" si="57"/>
        <v> </v>
      </c>
      <c r="AF54" s="86" t="str">
        <f t="shared" si="58"/>
        <v>0</v>
      </c>
      <c r="AG54" s="86" t="str">
        <f t="shared" si="59"/>
        <v>0</v>
      </c>
      <c r="AH54" s="86" t="str">
        <f t="shared" si="60"/>
        <v>0</v>
      </c>
      <c r="AI54" s="86" t="str">
        <f t="shared" si="61"/>
        <v>0</v>
      </c>
      <c r="AJ54" s="100" t="str">
        <f t="shared" si="62"/>
        <v/>
      </c>
      <c r="AK54" s="4"/>
      <c r="AL54" s="101" t="str">
        <f t="shared" si="63"/>
        <v> </v>
      </c>
      <c r="AM54" s="99">
        <f t="shared" si="68"/>
        <v>0</v>
      </c>
      <c r="AN54" s="99">
        <f t="shared" si="69"/>
        <v>0</v>
      </c>
      <c r="AO54" s="99">
        <f t="shared" si="70"/>
        <v>0</v>
      </c>
      <c r="AP54" s="99">
        <f t="shared" si="71"/>
        <v>0</v>
      </c>
      <c r="AQ54" s="150">
        <f t="shared" si="72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91"/>
        <v> </v>
      </c>
      <c r="BZ54" s="226" t="str">
        <f t="shared" si="73"/>
        <v> </v>
      </c>
      <c r="CA54" s="227" t="str">
        <f t="shared" si="74"/>
        <v> </v>
      </c>
      <c r="CB54" s="227" t="str">
        <f t="shared" si="65"/>
        <v> </v>
      </c>
      <c r="CC54" s="238">
        <f t="shared" si="75"/>
        <v>0</v>
      </c>
      <c r="CE54" s="226" t="str">
        <f t="shared" si="76"/>
        <v> </v>
      </c>
      <c r="CF54" s="227" t="str">
        <f t="shared" si="77"/>
        <v> </v>
      </c>
      <c r="CG54" s="227" t="str">
        <f t="shared" si="78"/>
        <v> </v>
      </c>
      <c r="CH54" s="238">
        <f t="shared" si="79"/>
        <v>0</v>
      </c>
      <c r="CJ54" s="226" t="str">
        <f t="shared" si="80"/>
        <v> </v>
      </c>
      <c r="CK54" s="227" t="str">
        <f t="shared" si="81"/>
        <v> </v>
      </c>
      <c r="CL54" s="227" t="str">
        <f t="shared" si="82"/>
        <v> </v>
      </c>
      <c r="CM54" s="238">
        <f t="shared" si="83"/>
        <v>0</v>
      </c>
      <c r="CN54" s="2"/>
      <c r="CO54" s="226" t="str">
        <f t="shared" si="84"/>
        <v> </v>
      </c>
      <c r="CP54" s="227" t="str">
        <f t="shared" si="85"/>
        <v> </v>
      </c>
      <c r="CQ54" s="227" t="str">
        <f t="shared" si="86"/>
        <v> </v>
      </c>
      <c r="CR54" s="238">
        <f t="shared" si="87"/>
        <v>0</v>
      </c>
      <c r="CT54" s="226" t="str">
        <f t="shared" si="66"/>
        <v> </v>
      </c>
      <c r="CU54" s="227" t="str">
        <f t="shared" si="88"/>
        <v> </v>
      </c>
      <c r="CV54" s="227" t="str">
        <f t="shared" si="89"/>
        <v> </v>
      </c>
      <c r="CW54" s="238">
        <f t="shared" si="90"/>
        <v>0</v>
      </c>
    </row>
    <row r="55" ht="10.35" customHeight="1" spans="1:101">
      <c r="A55" s="4"/>
      <c r="B55" s="22"/>
      <c r="C55" s="22"/>
      <c r="D55" s="17"/>
      <c r="E55" s="41" t="str">
        <f t="shared" si="49"/>
        <v> </v>
      </c>
      <c r="F55" s="42"/>
      <c r="G55" s="43"/>
      <c r="H55" s="44"/>
      <c r="I55" s="319">
        <f t="shared" si="50"/>
        <v>0</v>
      </c>
      <c r="J55" s="10"/>
      <c r="K55" s="42"/>
      <c r="L55" s="43"/>
      <c r="M55" s="44"/>
      <c r="N55" s="68">
        <f t="shared" si="51"/>
        <v>0</v>
      </c>
      <c r="O55" s="10"/>
      <c r="P55" s="42"/>
      <c r="Q55" s="43"/>
      <c r="R55" s="44"/>
      <c r="S55" s="68">
        <f t="shared" si="52"/>
        <v>0</v>
      </c>
      <c r="T55" s="10"/>
      <c r="U55" s="42"/>
      <c r="V55" s="43"/>
      <c r="W55" s="44"/>
      <c r="X55" s="68">
        <f t="shared" si="53"/>
        <v>0</v>
      </c>
      <c r="Y55" s="10"/>
      <c r="Z55" s="73">
        <f t="shared" si="54"/>
        <v>0</v>
      </c>
      <c r="AA55" s="79">
        <f t="shared" si="54"/>
        <v>0</v>
      </c>
      <c r="AB55" s="79">
        <f t="shared" si="55"/>
        <v>0</v>
      </c>
      <c r="AC55" s="68">
        <f t="shared" si="56"/>
        <v>0</v>
      </c>
      <c r="AD55" s="4"/>
      <c r="AE55" s="41" t="str">
        <f t="shared" si="57"/>
        <v> </v>
      </c>
      <c r="AF55" s="86" t="str">
        <f t="shared" si="58"/>
        <v>0</v>
      </c>
      <c r="AG55" s="86" t="str">
        <f t="shared" si="59"/>
        <v>0</v>
      </c>
      <c r="AH55" s="86" t="str">
        <f t="shared" si="60"/>
        <v>0</v>
      </c>
      <c r="AI55" s="86" t="str">
        <f t="shared" si="61"/>
        <v>0</v>
      </c>
      <c r="AJ55" s="100" t="str">
        <f t="shared" si="62"/>
        <v/>
      </c>
      <c r="AK55" s="4"/>
      <c r="AL55" s="102" t="str">
        <f t="shared" si="63"/>
        <v> </v>
      </c>
      <c r="AM55" s="99">
        <f t="shared" si="68"/>
        <v>0</v>
      </c>
      <c r="AN55" s="99">
        <f t="shared" si="69"/>
        <v>0</v>
      </c>
      <c r="AO55" s="99">
        <f t="shared" si="70"/>
        <v>0</v>
      </c>
      <c r="AP55" s="99">
        <f t="shared" si="71"/>
        <v>0</v>
      </c>
      <c r="AQ55" s="150">
        <f t="shared" si="72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91"/>
        <v> </v>
      </c>
      <c r="BZ55" s="226" t="str">
        <f t="shared" si="73"/>
        <v> </v>
      </c>
      <c r="CA55" s="227" t="str">
        <f t="shared" si="74"/>
        <v> </v>
      </c>
      <c r="CB55" s="227" t="str">
        <f t="shared" si="65"/>
        <v> </v>
      </c>
      <c r="CC55" s="238">
        <f t="shared" si="75"/>
        <v>0</v>
      </c>
      <c r="CE55" s="226" t="str">
        <f t="shared" si="76"/>
        <v> </v>
      </c>
      <c r="CF55" s="227" t="str">
        <f t="shared" si="77"/>
        <v> </v>
      </c>
      <c r="CG55" s="227" t="str">
        <f t="shared" si="78"/>
        <v> </v>
      </c>
      <c r="CH55" s="238">
        <f t="shared" si="79"/>
        <v>0</v>
      </c>
      <c r="CJ55" s="226" t="str">
        <f t="shared" si="80"/>
        <v> </v>
      </c>
      <c r="CK55" s="227" t="str">
        <f t="shared" si="81"/>
        <v> </v>
      </c>
      <c r="CL55" s="227" t="str">
        <f t="shared" si="82"/>
        <v> </v>
      </c>
      <c r="CM55" s="238">
        <f t="shared" si="83"/>
        <v>0</v>
      </c>
      <c r="CN55" s="2"/>
      <c r="CO55" s="226" t="str">
        <f t="shared" si="84"/>
        <v> </v>
      </c>
      <c r="CP55" s="227" t="str">
        <f t="shared" si="85"/>
        <v> </v>
      </c>
      <c r="CQ55" s="227" t="str">
        <f t="shared" si="86"/>
        <v> </v>
      </c>
      <c r="CR55" s="238">
        <f t="shared" si="87"/>
        <v>0</v>
      </c>
      <c r="CT55" s="226" t="str">
        <f t="shared" si="66"/>
        <v> </v>
      </c>
      <c r="CU55" s="227" t="str">
        <f t="shared" si="88"/>
        <v> </v>
      </c>
      <c r="CV55" s="227" t="str">
        <f t="shared" si="89"/>
        <v> </v>
      </c>
      <c r="CW55" s="238">
        <f t="shared" si="90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50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51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2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3"/>
        <v>0</v>
      </c>
      <c r="Y56" s="10"/>
      <c r="Z56" s="46">
        <f t="shared" si="54"/>
        <v>0</v>
      </c>
      <c r="AA56" s="47">
        <f t="shared" si="54"/>
        <v>0</v>
      </c>
      <c r="AB56" s="47">
        <f t="shared" si="55"/>
        <v>0</v>
      </c>
      <c r="AC56" s="64">
        <f t="shared" si="56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 t="str">
        <f t="shared" ref="E61:E83" si="92">IF((B5=0)," ",B5)</f>
        <v> </v>
      </c>
      <c r="F61" s="34"/>
      <c r="G61" s="35"/>
      <c r="H61" s="36"/>
      <c r="I61" s="68">
        <f t="shared" ref="I61:I84" si="93">SUM(F61:H61)</f>
        <v>0</v>
      </c>
      <c r="J61" s="10"/>
      <c r="K61" s="34"/>
      <c r="L61" s="35"/>
      <c r="M61" s="36"/>
      <c r="N61" s="68">
        <f t="shared" ref="N61:N84" si="94">SUM(K61:M61)</f>
        <v>0</v>
      </c>
      <c r="O61" s="10"/>
      <c r="P61" s="34"/>
      <c r="Q61" s="35"/>
      <c r="R61" s="36"/>
      <c r="S61" s="68">
        <f t="shared" ref="S61:S84" si="95">SUM(P61:R61)</f>
        <v>0</v>
      </c>
      <c r="T61" s="10"/>
      <c r="U61" s="34"/>
      <c r="V61" s="35"/>
      <c r="W61" s="36"/>
      <c r="X61" s="68">
        <f t="shared" ref="X61:X84" si="96">SUM(U61:W61)</f>
        <v>0</v>
      </c>
      <c r="Y61" s="10"/>
      <c r="Z61" s="73">
        <f t="shared" ref="Z61:AA84" si="97">F61+K61+P61+U61</f>
        <v>0</v>
      </c>
      <c r="AA61" s="79">
        <f t="shared" ref="AA61:AA62" si="98">V61+Q61+L61+G61</f>
        <v>0</v>
      </c>
      <c r="AB61" s="79">
        <f t="shared" ref="AB61:AB84" si="99">H61+M61+R61+W61</f>
        <v>0</v>
      </c>
      <c r="AC61" s="68">
        <f t="shared" ref="AC61:AC84" si="100">SUM(Z61:AB61)</f>
        <v>0</v>
      </c>
      <c r="AD61" s="4"/>
      <c r="AE61" s="33" t="str">
        <f t="shared" ref="AE61:AE83" si="101">IF((B5=0)," ",B5)</f>
        <v> </v>
      </c>
      <c r="AF61" s="85" t="str">
        <f t="shared" ref="AF61:AF83" si="102">IF((G61+H61=0),"0",100*H61/(G61+H61))</f>
        <v>0</v>
      </c>
      <c r="AG61" s="85" t="str">
        <f t="shared" ref="AG61:AG83" si="103">IF((M61+L61=0),"0",100*M61/(L61+M61))</f>
        <v>0</v>
      </c>
      <c r="AH61" s="85" t="str">
        <f t="shared" ref="AH61:AH83" si="104">IF((R61+Q61=0),"0",100*R61/(Q61+R61))</f>
        <v>0</v>
      </c>
      <c r="AI61" s="85" t="str">
        <f t="shared" ref="AI61:AI83" si="105">IF((W61+V61=0),"0",100*W61/(V61+W61))</f>
        <v>0</v>
      </c>
      <c r="AJ61" s="97" t="str">
        <f t="shared" ref="AJ61:AJ83" si="106">IF(AF61+AG61+AH61+AI61=0,"",100*AB61/(AB61+AA61))</f>
        <v/>
      </c>
      <c r="AK61" s="4"/>
      <c r="AL61" s="33" t="str">
        <f t="shared" ref="AL61:AL83" si="107">IF((B5=0)," ",B5)</f>
        <v> 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 t="str">
        <f t="shared" ref="BY61:BY83" si="108">IF(B5,WEEKDAY(D61:D83)," ")</f>
        <v> </v>
      </c>
      <c r="BZ61" s="224" t="str">
        <f t="shared" ref="BZ61:BZ83" si="109">IF((BY61=2),Y61," ")</f>
        <v> </v>
      </c>
      <c r="CA61" s="225" t="str">
        <f t="shared" ref="CA61:CA83" si="110">IF((BY61=2),Z61," ")</f>
        <v> </v>
      </c>
      <c r="CB61" s="225" t="str">
        <f t="shared" ref="CB61:CB83" si="111">IF((D61=2),AA61," ")</f>
        <v> </v>
      </c>
      <c r="CC61" s="236">
        <f t="shared" ref="CC61:CC83" si="112">SUM(BZ61:CB61)</f>
        <v>0</v>
      </c>
      <c r="CE61" s="224" t="str">
        <f t="shared" ref="CE61:CE83" si="113">IF((BY61=3),Y61," ")</f>
        <v> </v>
      </c>
      <c r="CF61" s="225" t="str">
        <f t="shared" ref="CF61:CF83" si="114">IF((BY61=3),Z61," ")</f>
        <v> </v>
      </c>
      <c r="CG61" s="225" t="str">
        <f t="shared" ref="CG61:CG83" si="115">IF((BY61=3),AA61," ")</f>
        <v> </v>
      </c>
      <c r="CH61" s="236">
        <f t="shared" ref="CH61:CH83" si="116">SUM(CE61:CG61)</f>
        <v>0</v>
      </c>
      <c r="CJ61" s="224" t="str">
        <f t="shared" ref="CJ61:CJ83" si="117">IF((BY61=4),Y61," ")</f>
        <v> </v>
      </c>
      <c r="CK61" s="225" t="str">
        <f t="shared" ref="CK61:CK83" si="118">IF((BY61=4),Z61," ")</f>
        <v> </v>
      </c>
      <c r="CL61" s="225" t="str">
        <f t="shared" ref="CL61:CL83" si="119">IF((BY61=4),AA61," ")</f>
        <v> </v>
      </c>
      <c r="CM61" s="236">
        <f t="shared" ref="CM61:CM83" si="120">SUM(CJ61:CL61)</f>
        <v>0</v>
      </c>
      <c r="CN61" s="2"/>
      <c r="CO61" s="224" t="str">
        <f t="shared" ref="CO61:CO83" si="121">IF((BY61=5),Y61," ")</f>
        <v> </v>
      </c>
      <c r="CP61" s="225" t="str">
        <f t="shared" ref="CP61:CP83" si="122">IF((BY61=5),Z61," ")</f>
        <v> </v>
      </c>
      <c r="CQ61" s="225" t="str">
        <f t="shared" ref="CQ61:CQ83" si="123">IF((BY61=5),AA61," ")</f>
        <v> </v>
      </c>
      <c r="CR61" s="236">
        <f t="shared" ref="CR61:CR83" si="124">SUM(CO61:CQ61)</f>
        <v>0</v>
      </c>
      <c r="CT61" s="224" t="str">
        <f t="shared" ref="CT61:CT83" si="125">IF((BY61=6),Y61," ")</f>
        <v> </v>
      </c>
      <c r="CU61" s="225" t="str">
        <f t="shared" ref="CU61:CU83" si="126">IF((BY61=6),Z61," ")</f>
        <v> </v>
      </c>
      <c r="CV61" s="225" t="str">
        <f t="shared" ref="CV61:CV83" si="127">IF((BY61=6),AA61," ")</f>
        <v> </v>
      </c>
      <c r="CW61" s="236">
        <f t="shared" ref="CW61:CW83" si="128">SUM(CT61:CV61)</f>
        <v>0</v>
      </c>
    </row>
    <row r="62" ht="10.35" hidden="1" customHeight="1" spans="1:101">
      <c r="A62" s="4"/>
      <c r="B62" s="22"/>
      <c r="C62" s="22"/>
      <c r="E62" s="37" t="str">
        <f t="shared" ref="E62:E74" si="129">IF((B6=0)," ",B6)</f>
        <v> </v>
      </c>
      <c r="F62" s="38"/>
      <c r="G62" s="39"/>
      <c r="H62" s="40"/>
      <c r="I62" s="68">
        <f t="shared" si="93"/>
        <v>0</v>
      </c>
      <c r="J62" s="10"/>
      <c r="K62" s="38"/>
      <c r="L62" s="39"/>
      <c r="M62" s="40"/>
      <c r="N62" s="68">
        <f t="shared" si="94"/>
        <v>0</v>
      </c>
      <c r="O62" s="10"/>
      <c r="P62" s="38"/>
      <c r="Q62" s="39"/>
      <c r="R62" s="40"/>
      <c r="S62" s="68">
        <f t="shared" si="95"/>
        <v>0</v>
      </c>
      <c r="T62" s="10"/>
      <c r="U62" s="38"/>
      <c r="V62" s="39"/>
      <c r="W62" s="40"/>
      <c r="X62" s="68">
        <f t="shared" si="96"/>
        <v>0</v>
      </c>
      <c r="Y62" s="10"/>
      <c r="Z62" s="73">
        <f t="shared" si="97"/>
        <v>0</v>
      </c>
      <c r="AA62" s="79">
        <f t="shared" si="98"/>
        <v>0</v>
      </c>
      <c r="AB62" s="79">
        <f t="shared" si="99"/>
        <v>0</v>
      </c>
      <c r="AC62" s="68">
        <f t="shared" si="100"/>
        <v>0</v>
      </c>
      <c r="AD62" s="4"/>
      <c r="AE62" s="37" t="str">
        <f t="shared" ref="AE62:AE74" si="130">IF((B6=0)," ",B6)</f>
        <v> </v>
      </c>
      <c r="AF62" s="86" t="str">
        <f t="shared" si="102"/>
        <v>0</v>
      </c>
      <c r="AG62" s="86" t="str">
        <f t="shared" si="103"/>
        <v>0</v>
      </c>
      <c r="AH62" s="86" t="str">
        <f t="shared" si="104"/>
        <v>0</v>
      </c>
      <c r="AI62" s="86" t="str">
        <f t="shared" si="105"/>
        <v>0</v>
      </c>
      <c r="AJ62" s="100" t="str">
        <f t="shared" si="106"/>
        <v/>
      </c>
      <c r="AK62" s="4"/>
      <c r="AL62" s="37" t="str">
        <f t="shared" si="107"/>
        <v> </v>
      </c>
      <c r="AM62" s="141">
        <f t="shared" ref="AM62:AM83" si="131">(5*H62)-G62</f>
        <v>0</v>
      </c>
      <c r="AN62" s="99">
        <f t="shared" ref="AN62:AN83" si="132">(5*M62)-L62</f>
        <v>0</v>
      </c>
      <c r="AO62" s="99">
        <f t="shared" ref="AO62:AO83" si="133">(5*R62)-Q62</f>
        <v>0</v>
      </c>
      <c r="AP62" s="99">
        <f t="shared" ref="AP62:AP83" si="134">(5*W62)-V62</f>
        <v>0</v>
      </c>
      <c r="AQ62" s="150">
        <f t="shared" ref="AQ62:AQ83" si="135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 t="str">
        <f t="shared" ref="BY62:BY74" si="136">IF(B6,WEEKDAY(D62:D84)," ")</f>
        <v> </v>
      </c>
      <c r="BZ62" s="226" t="str">
        <f t="shared" si="109"/>
        <v> </v>
      </c>
      <c r="CA62" s="227" t="str">
        <f t="shared" si="110"/>
        <v> </v>
      </c>
      <c r="CB62" s="227" t="str">
        <f t="shared" si="111"/>
        <v> </v>
      </c>
      <c r="CC62" s="238">
        <f t="shared" si="112"/>
        <v>0</v>
      </c>
      <c r="CE62" s="226" t="str">
        <f t="shared" si="113"/>
        <v> </v>
      </c>
      <c r="CF62" s="227" t="str">
        <f t="shared" si="114"/>
        <v> </v>
      </c>
      <c r="CG62" s="227" t="str">
        <f t="shared" si="115"/>
        <v> </v>
      </c>
      <c r="CH62" s="238">
        <f t="shared" si="116"/>
        <v>0</v>
      </c>
      <c r="CJ62" s="226" t="str">
        <f t="shared" si="117"/>
        <v> </v>
      </c>
      <c r="CK62" s="227" t="str">
        <f t="shared" si="118"/>
        <v> </v>
      </c>
      <c r="CL62" s="227" t="str">
        <f t="shared" si="119"/>
        <v> </v>
      </c>
      <c r="CM62" s="238">
        <f t="shared" si="120"/>
        <v>0</v>
      </c>
      <c r="CN62" s="2"/>
      <c r="CO62" s="226" t="str">
        <f t="shared" si="121"/>
        <v> </v>
      </c>
      <c r="CP62" s="227" t="str">
        <f t="shared" si="122"/>
        <v> </v>
      </c>
      <c r="CQ62" s="227" t="str">
        <f t="shared" si="123"/>
        <v> </v>
      </c>
      <c r="CR62" s="238">
        <f t="shared" si="124"/>
        <v>0</v>
      </c>
      <c r="CT62" s="226" t="str">
        <f t="shared" si="125"/>
        <v> </v>
      </c>
      <c r="CU62" s="227" t="str">
        <f t="shared" si="126"/>
        <v> </v>
      </c>
      <c r="CV62" s="227" t="str">
        <f t="shared" si="127"/>
        <v> </v>
      </c>
      <c r="CW62" s="238">
        <f t="shared" si="128"/>
        <v>0</v>
      </c>
    </row>
    <row r="63" ht="10.35" hidden="1" customHeight="1" spans="1:101">
      <c r="A63" s="4"/>
      <c r="B63" s="22"/>
      <c r="C63" s="22"/>
      <c r="E63" s="37" t="str">
        <f t="shared" si="129"/>
        <v> </v>
      </c>
      <c r="F63" s="38"/>
      <c r="G63" s="39"/>
      <c r="H63" s="40"/>
      <c r="I63" s="68">
        <f t="shared" si="93"/>
        <v>0</v>
      </c>
      <c r="J63" s="10"/>
      <c r="K63" s="38"/>
      <c r="L63" s="39"/>
      <c r="M63" s="40"/>
      <c r="N63" s="68">
        <f t="shared" si="94"/>
        <v>0</v>
      </c>
      <c r="O63" s="10"/>
      <c r="P63" s="38"/>
      <c r="Q63" s="39"/>
      <c r="R63" s="40"/>
      <c r="S63" s="68">
        <f t="shared" si="95"/>
        <v>0</v>
      </c>
      <c r="T63" s="10"/>
      <c r="U63" s="38"/>
      <c r="V63" s="39"/>
      <c r="W63" s="40"/>
      <c r="X63" s="68">
        <f t="shared" si="96"/>
        <v>0</v>
      </c>
      <c r="Y63" s="10"/>
      <c r="Z63" s="73">
        <f t="shared" si="97"/>
        <v>0</v>
      </c>
      <c r="AA63" s="79">
        <f t="shared" si="97"/>
        <v>0</v>
      </c>
      <c r="AB63" s="79">
        <f t="shared" si="99"/>
        <v>0</v>
      </c>
      <c r="AC63" s="68">
        <f t="shared" si="100"/>
        <v>0</v>
      </c>
      <c r="AD63" s="4"/>
      <c r="AE63" s="37" t="str">
        <f t="shared" si="130"/>
        <v> </v>
      </c>
      <c r="AF63" s="86" t="str">
        <f t="shared" si="102"/>
        <v>0</v>
      </c>
      <c r="AG63" s="86" t="str">
        <f t="shared" si="103"/>
        <v>0</v>
      </c>
      <c r="AH63" s="86" t="str">
        <f t="shared" si="104"/>
        <v>0</v>
      </c>
      <c r="AI63" s="86" t="str">
        <f t="shared" si="105"/>
        <v>0</v>
      </c>
      <c r="AJ63" s="100" t="str">
        <f t="shared" si="106"/>
        <v/>
      </c>
      <c r="AK63" s="4"/>
      <c r="AL63" s="37" t="str">
        <f t="shared" si="107"/>
        <v> </v>
      </c>
      <c r="AM63" s="141">
        <f t="shared" si="131"/>
        <v>0</v>
      </c>
      <c r="AN63" s="99">
        <f t="shared" si="132"/>
        <v>0</v>
      </c>
      <c r="AO63" s="99">
        <f t="shared" si="133"/>
        <v>0</v>
      </c>
      <c r="AP63" s="99">
        <f t="shared" si="134"/>
        <v>0</v>
      </c>
      <c r="AQ63" s="150">
        <f t="shared" si="135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 t="str">
        <f t="shared" si="136"/>
        <v> </v>
      </c>
      <c r="BZ63" s="226" t="str">
        <f t="shared" si="109"/>
        <v> </v>
      </c>
      <c r="CA63" s="227" t="str">
        <f t="shared" si="110"/>
        <v> </v>
      </c>
      <c r="CB63" s="227" t="str">
        <f t="shared" si="111"/>
        <v> </v>
      </c>
      <c r="CC63" s="238">
        <f t="shared" si="112"/>
        <v>0</v>
      </c>
      <c r="CE63" s="226" t="str">
        <f t="shared" si="113"/>
        <v> </v>
      </c>
      <c r="CF63" s="227" t="str">
        <f t="shared" si="114"/>
        <v> </v>
      </c>
      <c r="CG63" s="227" t="str">
        <f t="shared" si="115"/>
        <v> </v>
      </c>
      <c r="CH63" s="238">
        <f t="shared" si="116"/>
        <v>0</v>
      </c>
      <c r="CJ63" s="226" t="str">
        <f t="shared" si="117"/>
        <v> </v>
      </c>
      <c r="CK63" s="227" t="str">
        <f t="shared" si="118"/>
        <v> </v>
      </c>
      <c r="CL63" s="227" t="str">
        <f t="shared" si="119"/>
        <v> </v>
      </c>
      <c r="CM63" s="238">
        <f t="shared" si="120"/>
        <v>0</v>
      </c>
      <c r="CN63" s="2"/>
      <c r="CO63" s="226" t="str">
        <f t="shared" si="121"/>
        <v> </v>
      </c>
      <c r="CP63" s="227" t="str">
        <f t="shared" si="122"/>
        <v> </v>
      </c>
      <c r="CQ63" s="227" t="str">
        <f t="shared" si="123"/>
        <v> </v>
      </c>
      <c r="CR63" s="238">
        <f t="shared" si="124"/>
        <v>0</v>
      </c>
      <c r="CT63" s="226" t="str">
        <f t="shared" si="125"/>
        <v> </v>
      </c>
      <c r="CU63" s="227" t="str">
        <f t="shared" si="126"/>
        <v> </v>
      </c>
      <c r="CV63" s="227" t="str">
        <f t="shared" si="127"/>
        <v> </v>
      </c>
      <c r="CW63" s="238">
        <f t="shared" si="128"/>
        <v>0</v>
      </c>
    </row>
    <row r="64" ht="10.35" hidden="1" customHeight="1" spans="1:101">
      <c r="A64" s="4"/>
      <c r="B64" s="22"/>
      <c r="C64" s="22"/>
      <c r="E64" s="37" t="str">
        <f t="shared" si="129"/>
        <v> </v>
      </c>
      <c r="F64" s="38"/>
      <c r="G64" s="39"/>
      <c r="H64" s="40"/>
      <c r="I64" s="68">
        <f t="shared" si="93"/>
        <v>0</v>
      </c>
      <c r="J64" s="10"/>
      <c r="K64" s="38"/>
      <c r="L64" s="39"/>
      <c r="M64" s="40"/>
      <c r="N64" s="68">
        <f t="shared" si="94"/>
        <v>0</v>
      </c>
      <c r="O64" s="10"/>
      <c r="P64" s="38"/>
      <c r="Q64" s="39"/>
      <c r="R64" s="40"/>
      <c r="S64" s="68">
        <f t="shared" si="95"/>
        <v>0</v>
      </c>
      <c r="T64" s="10"/>
      <c r="U64" s="38"/>
      <c r="V64" s="39"/>
      <c r="W64" s="40"/>
      <c r="X64" s="68">
        <f t="shared" si="96"/>
        <v>0</v>
      </c>
      <c r="Y64" s="10"/>
      <c r="Z64" s="73">
        <f t="shared" si="97"/>
        <v>0</v>
      </c>
      <c r="AA64" s="79">
        <f t="shared" si="97"/>
        <v>0</v>
      </c>
      <c r="AB64" s="79">
        <f t="shared" si="99"/>
        <v>0</v>
      </c>
      <c r="AC64" s="68">
        <f t="shared" si="100"/>
        <v>0</v>
      </c>
      <c r="AD64" s="4"/>
      <c r="AE64" s="37" t="str">
        <f t="shared" si="130"/>
        <v> </v>
      </c>
      <c r="AF64" s="86" t="str">
        <f t="shared" si="102"/>
        <v>0</v>
      </c>
      <c r="AG64" s="86" t="str">
        <f t="shared" si="103"/>
        <v>0</v>
      </c>
      <c r="AH64" s="86" t="str">
        <f t="shared" si="104"/>
        <v>0</v>
      </c>
      <c r="AI64" s="86" t="str">
        <f t="shared" si="105"/>
        <v>0</v>
      </c>
      <c r="AJ64" s="100" t="str">
        <f t="shared" si="106"/>
        <v/>
      </c>
      <c r="AK64" s="4"/>
      <c r="AL64" s="37" t="str">
        <f t="shared" si="107"/>
        <v> </v>
      </c>
      <c r="AM64" s="141">
        <f t="shared" si="131"/>
        <v>0</v>
      </c>
      <c r="AN64" s="99">
        <f t="shared" si="132"/>
        <v>0</v>
      </c>
      <c r="AO64" s="99">
        <f t="shared" si="133"/>
        <v>0</v>
      </c>
      <c r="AP64" s="99">
        <f t="shared" si="134"/>
        <v>0</v>
      </c>
      <c r="AQ64" s="150">
        <f t="shared" si="135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 t="str">
        <f t="shared" si="136"/>
        <v> </v>
      </c>
      <c r="BZ64" s="226" t="str">
        <f t="shared" si="109"/>
        <v> </v>
      </c>
      <c r="CA64" s="227" t="str">
        <f t="shared" si="110"/>
        <v> </v>
      </c>
      <c r="CB64" s="227" t="str">
        <f t="shared" si="111"/>
        <v> </v>
      </c>
      <c r="CC64" s="238">
        <f t="shared" si="112"/>
        <v>0</v>
      </c>
      <c r="CE64" s="226" t="str">
        <f t="shared" si="113"/>
        <v> </v>
      </c>
      <c r="CF64" s="227" t="str">
        <f t="shared" si="114"/>
        <v> </v>
      </c>
      <c r="CG64" s="227" t="str">
        <f t="shared" si="115"/>
        <v> </v>
      </c>
      <c r="CH64" s="238">
        <f t="shared" si="116"/>
        <v>0</v>
      </c>
      <c r="CJ64" s="226" t="str">
        <f t="shared" si="117"/>
        <v> </v>
      </c>
      <c r="CK64" s="227" t="str">
        <f t="shared" si="118"/>
        <v> </v>
      </c>
      <c r="CL64" s="227" t="str">
        <f t="shared" si="119"/>
        <v> </v>
      </c>
      <c r="CM64" s="238">
        <f t="shared" si="120"/>
        <v>0</v>
      </c>
      <c r="CN64" s="2"/>
      <c r="CO64" s="226" t="str">
        <f t="shared" si="121"/>
        <v> </v>
      </c>
      <c r="CP64" s="227" t="str">
        <f t="shared" si="122"/>
        <v> </v>
      </c>
      <c r="CQ64" s="227" t="str">
        <f t="shared" si="123"/>
        <v> </v>
      </c>
      <c r="CR64" s="238">
        <f t="shared" si="124"/>
        <v>0</v>
      </c>
      <c r="CT64" s="226" t="str">
        <f t="shared" si="125"/>
        <v> </v>
      </c>
      <c r="CU64" s="227" t="str">
        <f t="shared" si="126"/>
        <v> </v>
      </c>
      <c r="CV64" s="227" t="str">
        <f t="shared" si="127"/>
        <v> </v>
      </c>
      <c r="CW64" s="238">
        <f t="shared" si="128"/>
        <v>0</v>
      </c>
    </row>
    <row r="65" ht="10.35" hidden="1" customHeight="1" spans="1:101">
      <c r="A65" s="4"/>
      <c r="B65" s="22"/>
      <c r="C65" s="22"/>
      <c r="E65" s="37" t="str">
        <f t="shared" si="129"/>
        <v> </v>
      </c>
      <c r="F65" s="38"/>
      <c r="G65" s="39"/>
      <c r="H65" s="40"/>
      <c r="I65" s="68">
        <f t="shared" si="93"/>
        <v>0</v>
      </c>
      <c r="J65" s="10"/>
      <c r="K65" s="38"/>
      <c r="L65" s="39"/>
      <c r="M65" s="40"/>
      <c r="N65" s="68">
        <f t="shared" si="94"/>
        <v>0</v>
      </c>
      <c r="O65" s="10"/>
      <c r="P65" s="38"/>
      <c r="Q65" s="39"/>
      <c r="R65" s="40"/>
      <c r="S65" s="68">
        <f t="shared" si="95"/>
        <v>0</v>
      </c>
      <c r="T65" s="10"/>
      <c r="U65" s="38"/>
      <c r="V65" s="39"/>
      <c r="W65" s="40"/>
      <c r="X65" s="68">
        <f t="shared" si="96"/>
        <v>0</v>
      </c>
      <c r="Y65" s="10"/>
      <c r="Z65" s="73">
        <f t="shared" si="97"/>
        <v>0</v>
      </c>
      <c r="AA65" s="79">
        <f t="shared" si="97"/>
        <v>0</v>
      </c>
      <c r="AB65" s="79">
        <f t="shared" si="99"/>
        <v>0</v>
      </c>
      <c r="AC65" s="68">
        <f t="shared" si="100"/>
        <v>0</v>
      </c>
      <c r="AD65" s="4"/>
      <c r="AE65" s="37" t="str">
        <f t="shared" si="130"/>
        <v> </v>
      </c>
      <c r="AF65" s="86" t="str">
        <f t="shared" si="102"/>
        <v>0</v>
      </c>
      <c r="AG65" s="86" t="str">
        <f t="shared" si="103"/>
        <v>0</v>
      </c>
      <c r="AH65" s="86" t="str">
        <f t="shared" si="104"/>
        <v>0</v>
      </c>
      <c r="AI65" s="86" t="str">
        <f t="shared" si="105"/>
        <v>0</v>
      </c>
      <c r="AJ65" s="100" t="str">
        <f t="shared" si="106"/>
        <v/>
      </c>
      <c r="AK65" s="4"/>
      <c r="AL65" s="37" t="str">
        <f t="shared" si="107"/>
        <v> </v>
      </c>
      <c r="AM65" s="141">
        <f t="shared" si="131"/>
        <v>0</v>
      </c>
      <c r="AN65" s="99">
        <f t="shared" si="132"/>
        <v>0</v>
      </c>
      <c r="AO65" s="99">
        <f t="shared" si="133"/>
        <v>0</v>
      </c>
      <c r="AP65" s="99">
        <f t="shared" si="134"/>
        <v>0</v>
      </c>
      <c r="AQ65" s="150">
        <f t="shared" si="135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 t="str">
        <f t="shared" si="136"/>
        <v> </v>
      </c>
      <c r="BZ65" s="226" t="str">
        <f t="shared" si="109"/>
        <v> </v>
      </c>
      <c r="CA65" s="227" t="str">
        <f t="shared" si="110"/>
        <v> </v>
      </c>
      <c r="CB65" s="227" t="str">
        <f t="shared" si="111"/>
        <v> </v>
      </c>
      <c r="CC65" s="238">
        <f t="shared" si="112"/>
        <v>0</v>
      </c>
      <c r="CE65" s="226" t="str">
        <f t="shared" si="113"/>
        <v> </v>
      </c>
      <c r="CF65" s="227" t="str">
        <f t="shared" si="114"/>
        <v> </v>
      </c>
      <c r="CG65" s="227" t="str">
        <f t="shared" si="115"/>
        <v> </v>
      </c>
      <c r="CH65" s="238">
        <f t="shared" si="116"/>
        <v>0</v>
      </c>
      <c r="CJ65" s="226" t="str">
        <f t="shared" si="117"/>
        <v> </v>
      </c>
      <c r="CK65" s="227" t="str">
        <f t="shared" si="118"/>
        <v> </v>
      </c>
      <c r="CL65" s="227" t="str">
        <f t="shared" si="119"/>
        <v> </v>
      </c>
      <c r="CM65" s="238">
        <f t="shared" si="120"/>
        <v>0</v>
      </c>
      <c r="CN65" s="2"/>
      <c r="CO65" s="226" t="str">
        <f t="shared" si="121"/>
        <v> </v>
      </c>
      <c r="CP65" s="227" t="str">
        <f t="shared" si="122"/>
        <v> </v>
      </c>
      <c r="CQ65" s="227" t="str">
        <f t="shared" si="123"/>
        <v> </v>
      </c>
      <c r="CR65" s="238">
        <f t="shared" si="124"/>
        <v>0</v>
      </c>
      <c r="CT65" s="226" t="str">
        <f t="shared" si="125"/>
        <v> </v>
      </c>
      <c r="CU65" s="227" t="str">
        <f t="shared" si="126"/>
        <v> </v>
      </c>
      <c r="CV65" s="227" t="str">
        <f t="shared" si="127"/>
        <v> </v>
      </c>
      <c r="CW65" s="238">
        <f t="shared" si="128"/>
        <v>0</v>
      </c>
    </row>
    <row r="66" ht="10.35" hidden="1" customHeight="1" spans="1:101">
      <c r="A66" s="4"/>
      <c r="B66" s="22"/>
      <c r="C66" s="22"/>
      <c r="E66" s="37" t="str">
        <f t="shared" si="129"/>
        <v> </v>
      </c>
      <c r="F66" s="38"/>
      <c r="G66" s="39"/>
      <c r="H66" s="40"/>
      <c r="I66" s="68">
        <f t="shared" si="93"/>
        <v>0</v>
      </c>
      <c r="J66" s="10"/>
      <c r="K66" s="38"/>
      <c r="L66" s="39"/>
      <c r="M66" s="40"/>
      <c r="N66" s="68">
        <f t="shared" si="94"/>
        <v>0</v>
      </c>
      <c r="O66" s="10"/>
      <c r="P66" s="38"/>
      <c r="Q66" s="39"/>
      <c r="R66" s="40"/>
      <c r="S66" s="68">
        <f t="shared" si="95"/>
        <v>0</v>
      </c>
      <c r="T66" s="10"/>
      <c r="U66" s="38"/>
      <c r="V66" s="39"/>
      <c r="W66" s="40"/>
      <c r="X66" s="68">
        <f t="shared" si="96"/>
        <v>0</v>
      </c>
      <c r="Y66" s="10"/>
      <c r="Z66" s="73">
        <f t="shared" si="97"/>
        <v>0</v>
      </c>
      <c r="AA66" s="79">
        <f t="shared" si="97"/>
        <v>0</v>
      </c>
      <c r="AB66" s="79">
        <f t="shared" si="99"/>
        <v>0</v>
      </c>
      <c r="AC66" s="68">
        <f t="shared" si="100"/>
        <v>0</v>
      </c>
      <c r="AD66" s="4"/>
      <c r="AE66" s="37" t="str">
        <f t="shared" si="130"/>
        <v> </v>
      </c>
      <c r="AF66" s="86" t="str">
        <f t="shared" si="102"/>
        <v>0</v>
      </c>
      <c r="AG66" s="86" t="str">
        <f t="shared" si="103"/>
        <v>0</v>
      </c>
      <c r="AH66" s="86" t="str">
        <f t="shared" si="104"/>
        <v>0</v>
      </c>
      <c r="AI66" s="86" t="str">
        <f t="shared" si="105"/>
        <v>0</v>
      </c>
      <c r="AJ66" s="100" t="str">
        <f t="shared" si="106"/>
        <v/>
      </c>
      <c r="AK66" s="4"/>
      <c r="AL66" s="37" t="str">
        <f t="shared" si="107"/>
        <v> </v>
      </c>
      <c r="AM66" s="141">
        <f t="shared" si="131"/>
        <v>0</v>
      </c>
      <c r="AN66" s="99">
        <f t="shared" si="132"/>
        <v>0</v>
      </c>
      <c r="AO66" s="99">
        <f t="shared" si="133"/>
        <v>0</v>
      </c>
      <c r="AP66" s="99">
        <f t="shared" si="134"/>
        <v>0</v>
      </c>
      <c r="AQ66" s="150">
        <f t="shared" si="135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 t="str">
        <f t="shared" si="136"/>
        <v> </v>
      </c>
      <c r="BZ66" s="226" t="str">
        <f t="shared" si="109"/>
        <v> </v>
      </c>
      <c r="CA66" s="227" t="str">
        <f t="shared" si="110"/>
        <v> </v>
      </c>
      <c r="CB66" s="227" t="str">
        <f t="shared" si="111"/>
        <v> </v>
      </c>
      <c r="CC66" s="238">
        <f t="shared" si="112"/>
        <v>0</v>
      </c>
      <c r="CE66" s="226" t="str">
        <f t="shared" si="113"/>
        <v> </v>
      </c>
      <c r="CF66" s="227" t="str">
        <f t="shared" si="114"/>
        <v> </v>
      </c>
      <c r="CG66" s="227" t="str">
        <f t="shared" si="115"/>
        <v> </v>
      </c>
      <c r="CH66" s="238">
        <f t="shared" si="116"/>
        <v>0</v>
      </c>
      <c r="CJ66" s="226" t="str">
        <f t="shared" si="117"/>
        <v> </v>
      </c>
      <c r="CK66" s="227" t="str">
        <f t="shared" si="118"/>
        <v> </v>
      </c>
      <c r="CL66" s="227" t="str">
        <f t="shared" si="119"/>
        <v> </v>
      </c>
      <c r="CM66" s="238">
        <f t="shared" si="120"/>
        <v>0</v>
      </c>
      <c r="CN66" s="2"/>
      <c r="CO66" s="226" t="str">
        <f t="shared" si="121"/>
        <v> </v>
      </c>
      <c r="CP66" s="227" t="str">
        <f t="shared" si="122"/>
        <v> </v>
      </c>
      <c r="CQ66" s="227" t="str">
        <f t="shared" si="123"/>
        <v> </v>
      </c>
      <c r="CR66" s="238">
        <f t="shared" si="124"/>
        <v>0</v>
      </c>
      <c r="CT66" s="226" t="str">
        <f t="shared" si="125"/>
        <v> </v>
      </c>
      <c r="CU66" s="227" t="str">
        <f t="shared" si="126"/>
        <v> </v>
      </c>
      <c r="CV66" s="227" t="str">
        <f t="shared" si="127"/>
        <v> </v>
      </c>
      <c r="CW66" s="238">
        <f t="shared" si="128"/>
        <v>0</v>
      </c>
    </row>
    <row r="67" ht="10.35" hidden="1" customHeight="1" spans="1:101">
      <c r="A67" s="4"/>
      <c r="B67" s="22"/>
      <c r="C67" s="22"/>
      <c r="E67" s="37" t="str">
        <f t="shared" si="129"/>
        <v> </v>
      </c>
      <c r="F67" s="38"/>
      <c r="G67" s="39"/>
      <c r="H67" s="40"/>
      <c r="I67" s="68">
        <f t="shared" si="93"/>
        <v>0</v>
      </c>
      <c r="J67" s="10"/>
      <c r="K67" s="38"/>
      <c r="L67" s="39"/>
      <c r="M67" s="40"/>
      <c r="N67" s="68">
        <f t="shared" si="94"/>
        <v>0</v>
      </c>
      <c r="O67" s="10"/>
      <c r="P67" s="38"/>
      <c r="Q67" s="39"/>
      <c r="R67" s="40"/>
      <c r="S67" s="68">
        <f t="shared" si="95"/>
        <v>0</v>
      </c>
      <c r="T67" s="10"/>
      <c r="U67" s="38"/>
      <c r="V67" s="39"/>
      <c r="W67" s="40"/>
      <c r="X67" s="68">
        <f t="shared" si="96"/>
        <v>0</v>
      </c>
      <c r="Y67" s="10"/>
      <c r="Z67" s="73">
        <f t="shared" si="97"/>
        <v>0</v>
      </c>
      <c r="AA67" s="79">
        <f t="shared" si="97"/>
        <v>0</v>
      </c>
      <c r="AB67" s="79">
        <f t="shared" si="99"/>
        <v>0</v>
      </c>
      <c r="AC67" s="68">
        <f t="shared" si="100"/>
        <v>0</v>
      </c>
      <c r="AD67" s="4"/>
      <c r="AE67" s="37" t="str">
        <f t="shared" si="130"/>
        <v> </v>
      </c>
      <c r="AF67" s="86" t="str">
        <f t="shared" si="102"/>
        <v>0</v>
      </c>
      <c r="AG67" s="86" t="str">
        <f t="shared" si="103"/>
        <v>0</v>
      </c>
      <c r="AH67" s="86" t="str">
        <f t="shared" si="104"/>
        <v>0</v>
      </c>
      <c r="AI67" s="86" t="str">
        <f t="shared" si="105"/>
        <v>0</v>
      </c>
      <c r="AJ67" s="100" t="str">
        <f t="shared" si="106"/>
        <v/>
      </c>
      <c r="AK67" s="4"/>
      <c r="AL67" s="37" t="str">
        <f t="shared" si="107"/>
        <v> </v>
      </c>
      <c r="AM67" s="141">
        <f t="shared" si="131"/>
        <v>0</v>
      </c>
      <c r="AN67" s="99">
        <f t="shared" si="132"/>
        <v>0</v>
      </c>
      <c r="AO67" s="99">
        <f t="shared" si="133"/>
        <v>0</v>
      </c>
      <c r="AP67" s="99">
        <f t="shared" si="134"/>
        <v>0</v>
      </c>
      <c r="AQ67" s="150">
        <f t="shared" si="135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 t="str">
        <f t="shared" si="136"/>
        <v> </v>
      </c>
      <c r="BZ67" s="226" t="str">
        <f t="shared" si="109"/>
        <v> </v>
      </c>
      <c r="CA67" s="227" t="str">
        <f t="shared" si="110"/>
        <v> </v>
      </c>
      <c r="CB67" s="227" t="str">
        <f t="shared" si="111"/>
        <v> </v>
      </c>
      <c r="CC67" s="238">
        <f t="shared" si="112"/>
        <v>0</v>
      </c>
      <c r="CE67" s="226" t="str">
        <f t="shared" si="113"/>
        <v> </v>
      </c>
      <c r="CF67" s="227" t="str">
        <f t="shared" si="114"/>
        <v> </v>
      </c>
      <c r="CG67" s="227" t="str">
        <f t="shared" si="115"/>
        <v> </v>
      </c>
      <c r="CH67" s="238">
        <f t="shared" si="116"/>
        <v>0</v>
      </c>
      <c r="CJ67" s="226" t="str">
        <f t="shared" si="117"/>
        <v> </v>
      </c>
      <c r="CK67" s="227" t="str">
        <f t="shared" si="118"/>
        <v> </v>
      </c>
      <c r="CL67" s="227" t="str">
        <f t="shared" si="119"/>
        <v> </v>
      </c>
      <c r="CM67" s="238">
        <f t="shared" si="120"/>
        <v>0</v>
      </c>
      <c r="CN67" s="2"/>
      <c r="CO67" s="226" t="str">
        <f t="shared" si="121"/>
        <v> </v>
      </c>
      <c r="CP67" s="227" t="str">
        <f t="shared" si="122"/>
        <v> </v>
      </c>
      <c r="CQ67" s="227" t="str">
        <f t="shared" si="123"/>
        <v> </v>
      </c>
      <c r="CR67" s="238">
        <f t="shared" si="124"/>
        <v>0</v>
      </c>
      <c r="CT67" s="226" t="str">
        <f t="shared" si="125"/>
        <v> </v>
      </c>
      <c r="CU67" s="227" t="str">
        <f t="shared" si="126"/>
        <v> </v>
      </c>
      <c r="CV67" s="227" t="str">
        <f t="shared" si="127"/>
        <v> </v>
      </c>
      <c r="CW67" s="238">
        <f t="shared" si="128"/>
        <v>0</v>
      </c>
    </row>
    <row r="68" ht="10.35" hidden="1" customHeight="1" spans="1:101">
      <c r="A68" s="4"/>
      <c r="B68" s="22"/>
      <c r="C68" s="22"/>
      <c r="E68" s="37" t="str">
        <f t="shared" si="129"/>
        <v> </v>
      </c>
      <c r="F68" s="38"/>
      <c r="G68" s="39"/>
      <c r="H68" s="40"/>
      <c r="I68" s="68">
        <f t="shared" si="93"/>
        <v>0</v>
      </c>
      <c r="J68" s="10"/>
      <c r="K68" s="38"/>
      <c r="L68" s="39"/>
      <c r="M68" s="40"/>
      <c r="N68" s="68">
        <f t="shared" si="94"/>
        <v>0</v>
      </c>
      <c r="O68" s="10"/>
      <c r="P68" s="38"/>
      <c r="Q68" s="39"/>
      <c r="R68" s="40"/>
      <c r="S68" s="68">
        <f t="shared" si="95"/>
        <v>0</v>
      </c>
      <c r="T68" s="10"/>
      <c r="U68" s="38"/>
      <c r="V68" s="39"/>
      <c r="W68" s="40"/>
      <c r="X68" s="68">
        <f t="shared" si="96"/>
        <v>0</v>
      </c>
      <c r="Y68" s="10"/>
      <c r="Z68" s="73">
        <f t="shared" si="97"/>
        <v>0</v>
      </c>
      <c r="AA68" s="79">
        <f t="shared" si="97"/>
        <v>0</v>
      </c>
      <c r="AB68" s="79">
        <f t="shared" si="99"/>
        <v>0</v>
      </c>
      <c r="AC68" s="68">
        <f t="shared" si="100"/>
        <v>0</v>
      </c>
      <c r="AD68" s="4"/>
      <c r="AE68" s="37" t="str">
        <f t="shared" si="130"/>
        <v> </v>
      </c>
      <c r="AF68" s="86" t="str">
        <f t="shared" si="102"/>
        <v>0</v>
      </c>
      <c r="AG68" s="86" t="str">
        <f t="shared" si="103"/>
        <v>0</v>
      </c>
      <c r="AH68" s="86" t="str">
        <f t="shared" si="104"/>
        <v>0</v>
      </c>
      <c r="AI68" s="86" t="str">
        <f t="shared" si="105"/>
        <v>0</v>
      </c>
      <c r="AJ68" s="100" t="str">
        <f t="shared" si="106"/>
        <v/>
      </c>
      <c r="AK68" s="4"/>
      <c r="AL68" s="37" t="str">
        <f t="shared" si="107"/>
        <v> </v>
      </c>
      <c r="AM68" s="141">
        <f t="shared" si="131"/>
        <v>0</v>
      </c>
      <c r="AN68" s="99">
        <f t="shared" si="132"/>
        <v>0</v>
      </c>
      <c r="AO68" s="99">
        <f t="shared" si="133"/>
        <v>0</v>
      </c>
      <c r="AP68" s="99">
        <f t="shared" si="134"/>
        <v>0</v>
      </c>
      <c r="AQ68" s="150">
        <f t="shared" si="135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 t="str">
        <f t="shared" si="136"/>
        <v> </v>
      </c>
      <c r="BZ68" s="226" t="str">
        <f t="shared" si="109"/>
        <v> </v>
      </c>
      <c r="CA68" s="227" t="str">
        <f t="shared" si="110"/>
        <v> </v>
      </c>
      <c r="CB68" s="227" t="str">
        <f t="shared" si="111"/>
        <v> </v>
      </c>
      <c r="CC68" s="238">
        <f t="shared" si="112"/>
        <v>0</v>
      </c>
      <c r="CE68" s="226" t="str">
        <f t="shared" si="113"/>
        <v> </v>
      </c>
      <c r="CF68" s="227" t="str">
        <f t="shared" si="114"/>
        <v> </v>
      </c>
      <c r="CG68" s="227" t="str">
        <f t="shared" si="115"/>
        <v> </v>
      </c>
      <c r="CH68" s="238">
        <f t="shared" si="116"/>
        <v>0</v>
      </c>
      <c r="CJ68" s="226" t="str">
        <f t="shared" si="117"/>
        <v> </v>
      </c>
      <c r="CK68" s="227" t="str">
        <f t="shared" si="118"/>
        <v> </v>
      </c>
      <c r="CL68" s="227" t="str">
        <f t="shared" si="119"/>
        <v> </v>
      </c>
      <c r="CM68" s="238">
        <f t="shared" si="120"/>
        <v>0</v>
      </c>
      <c r="CN68" s="2"/>
      <c r="CO68" s="226" t="str">
        <f t="shared" si="121"/>
        <v> </v>
      </c>
      <c r="CP68" s="227" t="str">
        <f t="shared" si="122"/>
        <v> </v>
      </c>
      <c r="CQ68" s="227" t="str">
        <f t="shared" si="123"/>
        <v> </v>
      </c>
      <c r="CR68" s="238">
        <f t="shared" si="124"/>
        <v>0</v>
      </c>
      <c r="CT68" s="226" t="str">
        <f t="shared" si="125"/>
        <v> </v>
      </c>
      <c r="CU68" s="227" t="str">
        <f t="shared" si="126"/>
        <v> </v>
      </c>
      <c r="CV68" s="227" t="str">
        <f t="shared" si="127"/>
        <v> </v>
      </c>
      <c r="CW68" s="238">
        <f t="shared" si="128"/>
        <v>0</v>
      </c>
    </row>
    <row r="69" ht="10.35" hidden="1" customHeight="1" spans="1:101">
      <c r="A69" s="4"/>
      <c r="B69" s="22"/>
      <c r="C69" s="22"/>
      <c r="E69" s="37" t="str">
        <f t="shared" si="129"/>
        <v> </v>
      </c>
      <c r="F69" s="38"/>
      <c r="G69" s="39"/>
      <c r="H69" s="40"/>
      <c r="I69" s="68">
        <f t="shared" si="93"/>
        <v>0</v>
      </c>
      <c r="J69" s="10"/>
      <c r="K69" s="38"/>
      <c r="L69" s="39"/>
      <c r="M69" s="40"/>
      <c r="N69" s="68">
        <f t="shared" si="94"/>
        <v>0</v>
      </c>
      <c r="O69" s="10"/>
      <c r="P69" s="38"/>
      <c r="Q69" s="39"/>
      <c r="R69" s="40"/>
      <c r="S69" s="68">
        <f t="shared" si="95"/>
        <v>0</v>
      </c>
      <c r="T69" s="10"/>
      <c r="U69" s="38"/>
      <c r="V69" s="39"/>
      <c r="W69" s="40"/>
      <c r="X69" s="68">
        <f t="shared" si="96"/>
        <v>0</v>
      </c>
      <c r="Y69" s="10"/>
      <c r="Z69" s="73">
        <f t="shared" si="97"/>
        <v>0</v>
      </c>
      <c r="AA69" s="79">
        <f t="shared" si="97"/>
        <v>0</v>
      </c>
      <c r="AB69" s="79">
        <f t="shared" si="99"/>
        <v>0</v>
      </c>
      <c r="AC69" s="68">
        <f t="shared" si="100"/>
        <v>0</v>
      </c>
      <c r="AD69" s="4"/>
      <c r="AE69" s="37" t="str">
        <f t="shared" si="130"/>
        <v> </v>
      </c>
      <c r="AF69" s="86" t="str">
        <f t="shared" si="102"/>
        <v>0</v>
      </c>
      <c r="AG69" s="86" t="str">
        <f t="shared" si="103"/>
        <v>0</v>
      </c>
      <c r="AH69" s="86" t="str">
        <f t="shared" si="104"/>
        <v>0</v>
      </c>
      <c r="AI69" s="86" t="str">
        <f t="shared" si="105"/>
        <v>0</v>
      </c>
      <c r="AJ69" s="100" t="str">
        <f t="shared" si="106"/>
        <v/>
      </c>
      <c r="AK69" s="4"/>
      <c r="AL69" s="37" t="str">
        <f t="shared" si="107"/>
        <v> </v>
      </c>
      <c r="AM69" s="141">
        <f t="shared" si="131"/>
        <v>0</v>
      </c>
      <c r="AN69" s="99">
        <f t="shared" si="132"/>
        <v>0</v>
      </c>
      <c r="AO69" s="99">
        <f t="shared" si="133"/>
        <v>0</v>
      </c>
      <c r="AP69" s="99">
        <f t="shared" si="134"/>
        <v>0</v>
      </c>
      <c r="AQ69" s="150">
        <f t="shared" si="135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 t="str">
        <f t="shared" si="136"/>
        <v> </v>
      </c>
      <c r="BZ69" s="226" t="str">
        <f t="shared" si="109"/>
        <v> </v>
      </c>
      <c r="CA69" s="227" t="str">
        <f t="shared" si="110"/>
        <v> </v>
      </c>
      <c r="CB69" s="227" t="str">
        <f t="shared" si="111"/>
        <v> </v>
      </c>
      <c r="CC69" s="238">
        <f t="shared" si="112"/>
        <v>0</v>
      </c>
      <c r="CE69" s="226" t="str">
        <f t="shared" si="113"/>
        <v> </v>
      </c>
      <c r="CF69" s="227" t="str">
        <f t="shared" si="114"/>
        <v> </v>
      </c>
      <c r="CG69" s="227" t="str">
        <f t="shared" si="115"/>
        <v> </v>
      </c>
      <c r="CH69" s="238">
        <f t="shared" si="116"/>
        <v>0</v>
      </c>
      <c r="CJ69" s="226" t="str">
        <f t="shared" si="117"/>
        <v> </v>
      </c>
      <c r="CK69" s="227" t="str">
        <f t="shared" si="118"/>
        <v> </v>
      </c>
      <c r="CL69" s="227" t="str">
        <f t="shared" si="119"/>
        <v> </v>
      </c>
      <c r="CM69" s="238">
        <f t="shared" si="120"/>
        <v>0</v>
      </c>
      <c r="CN69" s="2"/>
      <c r="CO69" s="226" t="str">
        <f t="shared" si="121"/>
        <v> </v>
      </c>
      <c r="CP69" s="227" t="str">
        <f t="shared" si="122"/>
        <v> </v>
      </c>
      <c r="CQ69" s="227" t="str">
        <f t="shared" si="123"/>
        <v> </v>
      </c>
      <c r="CR69" s="238">
        <f t="shared" si="124"/>
        <v>0</v>
      </c>
      <c r="CT69" s="226" t="str">
        <f t="shared" si="125"/>
        <v> </v>
      </c>
      <c r="CU69" s="227" t="str">
        <f t="shared" si="126"/>
        <v> </v>
      </c>
      <c r="CV69" s="227" t="str">
        <f t="shared" si="127"/>
        <v> </v>
      </c>
      <c r="CW69" s="238">
        <f t="shared" si="128"/>
        <v>0</v>
      </c>
    </row>
    <row r="70" ht="10.35" hidden="1" customHeight="1" spans="1:101">
      <c r="A70" s="4"/>
      <c r="B70" s="22"/>
      <c r="C70" s="22"/>
      <c r="E70" s="37" t="str">
        <f t="shared" si="129"/>
        <v> </v>
      </c>
      <c r="F70" s="38"/>
      <c r="G70" s="39"/>
      <c r="H70" s="40"/>
      <c r="I70" s="68">
        <f t="shared" si="93"/>
        <v>0</v>
      </c>
      <c r="J70" s="10"/>
      <c r="K70" s="38"/>
      <c r="L70" s="39"/>
      <c r="M70" s="40"/>
      <c r="N70" s="68">
        <f t="shared" si="94"/>
        <v>0</v>
      </c>
      <c r="O70" s="10"/>
      <c r="P70" s="38"/>
      <c r="Q70" s="39"/>
      <c r="R70" s="40"/>
      <c r="S70" s="68">
        <f t="shared" si="95"/>
        <v>0</v>
      </c>
      <c r="T70" s="10"/>
      <c r="U70" s="38"/>
      <c r="V70" s="39"/>
      <c r="W70" s="40"/>
      <c r="X70" s="68">
        <f t="shared" si="96"/>
        <v>0</v>
      </c>
      <c r="Y70" s="10"/>
      <c r="Z70" s="73">
        <f t="shared" si="97"/>
        <v>0</v>
      </c>
      <c r="AA70" s="79">
        <f t="shared" si="97"/>
        <v>0</v>
      </c>
      <c r="AB70" s="79">
        <f t="shared" si="99"/>
        <v>0</v>
      </c>
      <c r="AC70" s="68">
        <f t="shared" si="100"/>
        <v>0</v>
      </c>
      <c r="AD70" s="4"/>
      <c r="AE70" s="37" t="str">
        <f t="shared" si="130"/>
        <v> </v>
      </c>
      <c r="AF70" s="86" t="str">
        <f t="shared" si="102"/>
        <v>0</v>
      </c>
      <c r="AG70" s="86" t="str">
        <f t="shared" si="103"/>
        <v>0</v>
      </c>
      <c r="AH70" s="86" t="str">
        <f t="shared" si="104"/>
        <v>0</v>
      </c>
      <c r="AI70" s="86" t="str">
        <f t="shared" si="105"/>
        <v>0</v>
      </c>
      <c r="AJ70" s="100" t="str">
        <f t="shared" si="106"/>
        <v/>
      </c>
      <c r="AK70" s="4"/>
      <c r="AL70" s="37" t="str">
        <f t="shared" si="107"/>
        <v> </v>
      </c>
      <c r="AM70" s="141">
        <f t="shared" si="131"/>
        <v>0</v>
      </c>
      <c r="AN70" s="99">
        <f t="shared" si="132"/>
        <v>0</v>
      </c>
      <c r="AO70" s="99">
        <f t="shared" si="133"/>
        <v>0</v>
      </c>
      <c r="AP70" s="99">
        <f t="shared" si="134"/>
        <v>0</v>
      </c>
      <c r="AQ70" s="150">
        <f t="shared" si="135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 t="str">
        <f t="shared" si="136"/>
        <v> </v>
      </c>
      <c r="BZ70" s="226" t="str">
        <f t="shared" si="109"/>
        <v> </v>
      </c>
      <c r="CA70" s="227" t="str">
        <f t="shared" si="110"/>
        <v> </v>
      </c>
      <c r="CB70" s="227" t="str">
        <f t="shared" si="111"/>
        <v> </v>
      </c>
      <c r="CC70" s="238">
        <f t="shared" si="112"/>
        <v>0</v>
      </c>
      <c r="CE70" s="226" t="str">
        <f t="shared" si="113"/>
        <v> </v>
      </c>
      <c r="CF70" s="227" t="str">
        <f t="shared" si="114"/>
        <v> </v>
      </c>
      <c r="CG70" s="227" t="str">
        <f t="shared" si="115"/>
        <v> </v>
      </c>
      <c r="CH70" s="238">
        <f t="shared" si="116"/>
        <v>0</v>
      </c>
      <c r="CJ70" s="226" t="str">
        <f t="shared" si="117"/>
        <v> </v>
      </c>
      <c r="CK70" s="227" t="str">
        <f t="shared" si="118"/>
        <v> </v>
      </c>
      <c r="CL70" s="227" t="str">
        <f t="shared" si="119"/>
        <v> </v>
      </c>
      <c r="CM70" s="238">
        <f t="shared" si="120"/>
        <v>0</v>
      </c>
      <c r="CN70" s="2"/>
      <c r="CO70" s="226" t="str">
        <f t="shared" si="121"/>
        <v> </v>
      </c>
      <c r="CP70" s="227" t="str">
        <f t="shared" si="122"/>
        <v> </v>
      </c>
      <c r="CQ70" s="227" t="str">
        <f t="shared" si="123"/>
        <v> </v>
      </c>
      <c r="CR70" s="238">
        <f t="shared" si="124"/>
        <v>0</v>
      </c>
      <c r="CT70" s="226" t="str">
        <f t="shared" si="125"/>
        <v> </v>
      </c>
      <c r="CU70" s="227" t="str">
        <f t="shared" si="126"/>
        <v> </v>
      </c>
      <c r="CV70" s="227" t="str">
        <f t="shared" si="127"/>
        <v> </v>
      </c>
      <c r="CW70" s="238">
        <f t="shared" si="128"/>
        <v>0</v>
      </c>
    </row>
    <row r="71" ht="10.35" hidden="1" customHeight="1" spans="1:101">
      <c r="A71" s="4"/>
      <c r="B71" s="22"/>
      <c r="C71" s="22"/>
      <c r="E71" s="37" t="str">
        <f t="shared" si="129"/>
        <v> </v>
      </c>
      <c r="F71" s="38"/>
      <c r="G71" s="39"/>
      <c r="H71" s="40"/>
      <c r="I71" s="68">
        <f t="shared" si="93"/>
        <v>0</v>
      </c>
      <c r="J71" s="10"/>
      <c r="K71" s="38"/>
      <c r="L71" s="39"/>
      <c r="M71" s="40"/>
      <c r="N71" s="68">
        <f t="shared" si="94"/>
        <v>0</v>
      </c>
      <c r="O71" s="10"/>
      <c r="P71" s="38"/>
      <c r="Q71" s="39"/>
      <c r="R71" s="40"/>
      <c r="S71" s="68">
        <f t="shared" si="95"/>
        <v>0</v>
      </c>
      <c r="T71" s="10"/>
      <c r="U71" s="38"/>
      <c r="V71" s="39"/>
      <c r="W71" s="40"/>
      <c r="X71" s="68">
        <f t="shared" si="96"/>
        <v>0</v>
      </c>
      <c r="Y71" s="10"/>
      <c r="Z71" s="73">
        <f t="shared" si="97"/>
        <v>0</v>
      </c>
      <c r="AA71" s="79">
        <f t="shared" si="97"/>
        <v>0</v>
      </c>
      <c r="AB71" s="79">
        <f t="shared" si="99"/>
        <v>0</v>
      </c>
      <c r="AC71" s="68">
        <f t="shared" si="100"/>
        <v>0</v>
      </c>
      <c r="AD71" s="4"/>
      <c r="AE71" s="37" t="str">
        <f t="shared" si="130"/>
        <v> </v>
      </c>
      <c r="AF71" s="86" t="str">
        <f t="shared" si="102"/>
        <v>0</v>
      </c>
      <c r="AG71" s="86" t="str">
        <f t="shared" si="103"/>
        <v>0</v>
      </c>
      <c r="AH71" s="86" t="str">
        <f t="shared" si="104"/>
        <v>0</v>
      </c>
      <c r="AI71" s="86" t="str">
        <f t="shared" si="105"/>
        <v>0</v>
      </c>
      <c r="AJ71" s="100" t="str">
        <f t="shared" si="106"/>
        <v/>
      </c>
      <c r="AK71" s="4"/>
      <c r="AL71" s="37" t="str">
        <f t="shared" si="107"/>
        <v> </v>
      </c>
      <c r="AM71" s="141">
        <f t="shared" si="131"/>
        <v>0</v>
      </c>
      <c r="AN71" s="99">
        <f t="shared" si="132"/>
        <v>0</v>
      </c>
      <c r="AO71" s="99">
        <f t="shared" si="133"/>
        <v>0</v>
      </c>
      <c r="AP71" s="99">
        <f t="shared" si="134"/>
        <v>0</v>
      </c>
      <c r="AQ71" s="150">
        <f t="shared" si="135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 t="str">
        <f t="shared" si="136"/>
        <v> </v>
      </c>
      <c r="BZ71" s="226" t="str">
        <f t="shared" si="109"/>
        <v> </v>
      </c>
      <c r="CA71" s="227" t="str">
        <f t="shared" si="110"/>
        <v> </v>
      </c>
      <c r="CB71" s="227" t="str">
        <f t="shared" si="111"/>
        <v> </v>
      </c>
      <c r="CC71" s="238">
        <f t="shared" si="112"/>
        <v>0</v>
      </c>
      <c r="CE71" s="226" t="str">
        <f t="shared" si="113"/>
        <v> </v>
      </c>
      <c r="CF71" s="227" t="str">
        <f t="shared" si="114"/>
        <v> </v>
      </c>
      <c r="CG71" s="227" t="str">
        <f t="shared" si="115"/>
        <v> </v>
      </c>
      <c r="CH71" s="238">
        <f t="shared" si="116"/>
        <v>0</v>
      </c>
      <c r="CJ71" s="226" t="str">
        <f t="shared" si="117"/>
        <v> </v>
      </c>
      <c r="CK71" s="227" t="str">
        <f t="shared" si="118"/>
        <v> </v>
      </c>
      <c r="CL71" s="227" t="str">
        <f t="shared" si="119"/>
        <v> </v>
      </c>
      <c r="CM71" s="238">
        <f t="shared" si="120"/>
        <v>0</v>
      </c>
      <c r="CN71" s="2"/>
      <c r="CO71" s="226" t="str">
        <f t="shared" si="121"/>
        <v> </v>
      </c>
      <c r="CP71" s="227" t="str">
        <f t="shared" si="122"/>
        <v> </v>
      </c>
      <c r="CQ71" s="227" t="str">
        <f t="shared" si="123"/>
        <v> </v>
      </c>
      <c r="CR71" s="238">
        <f t="shared" si="124"/>
        <v>0</v>
      </c>
      <c r="CT71" s="226" t="str">
        <f t="shared" si="125"/>
        <v> </v>
      </c>
      <c r="CU71" s="227" t="str">
        <f t="shared" si="126"/>
        <v> </v>
      </c>
      <c r="CV71" s="227" t="str">
        <f t="shared" si="127"/>
        <v> </v>
      </c>
      <c r="CW71" s="238">
        <f t="shared" si="128"/>
        <v>0</v>
      </c>
    </row>
    <row r="72" ht="10.35" hidden="1" customHeight="1" spans="1:101">
      <c r="A72" s="4"/>
      <c r="B72" s="22"/>
      <c r="C72" s="22"/>
      <c r="E72" s="37" t="str">
        <f t="shared" si="129"/>
        <v> </v>
      </c>
      <c r="F72" s="38"/>
      <c r="G72" s="39"/>
      <c r="H72" s="40"/>
      <c r="I72" s="68">
        <f t="shared" si="93"/>
        <v>0</v>
      </c>
      <c r="J72" s="10"/>
      <c r="K72" s="38"/>
      <c r="L72" s="39"/>
      <c r="M72" s="40"/>
      <c r="N72" s="68">
        <f t="shared" si="94"/>
        <v>0</v>
      </c>
      <c r="O72" s="10"/>
      <c r="P72" s="38"/>
      <c r="Q72" s="39"/>
      <c r="R72" s="40"/>
      <c r="S72" s="68">
        <f t="shared" si="95"/>
        <v>0</v>
      </c>
      <c r="T72" s="10"/>
      <c r="U72" s="38"/>
      <c r="V72" s="39"/>
      <c r="W72" s="40"/>
      <c r="X72" s="68">
        <f t="shared" si="96"/>
        <v>0</v>
      </c>
      <c r="Y72" s="10"/>
      <c r="Z72" s="73">
        <f t="shared" si="97"/>
        <v>0</v>
      </c>
      <c r="AA72" s="79">
        <f t="shared" si="97"/>
        <v>0</v>
      </c>
      <c r="AB72" s="79">
        <f t="shared" si="99"/>
        <v>0</v>
      </c>
      <c r="AC72" s="68">
        <f t="shared" si="100"/>
        <v>0</v>
      </c>
      <c r="AD72" s="4"/>
      <c r="AE72" s="37" t="str">
        <f t="shared" si="130"/>
        <v> </v>
      </c>
      <c r="AF72" s="86" t="str">
        <f t="shared" si="102"/>
        <v>0</v>
      </c>
      <c r="AG72" s="86" t="str">
        <f t="shared" si="103"/>
        <v>0</v>
      </c>
      <c r="AH72" s="86" t="str">
        <f t="shared" si="104"/>
        <v>0</v>
      </c>
      <c r="AI72" s="86" t="str">
        <f t="shared" si="105"/>
        <v>0</v>
      </c>
      <c r="AJ72" s="100" t="str">
        <f t="shared" si="106"/>
        <v/>
      </c>
      <c r="AK72" s="4"/>
      <c r="AL72" s="37" t="str">
        <f t="shared" si="107"/>
        <v> </v>
      </c>
      <c r="AM72" s="141">
        <f t="shared" si="131"/>
        <v>0</v>
      </c>
      <c r="AN72" s="99">
        <f t="shared" si="132"/>
        <v>0</v>
      </c>
      <c r="AO72" s="99">
        <f t="shared" si="133"/>
        <v>0</v>
      </c>
      <c r="AP72" s="99">
        <f t="shared" si="134"/>
        <v>0</v>
      </c>
      <c r="AQ72" s="150">
        <f t="shared" si="135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 t="str">
        <f t="shared" si="136"/>
        <v> </v>
      </c>
      <c r="BZ72" s="226" t="str">
        <f t="shared" si="109"/>
        <v> </v>
      </c>
      <c r="CA72" s="227" t="str">
        <f t="shared" si="110"/>
        <v> </v>
      </c>
      <c r="CB72" s="227" t="str">
        <f t="shared" si="111"/>
        <v> </v>
      </c>
      <c r="CC72" s="238">
        <f t="shared" si="112"/>
        <v>0</v>
      </c>
      <c r="CE72" s="226" t="str">
        <f t="shared" si="113"/>
        <v> </v>
      </c>
      <c r="CF72" s="227" t="str">
        <f t="shared" si="114"/>
        <v> </v>
      </c>
      <c r="CG72" s="227" t="str">
        <f t="shared" si="115"/>
        <v> </v>
      </c>
      <c r="CH72" s="238">
        <f t="shared" si="116"/>
        <v>0</v>
      </c>
      <c r="CJ72" s="226" t="str">
        <f t="shared" si="117"/>
        <v> </v>
      </c>
      <c r="CK72" s="227" t="str">
        <f t="shared" si="118"/>
        <v> </v>
      </c>
      <c r="CL72" s="227" t="str">
        <f t="shared" si="119"/>
        <v> </v>
      </c>
      <c r="CM72" s="238">
        <f t="shared" si="120"/>
        <v>0</v>
      </c>
      <c r="CN72" s="2"/>
      <c r="CO72" s="226" t="str">
        <f t="shared" si="121"/>
        <v> </v>
      </c>
      <c r="CP72" s="227" t="str">
        <f t="shared" si="122"/>
        <v> </v>
      </c>
      <c r="CQ72" s="227" t="str">
        <f t="shared" si="123"/>
        <v> </v>
      </c>
      <c r="CR72" s="238">
        <f t="shared" si="124"/>
        <v>0</v>
      </c>
      <c r="CT72" s="226" t="str">
        <f t="shared" si="125"/>
        <v> </v>
      </c>
      <c r="CU72" s="227" t="str">
        <f t="shared" si="126"/>
        <v> </v>
      </c>
      <c r="CV72" s="227" t="str">
        <f t="shared" si="127"/>
        <v> </v>
      </c>
      <c r="CW72" s="238">
        <f t="shared" si="128"/>
        <v>0</v>
      </c>
    </row>
    <row r="73" ht="10.35" hidden="1" customHeight="1" spans="1:101">
      <c r="A73" s="7"/>
      <c r="B73" s="22"/>
      <c r="C73" s="22"/>
      <c r="E73" s="37" t="str">
        <f t="shared" si="129"/>
        <v> </v>
      </c>
      <c r="F73" s="38"/>
      <c r="G73" s="39"/>
      <c r="H73" s="40"/>
      <c r="I73" s="68">
        <f t="shared" si="93"/>
        <v>0</v>
      </c>
      <c r="J73" s="10"/>
      <c r="K73" s="38"/>
      <c r="L73" s="39"/>
      <c r="M73" s="40"/>
      <c r="N73" s="68">
        <f t="shared" si="94"/>
        <v>0</v>
      </c>
      <c r="O73" s="10"/>
      <c r="P73" s="38"/>
      <c r="Q73" s="39"/>
      <c r="R73" s="40"/>
      <c r="S73" s="68">
        <f t="shared" si="95"/>
        <v>0</v>
      </c>
      <c r="T73" s="10"/>
      <c r="U73" s="38"/>
      <c r="V73" s="39"/>
      <c r="W73" s="40"/>
      <c r="X73" s="68">
        <f t="shared" si="96"/>
        <v>0</v>
      </c>
      <c r="Y73" s="10"/>
      <c r="Z73" s="73">
        <f t="shared" si="97"/>
        <v>0</v>
      </c>
      <c r="AA73" s="79">
        <f t="shared" si="97"/>
        <v>0</v>
      </c>
      <c r="AB73" s="79">
        <f t="shared" si="99"/>
        <v>0</v>
      </c>
      <c r="AC73" s="68">
        <f t="shared" si="100"/>
        <v>0</v>
      </c>
      <c r="AD73" s="4"/>
      <c r="AE73" s="37" t="str">
        <f t="shared" si="130"/>
        <v> </v>
      </c>
      <c r="AF73" s="86" t="str">
        <f t="shared" si="102"/>
        <v>0</v>
      </c>
      <c r="AG73" s="86" t="str">
        <f t="shared" si="103"/>
        <v>0</v>
      </c>
      <c r="AH73" s="86" t="str">
        <f t="shared" si="104"/>
        <v>0</v>
      </c>
      <c r="AI73" s="86" t="str">
        <f t="shared" si="105"/>
        <v>0</v>
      </c>
      <c r="AJ73" s="100" t="str">
        <f t="shared" si="106"/>
        <v/>
      </c>
      <c r="AK73" s="4"/>
      <c r="AL73" s="37" t="str">
        <f t="shared" si="107"/>
        <v> </v>
      </c>
      <c r="AM73" s="141">
        <f t="shared" si="131"/>
        <v>0</v>
      </c>
      <c r="AN73" s="99">
        <f t="shared" si="132"/>
        <v>0</v>
      </c>
      <c r="AO73" s="99">
        <f t="shared" si="133"/>
        <v>0</v>
      </c>
      <c r="AP73" s="99">
        <f t="shared" si="134"/>
        <v>0</v>
      </c>
      <c r="AQ73" s="150">
        <f t="shared" si="135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 t="str">
        <f t="shared" si="136"/>
        <v> </v>
      </c>
      <c r="BZ73" s="226" t="str">
        <f t="shared" si="109"/>
        <v> </v>
      </c>
      <c r="CA73" s="227" t="str">
        <f t="shared" si="110"/>
        <v> </v>
      </c>
      <c r="CB73" s="227" t="str">
        <f t="shared" si="111"/>
        <v> </v>
      </c>
      <c r="CC73" s="238">
        <f t="shared" si="112"/>
        <v>0</v>
      </c>
      <c r="CE73" s="226" t="str">
        <f t="shared" si="113"/>
        <v> </v>
      </c>
      <c r="CF73" s="227" t="str">
        <f t="shared" si="114"/>
        <v> </v>
      </c>
      <c r="CG73" s="227" t="str">
        <f t="shared" si="115"/>
        <v> </v>
      </c>
      <c r="CH73" s="238">
        <f t="shared" si="116"/>
        <v>0</v>
      </c>
      <c r="CJ73" s="226" t="str">
        <f t="shared" si="117"/>
        <v> </v>
      </c>
      <c r="CK73" s="227" t="str">
        <f t="shared" si="118"/>
        <v> </v>
      </c>
      <c r="CL73" s="227" t="str">
        <f t="shared" si="119"/>
        <v> </v>
      </c>
      <c r="CM73" s="238">
        <f t="shared" si="120"/>
        <v>0</v>
      </c>
      <c r="CN73" s="2"/>
      <c r="CO73" s="226" t="str">
        <f t="shared" si="121"/>
        <v> </v>
      </c>
      <c r="CP73" s="227" t="str">
        <f t="shared" si="122"/>
        <v> </v>
      </c>
      <c r="CQ73" s="227" t="str">
        <f t="shared" si="123"/>
        <v> </v>
      </c>
      <c r="CR73" s="238">
        <f t="shared" si="124"/>
        <v>0</v>
      </c>
      <c r="CT73" s="226" t="str">
        <f t="shared" si="125"/>
        <v> </v>
      </c>
      <c r="CU73" s="227" t="str">
        <f t="shared" si="126"/>
        <v> </v>
      </c>
      <c r="CV73" s="227" t="str">
        <f t="shared" si="127"/>
        <v> </v>
      </c>
      <c r="CW73" s="238">
        <f t="shared" si="128"/>
        <v>0</v>
      </c>
    </row>
    <row r="74" ht="10.35" hidden="1" customHeight="1" spans="1:101">
      <c r="A74" s="10"/>
      <c r="B74" s="22"/>
      <c r="C74" s="22"/>
      <c r="E74" s="37" t="str">
        <f t="shared" si="129"/>
        <v> </v>
      </c>
      <c r="F74" s="38"/>
      <c r="G74" s="39"/>
      <c r="H74" s="40"/>
      <c r="I74" s="68">
        <f t="shared" si="93"/>
        <v>0</v>
      </c>
      <c r="J74" s="10"/>
      <c r="K74" s="38"/>
      <c r="L74" s="39"/>
      <c r="M74" s="40"/>
      <c r="N74" s="68">
        <f t="shared" si="94"/>
        <v>0</v>
      </c>
      <c r="O74" s="10"/>
      <c r="P74" s="38"/>
      <c r="Q74" s="39"/>
      <c r="R74" s="40"/>
      <c r="S74" s="68">
        <f t="shared" si="95"/>
        <v>0</v>
      </c>
      <c r="T74" s="10"/>
      <c r="U74" s="38"/>
      <c r="V74" s="39"/>
      <c r="W74" s="40"/>
      <c r="X74" s="68">
        <f t="shared" si="96"/>
        <v>0</v>
      </c>
      <c r="Y74" s="10"/>
      <c r="Z74" s="73">
        <f t="shared" si="97"/>
        <v>0</v>
      </c>
      <c r="AA74" s="79">
        <f t="shared" si="97"/>
        <v>0</v>
      </c>
      <c r="AB74" s="79">
        <f t="shared" si="99"/>
        <v>0</v>
      </c>
      <c r="AC74" s="68">
        <f t="shared" si="100"/>
        <v>0</v>
      </c>
      <c r="AD74" s="4"/>
      <c r="AE74" s="37" t="str">
        <f t="shared" si="130"/>
        <v> </v>
      </c>
      <c r="AF74" s="86" t="str">
        <f t="shared" si="102"/>
        <v>0</v>
      </c>
      <c r="AG74" s="86" t="str">
        <f t="shared" si="103"/>
        <v>0</v>
      </c>
      <c r="AH74" s="86" t="str">
        <f t="shared" si="104"/>
        <v>0</v>
      </c>
      <c r="AI74" s="86" t="str">
        <f t="shared" si="105"/>
        <v>0</v>
      </c>
      <c r="AJ74" s="100" t="str">
        <f t="shared" si="106"/>
        <v/>
      </c>
      <c r="AK74" s="4"/>
      <c r="AL74" s="37" t="str">
        <f t="shared" si="107"/>
        <v> </v>
      </c>
      <c r="AM74" s="141">
        <f t="shared" si="131"/>
        <v>0</v>
      </c>
      <c r="AN74" s="99">
        <f t="shared" si="132"/>
        <v>0</v>
      </c>
      <c r="AO74" s="99">
        <f t="shared" si="133"/>
        <v>0</v>
      </c>
      <c r="AP74" s="99">
        <f t="shared" si="134"/>
        <v>0</v>
      </c>
      <c r="AQ74" s="150">
        <f t="shared" si="135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 t="str">
        <f t="shared" si="136"/>
        <v> </v>
      </c>
      <c r="BZ74" s="226" t="str">
        <f t="shared" si="109"/>
        <v> </v>
      </c>
      <c r="CA74" s="227" t="str">
        <f t="shared" si="110"/>
        <v> </v>
      </c>
      <c r="CB74" s="227" t="str">
        <f t="shared" si="111"/>
        <v> </v>
      </c>
      <c r="CC74" s="238">
        <f t="shared" si="112"/>
        <v>0</v>
      </c>
      <c r="CE74" s="226" t="str">
        <f t="shared" si="113"/>
        <v> </v>
      </c>
      <c r="CF74" s="227" t="str">
        <f t="shared" si="114"/>
        <v> </v>
      </c>
      <c r="CG74" s="227" t="str">
        <f t="shared" si="115"/>
        <v> </v>
      </c>
      <c r="CH74" s="238">
        <f t="shared" si="116"/>
        <v>0</v>
      </c>
      <c r="CJ74" s="226" t="str">
        <f t="shared" si="117"/>
        <v> </v>
      </c>
      <c r="CK74" s="227" t="str">
        <f t="shared" si="118"/>
        <v> </v>
      </c>
      <c r="CL74" s="227" t="str">
        <f t="shared" si="119"/>
        <v> </v>
      </c>
      <c r="CM74" s="238">
        <f t="shared" si="120"/>
        <v>0</v>
      </c>
      <c r="CN74" s="2"/>
      <c r="CO74" s="226" t="str">
        <f t="shared" si="121"/>
        <v> </v>
      </c>
      <c r="CP74" s="227" t="str">
        <f t="shared" si="122"/>
        <v> </v>
      </c>
      <c r="CQ74" s="227" t="str">
        <f t="shared" si="123"/>
        <v> </v>
      </c>
      <c r="CR74" s="238">
        <f t="shared" si="124"/>
        <v>0</v>
      </c>
      <c r="CT74" s="226" t="str">
        <f t="shared" si="125"/>
        <v> </v>
      </c>
      <c r="CU74" s="227" t="str">
        <f t="shared" si="126"/>
        <v> </v>
      </c>
      <c r="CV74" s="227" t="str">
        <f t="shared" si="127"/>
        <v> </v>
      </c>
      <c r="CW74" s="238">
        <f t="shared" si="128"/>
        <v>0</v>
      </c>
    </row>
    <row r="75" ht="10.35" hidden="1" customHeight="1" spans="1:101">
      <c r="A75" s="4"/>
      <c r="B75" s="22"/>
      <c r="C75" s="22"/>
      <c r="E75" s="37" t="str">
        <f t="shared" si="92"/>
        <v> </v>
      </c>
      <c r="F75" s="38"/>
      <c r="G75" s="39"/>
      <c r="H75" s="40"/>
      <c r="I75" s="68">
        <f t="shared" si="93"/>
        <v>0</v>
      </c>
      <c r="J75" s="10"/>
      <c r="K75" s="38"/>
      <c r="L75" s="39"/>
      <c r="M75" s="40"/>
      <c r="N75" s="68">
        <f t="shared" si="94"/>
        <v>0</v>
      </c>
      <c r="O75" s="10"/>
      <c r="P75" s="38"/>
      <c r="Q75" s="39"/>
      <c r="R75" s="40"/>
      <c r="S75" s="68">
        <f t="shared" si="95"/>
        <v>0</v>
      </c>
      <c r="T75" s="10"/>
      <c r="U75" s="38"/>
      <c r="V75" s="39"/>
      <c r="W75" s="40"/>
      <c r="X75" s="68">
        <f t="shared" si="96"/>
        <v>0</v>
      </c>
      <c r="Y75" s="10"/>
      <c r="Z75" s="73">
        <f t="shared" si="97"/>
        <v>0</v>
      </c>
      <c r="AA75" s="79">
        <f t="shared" si="97"/>
        <v>0</v>
      </c>
      <c r="AB75" s="79">
        <f t="shared" si="99"/>
        <v>0</v>
      </c>
      <c r="AC75" s="68">
        <f t="shared" si="100"/>
        <v>0</v>
      </c>
      <c r="AD75" s="4"/>
      <c r="AE75" s="37" t="str">
        <f t="shared" si="101"/>
        <v> </v>
      </c>
      <c r="AF75" s="86" t="str">
        <f t="shared" si="102"/>
        <v>0</v>
      </c>
      <c r="AG75" s="86" t="str">
        <f t="shared" si="103"/>
        <v>0</v>
      </c>
      <c r="AH75" s="86" t="str">
        <f t="shared" si="104"/>
        <v>0</v>
      </c>
      <c r="AI75" s="86" t="str">
        <f t="shared" si="105"/>
        <v>0</v>
      </c>
      <c r="AJ75" s="100" t="str">
        <f t="shared" si="106"/>
        <v/>
      </c>
      <c r="AK75" s="4"/>
      <c r="AL75" s="37" t="str">
        <f t="shared" si="107"/>
        <v> </v>
      </c>
      <c r="AM75" s="141">
        <f t="shared" si="131"/>
        <v>0</v>
      </c>
      <c r="AN75" s="99">
        <f t="shared" si="132"/>
        <v>0</v>
      </c>
      <c r="AO75" s="99">
        <f t="shared" si="133"/>
        <v>0</v>
      </c>
      <c r="AP75" s="99">
        <f t="shared" si="134"/>
        <v>0</v>
      </c>
      <c r="AQ75" s="150">
        <f t="shared" si="135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 t="str">
        <f t="shared" si="108"/>
        <v> </v>
      </c>
      <c r="BZ75" s="226" t="str">
        <f t="shared" si="109"/>
        <v> </v>
      </c>
      <c r="CA75" s="227" t="str">
        <f t="shared" si="110"/>
        <v> </v>
      </c>
      <c r="CB75" s="227" t="str">
        <f t="shared" si="111"/>
        <v> </v>
      </c>
      <c r="CC75" s="238">
        <f t="shared" si="112"/>
        <v>0</v>
      </c>
      <c r="CE75" s="226" t="str">
        <f t="shared" si="113"/>
        <v> </v>
      </c>
      <c r="CF75" s="227" t="str">
        <f t="shared" si="114"/>
        <v> </v>
      </c>
      <c r="CG75" s="227" t="str">
        <f t="shared" si="115"/>
        <v> </v>
      </c>
      <c r="CH75" s="238">
        <f t="shared" si="116"/>
        <v>0</v>
      </c>
      <c r="CJ75" s="226" t="str">
        <f t="shared" si="117"/>
        <v> </v>
      </c>
      <c r="CK75" s="227" t="str">
        <f t="shared" si="118"/>
        <v> </v>
      </c>
      <c r="CL75" s="227" t="str">
        <f t="shared" si="119"/>
        <v> </v>
      </c>
      <c r="CM75" s="238">
        <f t="shared" si="120"/>
        <v>0</v>
      </c>
      <c r="CN75" s="2"/>
      <c r="CO75" s="226" t="str">
        <f t="shared" si="121"/>
        <v> </v>
      </c>
      <c r="CP75" s="227" t="str">
        <f t="shared" si="122"/>
        <v> </v>
      </c>
      <c r="CQ75" s="227" t="str">
        <f t="shared" si="123"/>
        <v> </v>
      </c>
      <c r="CR75" s="238">
        <f t="shared" si="124"/>
        <v>0</v>
      </c>
      <c r="CT75" s="226" t="str">
        <f t="shared" si="125"/>
        <v> </v>
      </c>
      <c r="CU75" s="227" t="str">
        <f t="shared" si="126"/>
        <v> </v>
      </c>
      <c r="CV75" s="227" t="str">
        <f t="shared" si="127"/>
        <v> </v>
      </c>
      <c r="CW75" s="238">
        <f t="shared" si="128"/>
        <v>0</v>
      </c>
    </row>
    <row r="76" ht="10.35" hidden="1" customHeight="1" spans="1:101">
      <c r="A76" s="4"/>
      <c r="B76" s="22"/>
      <c r="C76" s="22"/>
      <c r="E76" s="37" t="str">
        <f t="shared" si="92"/>
        <v> </v>
      </c>
      <c r="F76" s="38"/>
      <c r="G76" s="39"/>
      <c r="H76" s="40"/>
      <c r="I76" s="68">
        <f t="shared" si="93"/>
        <v>0</v>
      </c>
      <c r="J76" s="10"/>
      <c r="K76" s="38"/>
      <c r="L76" s="39"/>
      <c r="M76" s="40"/>
      <c r="N76" s="68">
        <f t="shared" si="94"/>
        <v>0</v>
      </c>
      <c r="O76" s="10"/>
      <c r="P76" s="38"/>
      <c r="Q76" s="39"/>
      <c r="R76" s="40"/>
      <c r="S76" s="68">
        <f t="shared" si="95"/>
        <v>0</v>
      </c>
      <c r="T76" s="10"/>
      <c r="U76" s="38"/>
      <c r="V76" s="39"/>
      <c r="W76" s="40"/>
      <c r="X76" s="68">
        <f t="shared" si="96"/>
        <v>0</v>
      </c>
      <c r="Y76" s="10"/>
      <c r="Z76" s="73">
        <f t="shared" si="97"/>
        <v>0</v>
      </c>
      <c r="AA76" s="79">
        <f t="shared" si="97"/>
        <v>0</v>
      </c>
      <c r="AB76" s="79">
        <f t="shared" si="99"/>
        <v>0</v>
      </c>
      <c r="AC76" s="68">
        <f t="shared" si="100"/>
        <v>0</v>
      </c>
      <c r="AD76" s="4"/>
      <c r="AE76" s="37" t="str">
        <f t="shared" si="101"/>
        <v> </v>
      </c>
      <c r="AF76" s="86" t="str">
        <f t="shared" si="102"/>
        <v>0</v>
      </c>
      <c r="AG76" s="86" t="str">
        <f t="shared" si="103"/>
        <v>0</v>
      </c>
      <c r="AH76" s="86" t="str">
        <f t="shared" si="104"/>
        <v>0</v>
      </c>
      <c r="AI76" s="86" t="str">
        <f t="shared" si="105"/>
        <v>0</v>
      </c>
      <c r="AJ76" s="100" t="str">
        <f t="shared" si="106"/>
        <v/>
      </c>
      <c r="AK76" s="4"/>
      <c r="AL76" s="37" t="str">
        <f t="shared" si="107"/>
        <v> </v>
      </c>
      <c r="AM76" s="141">
        <f t="shared" si="131"/>
        <v>0</v>
      </c>
      <c r="AN76" s="99">
        <f t="shared" si="132"/>
        <v>0</v>
      </c>
      <c r="AO76" s="99">
        <f t="shared" si="133"/>
        <v>0</v>
      </c>
      <c r="AP76" s="99">
        <f t="shared" si="134"/>
        <v>0</v>
      </c>
      <c r="AQ76" s="150">
        <f t="shared" si="135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 t="str">
        <f t="shared" si="108"/>
        <v> </v>
      </c>
      <c r="BZ76" s="226" t="str">
        <f t="shared" si="109"/>
        <v> </v>
      </c>
      <c r="CA76" s="227" t="str">
        <f t="shared" si="110"/>
        <v> </v>
      </c>
      <c r="CB76" s="227" t="str">
        <f t="shared" si="111"/>
        <v> </v>
      </c>
      <c r="CC76" s="238">
        <f t="shared" si="112"/>
        <v>0</v>
      </c>
      <c r="CE76" s="226" t="str">
        <f t="shared" si="113"/>
        <v> </v>
      </c>
      <c r="CF76" s="227" t="str">
        <f t="shared" si="114"/>
        <v> </v>
      </c>
      <c r="CG76" s="227" t="str">
        <f t="shared" si="115"/>
        <v> </v>
      </c>
      <c r="CH76" s="238">
        <f t="shared" si="116"/>
        <v>0</v>
      </c>
      <c r="CJ76" s="226" t="str">
        <f t="shared" si="117"/>
        <v> </v>
      </c>
      <c r="CK76" s="227" t="str">
        <f t="shared" si="118"/>
        <v> </v>
      </c>
      <c r="CL76" s="227" t="str">
        <f t="shared" si="119"/>
        <v> </v>
      </c>
      <c r="CM76" s="238">
        <f t="shared" si="120"/>
        <v>0</v>
      </c>
      <c r="CN76" s="2"/>
      <c r="CO76" s="226" t="str">
        <f t="shared" si="121"/>
        <v> </v>
      </c>
      <c r="CP76" s="227" t="str">
        <f t="shared" si="122"/>
        <v> </v>
      </c>
      <c r="CQ76" s="227" t="str">
        <f t="shared" si="123"/>
        <v> </v>
      </c>
      <c r="CR76" s="238">
        <f t="shared" si="124"/>
        <v>0</v>
      </c>
      <c r="CT76" s="226" t="str">
        <f t="shared" si="125"/>
        <v> </v>
      </c>
      <c r="CU76" s="227" t="str">
        <f t="shared" si="126"/>
        <v> </v>
      </c>
      <c r="CV76" s="227" t="str">
        <f t="shared" si="127"/>
        <v> </v>
      </c>
      <c r="CW76" s="238">
        <f t="shared" si="128"/>
        <v>0</v>
      </c>
    </row>
    <row r="77" ht="10.35" hidden="1" customHeight="1" spans="1:101">
      <c r="A77" s="4"/>
      <c r="B77" s="22"/>
      <c r="C77" s="22"/>
      <c r="E77" s="37" t="str">
        <f t="shared" si="92"/>
        <v> </v>
      </c>
      <c r="F77" s="38"/>
      <c r="G77" s="39"/>
      <c r="H77" s="40"/>
      <c r="I77" s="68">
        <f t="shared" si="93"/>
        <v>0</v>
      </c>
      <c r="J77" s="10"/>
      <c r="K77" s="38"/>
      <c r="L77" s="39"/>
      <c r="M77" s="40"/>
      <c r="N77" s="68">
        <f t="shared" si="94"/>
        <v>0</v>
      </c>
      <c r="O77" s="10"/>
      <c r="P77" s="38"/>
      <c r="Q77" s="39"/>
      <c r="R77" s="40"/>
      <c r="S77" s="68">
        <f t="shared" si="95"/>
        <v>0</v>
      </c>
      <c r="T77" s="10"/>
      <c r="U77" s="38"/>
      <c r="V77" s="39"/>
      <c r="W77" s="40"/>
      <c r="X77" s="68">
        <f t="shared" si="96"/>
        <v>0</v>
      </c>
      <c r="Y77" s="10"/>
      <c r="Z77" s="73">
        <f t="shared" si="97"/>
        <v>0</v>
      </c>
      <c r="AA77" s="79">
        <f t="shared" si="97"/>
        <v>0</v>
      </c>
      <c r="AB77" s="79">
        <f t="shared" si="99"/>
        <v>0</v>
      </c>
      <c r="AC77" s="68">
        <f t="shared" si="100"/>
        <v>0</v>
      </c>
      <c r="AD77" s="4"/>
      <c r="AE77" s="37" t="str">
        <f t="shared" si="101"/>
        <v> </v>
      </c>
      <c r="AF77" s="86" t="str">
        <f t="shared" si="102"/>
        <v>0</v>
      </c>
      <c r="AG77" s="86" t="str">
        <f t="shared" si="103"/>
        <v>0</v>
      </c>
      <c r="AH77" s="86" t="str">
        <f t="shared" si="104"/>
        <v>0</v>
      </c>
      <c r="AI77" s="86" t="str">
        <f t="shared" si="105"/>
        <v>0</v>
      </c>
      <c r="AJ77" s="100" t="str">
        <f t="shared" si="106"/>
        <v/>
      </c>
      <c r="AK77" s="4"/>
      <c r="AL77" s="37" t="str">
        <f t="shared" si="107"/>
        <v> </v>
      </c>
      <c r="AM77" s="141">
        <f t="shared" si="131"/>
        <v>0</v>
      </c>
      <c r="AN77" s="99">
        <f t="shared" si="132"/>
        <v>0</v>
      </c>
      <c r="AO77" s="99">
        <f t="shared" si="133"/>
        <v>0</v>
      </c>
      <c r="AP77" s="99">
        <f t="shared" si="134"/>
        <v>0</v>
      </c>
      <c r="AQ77" s="150">
        <f t="shared" si="135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08"/>
        <v> </v>
      </c>
      <c r="BZ77" s="226" t="str">
        <f t="shared" si="109"/>
        <v> </v>
      </c>
      <c r="CA77" s="227" t="str">
        <f t="shared" si="110"/>
        <v> </v>
      </c>
      <c r="CB77" s="227" t="str">
        <f t="shared" si="111"/>
        <v> </v>
      </c>
      <c r="CC77" s="238">
        <f t="shared" si="112"/>
        <v>0</v>
      </c>
      <c r="CE77" s="226" t="str">
        <f t="shared" si="113"/>
        <v> </v>
      </c>
      <c r="CF77" s="227" t="str">
        <f t="shared" si="114"/>
        <v> </v>
      </c>
      <c r="CG77" s="227" t="str">
        <f t="shared" si="115"/>
        <v> </v>
      </c>
      <c r="CH77" s="238">
        <f t="shared" si="116"/>
        <v>0</v>
      </c>
      <c r="CJ77" s="226" t="str">
        <f t="shared" si="117"/>
        <v> </v>
      </c>
      <c r="CK77" s="227" t="str">
        <f t="shared" si="118"/>
        <v> </v>
      </c>
      <c r="CL77" s="227" t="str">
        <f t="shared" si="119"/>
        <v> </v>
      </c>
      <c r="CM77" s="238">
        <f t="shared" si="120"/>
        <v>0</v>
      </c>
      <c r="CN77" s="2"/>
      <c r="CO77" s="226" t="str">
        <f t="shared" si="121"/>
        <v> </v>
      </c>
      <c r="CP77" s="227" t="str">
        <f t="shared" si="122"/>
        <v> </v>
      </c>
      <c r="CQ77" s="227" t="str">
        <f t="shared" si="123"/>
        <v> </v>
      </c>
      <c r="CR77" s="238">
        <f t="shared" si="124"/>
        <v>0</v>
      </c>
      <c r="CT77" s="226" t="str">
        <f t="shared" si="125"/>
        <v> </v>
      </c>
      <c r="CU77" s="227" t="str">
        <f t="shared" si="126"/>
        <v> </v>
      </c>
      <c r="CV77" s="227" t="str">
        <f t="shared" si="127"/>
        <v> </v>
      </c>
      <c r="CW77" s="238">
        <f t="shared" si="128"/>
        <v>0</v>
      </c>
    </row>
    <row r="78" ht="10.35" hidden="1" customHeight="1" spans="1:101">
      <c r="A78" s="4"/>
      <c r="B78" s="22"/>
      <c r="C78" s="22"/>
      <c r="E78" s="37" t="str">
        <f t="shared" si="92"/>
        <v> </v>
      </c>
      <c r="F78" s="38"/>
      <c r="G78" s="39"/>
      <c r="H78" s="40"/>
      <c r="I78" s="68">
        <f t="shared" si="93"/>
        <v>0</v>
      </c>
      <c r="J78" s="10"/>
      <c r="K78" s="38"/>
      <c r="L78" s="39"/>
      <c r="M78" s="40"/>
      <c r="N78" s="68">
        <f t="shared" si="94"/>
        <v>0</v>
      </c>
      <c r="O78" s="10"/>
      <c r="P78" s="38"/>
      <c r="Q78" s="39"/>
      <c r="R78" s="40"/>
      <c r="S78" s="68">
        <f t="shared" si="95"/>
        <v>0</v>
      </c>
      <c r="T78" s="10"/>
      <c r="U78" s="38"/>
      <c r="V78" s="39"/>
      <c r="W78" s="40"/>
      <c r="X78" s="68">
        <f t="shared" si="96"/>
        <v>0</v>
      </c>
      <c r="Y78" s="10"/>
      <c r="Z78" s="73">
        <f t="shared" si="97"/>
        <v>0</v>
      </c>
      <c r="AA78" s="79">
        <f t="shared" si="97"/>
        <v>0</v>
      </c>
      <c r="AB78" s="79">
        <f t="shared" si="99"/>
        <v>0</v>
      </c>
      <c r="AC78" s="68">
        <f t="shared" si="100"/>
        <v>0</v>
      </c>
      <c r="AD78" s="4"/>
      <c r="AE78" s="37" t="str">
        <f t="shared" si="101"/>
        <v> </v>
      </c>
      <c r="AF78" s="86" t="str">
        <f t="shared" si="102"/>
        <v>0</v>
      </c>
      <c r="AG78" s="86" t="str">
        <f t="shared" si="103"/>
        <v>0</v>
      </c>
      <c r="AH78" s="86" t="str">
        <f t="shared" si="104"/>
        <v>0</v>
      </c>
      <c r="AI78" s="86" t="str">
        <f t="shared" si="105"/>
        <v>0</v>
      </c>
      <c r="AJ78" s="100" t="str">
        <f t="shared" si="106"/>
        <v/>
      </c>
      <c r="AK78" s="4"/>
      <c r="AL78" s="37" t="str">
        <f t="shared" si="107"/>
        <v> </v>
      </c>
      <c r="AM78" s="141">
        <f t="shared" si="131"/>
        <v>0</v>
      </c>
      <c r="AN78" s="99">
        <f t="shared" si="132"/>
        <v>0</v>
      </c>
      <c r="AO78" s="99">
        <f t="shared" si="133"/>
        <v>0</v>
      </c>
      <c r="AP78" s="99">
        <f t="shared" si="134"/>
        <v>0</v>
      </c>
      <c r="AQ78" s="150">
        <f t="shared" si="135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8"/>
        <v> </v>
      </c>
      <c r="BZ78" s="226" t="str">
        <f t="shared" si="109"/>
        <v> </v>
      </c>
      <c r="CA78" s="227" t="str">
        <f t="shared" si="110"/>
        <v> </v>
      </c>
      <c r="CB78" s="227" t="str">
        <f t="shared" si="111"/>
        <v> </v>
      </c>
      <c r="CC78" s="238">
        <f t="shared" si="112"/>
        <v>0</v>
      </c>
      <c r="CE78" s="226" t="str">
        <f t="shared" si="113"/>
        <v> </v>
      </c>
      <c r="CF78" s="227" t="str">
        <f t="shared" si="114"/>
        <v> </v>
      </c>
      <c r="CG78" s="227" t="str">
        <f t="shared" si="115"/>
        <v> </v>
      </c>
      <c r="CH78" s="238">
        <f t="shared" si="116"/>
        <v>0</v>
      </c>
      <c r="CJ78" s="226" t="str">
        <f t="shared" si="117"/>
        <v> </v>
      </c>
      <c r="CK78" s="227" t="str">
        <f t="shared" si="118"/>
        <v> </v>
      </c>
      <c r="CL78" s="227" t="str">
        <f t="shared" si="119"/>
        <v> </v>
      </c>
      <c r="CM78" s="238">
        <f t="shared" si="120"/>
        <v>0</v>
      </c>
      <c r="CN78" s="2"/>
      <c r="CO78" s="226" t="str">
        <f t="shared" si="121"/>
        <v> </v>
      </c>
      <c r="CP78" s="227" t="str">
        <f t="shared" si="122"/>
        <v> </v>
      </c>
      <c r="CQ78" s="227" t="str">
        <f t="shared" si="123"/>
        <v> </v>
      </c>
      <c r="CR78" s="238">
        <f t="shared" si="124"/>
        <v>0</v>
      </c>
      <c r="CT78" s="226" t="str">
        <f t="shared" si="125"/>
        <v> </v>
      </c>
      <c r="CU78" s="227" t="str">
        <f t="shared" si="126"/>
        <v> </v>
      </c>
      <c r="CV78" s="227" t="str">
        <f t="shared" si="127"/>
        <v> </v>
      </c>
      <c r="CW78" s="238">
        <f t="shared" si="128"/>
        <v>0</v>
      </c>
    </row>
    <row r="79" ht="10.35" hidden="1" customHeight="1" spans="1:101">
      <c r="A79" s="4"/>
      <c r="B79" s="22"/>
      <c r="C79" s="22"/>
      <c r="E79" s="37" t="str">
        <f t="shared" si="92"/>
        <v> </v>
      </c>
      <c r="F79" s="38"/>
      <c r="G79" s="39"/>
      <c r="H79" s="40"/>
      <c r="I79" s="68">
        <f t="shared" si="93"/>
        <v>0</v>
      </c>
      <c r="J79" s="10"/>
      <c r="K79" s="38"/>
      <c r="L79" s="39"/>
      <c r="M79" s="40"/>
      <c r="N79" s="68">
        <f t="shared" si="94"/>
        <v>0</v>
      </c>
      <c r="O79" s="10"/>
      <c r="P79" s="38"/>
      <c r="Q79" s="39"/>
      <c r="R79" s="40"/>
      <c r="S79" s="68">
        <f t="shared" si="95"/>
        <v>0</v>
      </c>
      <c r="T79" s="10"/>
      <c r="U79" s="38"/>
      <c r="V79" s="39"/>
      <c r="W79" s="40"/>
      <c r="X79" s="68">
        <f t="shared" si="96"/>
        <v>0</v>
      </c>
      <c r="Y79" s="10"/>
      <c r="Z79" s="73">
        <f t="shared" si="97"/>
        <v>0</v>
      </c>
      <c r="AA79" s="79">
        <f t="shared" si="97"/>
        <v>0</v>
      </c>
      <c r="AB79" s="79">
        <f t="shared" si="99"/>
        <v>0</v>
      </c>
      <c r="AC79" s="68">
        <f t="shared" si="100"/>
        <v>0</v>
      </c>
      <c r="AD79" s="4"/>
      <c r="AE79" s="37" t="str">
        <f t="shared" si="101"/>
        <v> </v>
      </c>
      <c r="AF79" s="86" t="str">
        <f t="shared" si="102"/>
        <v>0</v>
      </c>
      <c r="AG79" s="86" t="str">
        <f t="shared" si="103"/>
        <v>0</v>
      </c>
      <c r="AH79" s="86" t="str">
        <f t="shared" si="104"/>
        <v>0</v>
      </c>
      <c r="AI79" s="86" t="str">
        <f t="shared" si="105"/>
        <v>0</v>
      </c>
      <c r="AJ79" s="100" t="str">
        <f t="shared" si="106"/>
        <v/>
      </c>
      <c r="AK79" s="4"/>
      <c r="AL79" s="37" t="str">
        <f t="shared" si="107"/>
        <v> </v>
      </c>
      <c r="AM79" s="141">
        <f t="shared" si="131"/>
        <v>0</v>
      </c>
      <c r="AN79" s="99">
        <f t="shared" si="132"/>
        <v>0</v>
      </c>
      <c r="AO79" s="99">
        <f t="shared" si="133"/>
        <v>0</v>
      </c>
      <c r="AP79" s="99">
        <f t="shared" si="134"/>
        <v>0</v>
      </c>
      <c r="AQ79" s="150">
        <f t="shared" si="135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8"/>
        <v> </v>
      </c>
      <c r="BZ79" s="226" t="str">
        <f t="shared" si="109"/>
        <v> </v>
      </c>
      <c r="CA79" s="227" t="str">
        <f t="shared" si="110"/>
        <v> </v>
      </c>
      <c r="CB79" s="227" t="str">
        <f t="shared" si="111"/>
        <v> </v>
      </c>
      <c r="CC79" s="238">
        <f t="shared" si="112"/>
        <v>0</v>
      </c>
      <c r="CE79" s="226" t="str">
        <f t="shared" si="113"/>
        <v> </v>
      </c>
      <c r="CF79" s="227" t="str">
        <f t="shared" si="114"/>
        <v> </v>
      </c>
      <c r="CG79" s="227" t="str">
        <f t="shared" si="115"/>
        <v> </v>
      </c>
      <c r="CH79" s="238">
        <f t="shared" si="116"/>
        <v>0</v>
      </c>
      <c r="CJ79" s="226" t="str">
        <f t="shared" si="117"/>
        <v> </v>
      </c>
      <c r="CK79" s="227" t="str">
        <f t="shared" si="118"/>
        <v> </v>
      </c>
      <c r="CL79" s="227" t="str">
        <f t="shared" si="119"/>
        <v> </v>
      </c>
      <c r="CM79" s="238">
        <f t="shared" si="120"/>
        <v>0</v>
      </c>
      <c r="CN79" s="2"/>
      <c r="CO79" s="226" t="str">
        <f t="shared" si="121"/>
        <v> </v>
      </c>
      <c r="CP79" s="227" t="str">
        <f t="shared" si="122"/>
        <v> </v>
      </c>
      <c r="CQ79" s="227" t="str">
        <f t="shared" si="123"/>
        <v> </v>
      </c>
      <c r="CR79" s="238">
        <f t="shared" si="124"/>
        <v>0</v>
      </c>
      <c r="CT79" s="226" t="str">
        <f t="shared" si="125"/>
        <v> </v>
      </c>
      <c r="CU79" s="227" t="str">
        <f t="shared" si="126"/>
        <v> </v>
      </c>
      <c r="CV79" s="227" t="str">
        <f t="shared" si="127"/>
        <v> </v>
      </c>
      <c r="CW79" s="238">
        <f t="shared" si="128"/>
        <v>0</v>
      </c>
    </row>
    <row r="80" ht="10.35" hidden="1" customHeight="1" spans="1:101">
      <c r="A80" s="4"/>
      <c r="B80" s="22"/>
      <c r="C80" s="22"/>
      <c r="E80" s="37" t="str">
        <f t="shared" si="92"/>
        <v> </v>
      </c>
      <c r="F80" s="38"/>
      <c r="G80" s="39"/>
      <c r="H80" s="40"/>
      <c r="I80" s="68">
        <f t="shared" si="93"/>
        <v>0</v>
      </c>
      <c r="J80" s="10"/>
      <c r="K80" s="38"/>
      <c r="L80" s="39"/>
      <c r="M80" s="40"/>
      <c r="N80" s="68">
        <f t="shared" si="94"/>
        <v>0</v>
      </c>
      <c r="O80" s="10"/>
      <c r="P80" s="38"/>
      <c r="Q80" s="39"/>
      <c r="R80" s="40"/>
      <c r="S80" s="68">
        <f t="shared" si="95"/>
        <v>0</v>
      </c>
      <c r="T80" s="10"/>
      <c r="U80" s="38"/>
      <c r="V80" s="39"/>
      <c r="W80" s="40"/>
      <c r="X80" s="68">
        <f t="shared" si="96"/>
        <v>0</v>
      </c>
      <c r="Y80" s="10"/>
      <c r="Z80" s="73">
        <f t="shared" si="97"/>
        <v>0</v>
      </c>
      <c r="AA80" s="79">
        <f t="shared" si="97"/>
        <v>0</v>
      </c>
      <c r="AB80" s="79">
        <f t="shared" si="99"/>
        <v>0</v>
      </c>
      <c r="AC80" s="68">
        <f t="shared" si="100"/>
        <v>0</v>
      </c>
      <c r="AD80" s="4"/>
      <c r="AE80" s="37" t="str">
        <f t="shared" si="101"/>
        <v> </v>
      </c>
      <c r="AF80" s="86" t="str">
        <f t="shared" si="102"/>
        <v>0</v>
      </c>
      <c r="AG80" s="86" t="str">
        <f t="shared" si="103"/>
        <v>0</v>
      </c>
      <c r="AH80" s="86" t="str">
        <f t="shared" si="104"/>
        <v>0</v>
      </c>
      <c r="AI80" s="86" t="str">
        <f t="shared" si="105"/>
        <v>0</v>
      </c>
      <c r="AJ80" s="100" t="str">
        <f t="shared" si="106"/>
        <v/>
      </c>
      <c r="AK80" s="4"/>
      <c r="AL80" s="37" t="str">
        <f t="shared" si="107"/>
        <v> </v>
      </c>
      <c r="AM80" s="141">
        <f t="shared" si="131"/>
        <v>0</v>
      </c>
      <c r="AN80" s="99">
        <f t="shared" si="132"/>
        <v>0</v>
      </c>
      <c r="AO80" s="99">
        <f t="shared" si="133"/>
        <v>0</v>
      </c>
      <c r="AP80" s="99">
        <f t="shared" si="134"/>
        <v>0</v>
      </c>
      <c r="AQ80" s="150">
        <f t="shared" si="135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8"/>
        <v> </v>
      </c>
      <c r="BZ80" s="226" t="str">
        <f t="shared" si="109"/>
        <v> </v>
      </c>
      <c r="CA80" s="227" t="str">
        <f t="shared" si="110"/>
        <v> </v>
      </c>
      <c r="CB80" s="227" t="str">
        <f t="shared" si="111"/>
        <v> </v>
      </c>
      <c r="CC80" s="238">
        <f t="shared" si="112"/>
        <v>0</v>
      </c>
      <c r="CE80" s="226" t="str">
        <f t="shared" si="113"/>
        <v> </v>
      </c>
      <c r="CF80" s="227" t="str">
        <f t="shared" si="114"/>
        <v> </v>
      </c>
      <c r="CG80" s="227" t="str">
        <f t="shared" si="115"/>
        <v> </v>
      </c>
      <c r="CH80" s="238">
        <f t="shared" si="116"/>
        <v>0</v>
      </c>
      <c r="CJ80" s="226" t="str">
        <f t="shared" si="117"/>
        <v> </v>
      </c>
      <c r="CK80" s="227" t="str">
        <f t="shared" si="118"/>
        <v> </v>
      </c>
      <c r="CL80" s="227" t="str">
        <f t="shared" si="119"/>
        <v> </v>
      </c>
      <c r="CM80" s="238">
        <f t="shared" si="120"/>
        <v>0</v>
      </c>
      <c r="CN80" s="2"/>
      <c r="CO80" s="226" t="str">
        <f t="shared" si="121"/>
        <v> </v>
      </c>
      <c r="CP80" s="227" t="str">
        <f t="shared" si="122"/>
        <v> </v>
      </c>
      <c r="CQ80" s="227" t="str">
        <f t="shared" si="123"/>
        <v> </v>
      </c>
      <c r="CR80" s="238">
        <f t="shared" si="124"/>
        <v>0</v>
      </c>
      <c r="CT80" s="226" t="str">
        <f t="shared" si="125"/>
        <v> </v>
      </c>
      <c r="CU80" s="227" t="str">
        <f t="shared" si="126"/>
        <v> </v>
      </c>
      <c r="CV80" s="227" t="str">
        <f t="shared" si="127"/>
        <v> </v>
      </c>
      <c r="CW80" s="238">
        <f t="shared" si="128"/>
        <v>0</v>
      </c>
    </row>
    <row r="81" ht="10.35" hidden="1" customHeight="1" spans="1:101">
      <c r="A81" s="4"/>
      <c r="B81" s="22"/>
      <c r="C81" s="22"/>
      <c r="E81" s="37" t="str">
        <f t="shared" si="92"/>
        <v> </v>
      </c>
      <c r="F81" s="38"/>
      <c r="G81" s="39"/>
      <c r="H81" s="40"/>
      <c r="I81" s="68">
        <f t="shared" si="93"/>
        <v>0</v>
      </c>
      <c r="J81" s="10"/>
      <c r="K81" s="38"/>
      <c r="L81" s="39"/>
      <c r="M81" s="40"/>
      <c r="N81" s="68">
        <f t="shared" si="94"/>
        <v>0</v>
      </c>
      <c r="O81" s="10"/>
      <c r="P81" s="38"/>
      <c r="Q81" s="39"/>
      <c r="R81" s="40"/>
      <c r="S81" s="68">
        <f t="shared" si="95"/>
        <v>0</v>
      </c>
      <c r="T81" s="10"/>
      <c r="U81" s="38"/>
      <c r="V81" s="39"/>
      <c r="W81" s="40"/>
      <c r="X81" s="68">
        <f t="shared" si="96"/>
        <v>0</v>
      </c>
      <c r="Y81" s="10"/>
      <c r="Z81" s="73">
        <f t="shared" si="97"/>
        <v>0</v>
      </c>
      <c r="AA81" s="79">
        <f t="shared" si="97"/>
        <v>0</v>
      </c>
      <c r="AB81" s="79">
        <f t="shared" si="99"/>
        <v>0</v>
      </c>
      <c r="AC81" s="68">
        <f t="shared" si="100"/>
        <v>0</v>
      </c>
      <c r="AD81" s="4"/>
      <c r="AE81" s="37" t="str">
        <f t="shared" si="101"/>
        <v> </v>
      </c>
      <c r="AF81" s="86" t="str">
        <f t="shared" si="102"/>
        <v>0</v>
      </c>
      <c r="AG81" s="86" t="str">
        <f t="shared" si="103"/>
        <v>0</v>
      </c>
      <c r="AH81" s="86" t="str">
        <f t="shared" si="104"/>
        <v>0</v>
      </c>
      <c r="AI81" s="86" t="str">
        <f t="shared" si="105"/>
        <v>0</v>
      </c>
      <c r="AJ81" s="100" t="str">
        <f t="shared" si="106"/>
        <v/>
      </c>
      <c r="AK81" s="4"/>
      <c r="AL81" s="37" t="str">
        <f t="shared" si="107"/>
        <v> </v>
      </c>
      <c r="AM81" s="141">
        <f t="shared" si="131"/>
        <v>0</v>
      </c>
      <c r="AN81" s="99">
        <f t="shared" si="132"/>
        <v>0</v>
      </c>
      <c r="AO81" s="99">
        <f t="shared" si="133"/>
        <v>0</v>
      </c>
      <c r="AP81" s="99">
        <f t="shared" si="134"/>
        <v>0</v>
      </c>
      <c r="AQ81" s="150">
        <f t="shared" si="135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8"/>
        <v> </v>
      </c>
      <c r="BZ81" s="226" t="str">
        <f t="shared" si="109"/>
        <v> </v>
      </c>
      <c r="CA81" s="227" t="str">
        <f t="shared" si="110"/>
        <v> </v>
      </c>
      <c r="CB81" s="227" t="str">
        <f t="shared" si="111"/>
        <v> </v>
      </c>
      <c r="CC81" s="238">
        <f t="shared" si="112"/>
        <v>0</v>
      </c>
      <c r="CE81" s="226" t="str">
        <f t="shared" si="113"/>
        <v> </v>
      </c>
      <c r="CF81" s="227" t="str">
        <f t="shared" si="114"/>
        <v> </v>
      </c>
      <c r="CG81" s="227" t="str">
        <f t="shared" si="115"/>
        <v> </v>
      </c>
      <c r="CH81" s="238">
        <f t="shared" si="116"/>
        <v>0</v>
      </c>
      <c r="CJ81" s="226" t="str">
        <f t="shared" si="117"/>
        <v> </v>
      </c>
      <c r="CK81" s="227" t="str">
        <f t="shared" si="118"/>
        <v> </v>
      </c>
      <c r="CL81" s="227" t="str">
        <f t="shared" si="119"/>
        <v> </v>
      </c>
      <c r="CM81" s="238">
        <f t="shared" si="120"/>
        <v>0</v>
      </c>
      <c r="CN81" s="2"/>
      <c r="CO81" s="226" t="str">
        <f t="shared" si="121"/>
        <v> </v>
      </c>
      <c r="CP81" s="227" t="str">
        <f t="shared" si="122"/>
        <v> </v>
      </c>
      <c r="CQ81" s="227" t="str">
        <f t="shared" si="123"/>
        <v> </v>
      </c>
      <c r="CR81" s="238">
        <f t="shared" si="124"/>
        <v>0</v>
      </c>
      <c r="CT81" s="226" t="str">
        <f t="shared" si="125"/>
        <v> </v>
      </c>
      <c r="CU81" s="227" t="str">
        <f t="shared" si="126"/>
        <v> </v>
      </c>
      <c r="CV81" s="227" t="str">
        <f t="shared" si="127"/>
        <v> </v>
      </c>
      <c r="CW81" s="238">
        <f t="shared" si="128"/>
        <v>0</v>
      </c>
    </row>
    <row r="82" ht="10.35" hidden="1" customHeight="1" spans="1:101">
      <c r="A82" s="4"/>
      <c r="B82" s="22"/>
      <c r="C82" s="22"/>
      <c r="E82" s="37" t="str">
        <f t="shared" si="92"/>
        <v> </v>
      </c>
      <c r="F82" s="38"/>
      <c r="G82" s="39"/>
      <c r="H82" s="40"/>
      <c r="I82" s="68">
        <f t="shared" si="93"/>
        <v>0</v>
      </c>
      <c r="J82" s="10"/>
      <c r="K82" s="38"/>
      <c r="L82" s="39"/>
      <c r="M82" s="40"/>
      <c r="N82" s="68">
        <f t="shared" si="94"/>
        <v>0</v>
      </c>
      <c r="O82" s="10"/>
      <c r="P82" s="38"/>
      <c r="Q82" s="39"/>
      <c r="R82" s="40"/>
      <c r="S82" s="68">
        <f t="shared" si="95"/>
        <v>0</v>
      </c>
      <c r="T82" s="10"/>
      <c r="U82" s="38"/>
      <c r="V82" s="39"/>
      <c r="W82" s="40"/>
      <c r="X82" s="68">
        <f t="shared" si="96"/>
        <v>0</v>
      </c>
      <c r="Y82" s="10"/>
      <c r="Z82" s="73">
        <f t="shared" si="97"/>
        <v>0</v>
      </c>
      <c r="AA82" s="79">
        <f t="shared" si="97"/>
        <v>0</v>
      </c>
      <c r="AB82" s="79">
        <f t="shared" si="99"/>
        <v>0</v>
      </c>
      <c r="AC82" s="68">
        <f t="shared" si="100"/>
        <v>0</v>
      </c>
      <c r="AD82" s="4"/>
      <c r="AE82" s="37" t="str">
        <f t="shared" si="101"/>
        <v> </v>
      </c>
      <c r="AF82" s="86" t="str">
        <f t="shared" si="102"/>
        <v>0</v>
      </c>
      <c r="AG82" s="86" t="str">
        <f t="shared" si="103"/>
        <v>0</v>
      </c>
      <c r="AH82" s="86" t="str">
        <f t="shared" si="104"/>
        <v>0</v>
      </c>
      <c r="AI82" s="86" t="str">
        <f t="shared" si="105"/>
        <v>0</v>
      </c>
      <c r="AJ82" s="100" t="str">
        <f t="shared" si="106"/>
        <v/>
      </c>
      <c r="AK82" s="4"/>
      <c r="AL82" s="37" t="str">
        <f t="shared" si="107"/>
        <v> </v>
      </c>
      <c r="AM82" s="141">
        <f t="shared" si="131"/>
        <v>0</v>
      </c>
      <c r="AN82" s="99">
        <f t="shared" si="132"/>
        <v>0</v>
      </c>
      <c r="AO82" s="99">
        <f t="shared" si="133"/>
        <v>0</v>
      </c>
      <c r="AP82" s="99">
        <f t="shared" si="134"/>
        <v>0</v>
      </c>
      <c r="AQ82" s="150">
        <f t="shared" si="135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8"/>
        <v> </v>
      </c>
      <c r="BZ82" s="226" t="str">
        <f t="shared" si="109"/>
        <v> </v>
      </c>
      <c r="CA82" s="227" t="str">
        <f t="shared" si="110"/>
        <v> </v>
      </c>
      <c r="CB82" s="227" t="str">
        <f t="shared" si="111"/>
        <v> </v>
      </c>
      <c r="CC82" s="238">
        <f t="shared" si="112"/>
        <v>0</v>
      </c>
      <c r="CE82" s="226" t="str">
        <f t="shared" si="113"/>
        <v> </v>
      </c>
      <c r="CF82" s="227" t="str">
        <f t="shared" si="114"/>
        <v> </v>
      </c>
      <c r="CG82" s="227" t="str">
        <f t="shared" si="115"/>
        <v> </v>
      </c>
      <c r="CH82" s="238">
        <f t="shared" si="116"/>
        <v>0</v>
      </c>
      <c r="CJ82" s="226" t="str">
        <f t="shared" si="117"/>
        <v> </v>
      </c>
      <c r="CK82" s="227" t="str">
        <f t="shared" si="118"/>
        <v> </v>
      </c>
      <c r="CL82" s="227" t="str">
        <f t="shared" si="119"/>
        <v> </v>
      </c>
      <c r="CM82" s="238">
        <f t="shared" si="120"/>
        <v>0</v>
      </c>
      <c r="CN82" s="2"/>
      <c r="CO82" s="226" t="str">
        <f t="shared" si="121"/>
        <v> </v>
      </c>
      <c r="CP82" s="227" t="str">
        <f t="shared" si="122"/>
        <v> </v>
      </c>
      <c r="CQ82" s="227" t="str">
        <f t="shared" si="123"/>
        <v> </v>
      </c>
      <c r="CR82" s="238">
        <f t="shared" si="124"/>
        <v>0</v>
      </c>
      <c r="CT82" s="226" t="str">
        <f t="shared" si="125"/>
        <v> </v>
      </c>
      <c r="CU82" s="227" t="str">
        <f t="shared" si="126"/>
        <v> </v>
      </c>
      <c r="CV82" s="227" t="str">
        <f t="shared" si="127"/>
        <v> </v>
      </c>
      <c r="CW82" s="238">
        <f t="shared" si="128"/>
        <v>0</v>
      </c>
    </row>
    <row r="83" ht="10.35" hidden="1" customHeight="1" spans="1:101">
      <c r="A83" s="4"/>
      <c r="B83" s="22"/>
      <c r="C83" s="22"/>
      <c r="E83" s="37" t="str">
        <f t="shared" si="92"/>
        <v> </v>
      </c>
      <c r="F83" s="252"/>
      <c r="G83" s="253"/>
      <c r="H83" s="254"/>
      <c r="I83" s="68">
        <f t="shared" si="93"/>
        <v>0</v>
      </c>
      <c r="J83" s="10"/>
      <c r="K83" s="42"/>
      <c r="L83" s="43"/>
      <c r="M83" s="44"/>
      <c r="N83" s="68">
        <f t="shared" si="94"/>
        <v>0</v>
      </c>
      <c r="O83" s="10"/>
      <c r="P83" s="42"/>
      <c r="Q83" s="43"/>
      <c r="R83" s="44"/>
      <c r="S83" s="68">
        <f t="shared" si="95"/>
        <v>0</v>
      </c>
      <c r="T83" s="10"/>
      <c r="U83" s="42"/>
      <c r="V83" s="43"/>
      <c r="W83" s="44"/>
      <c r="X83" s="68">
        <f t="shared" si="96"/>
        <v>0</v>
      </c>
      <c r="Y83" s="10"/>
      <c r="Z83" s="73">
        <f t="shared" si="97"/>
        <v>0</v>
      </c>
      <c r="AA83" s="79">
        <f t="shared" si="97"/>
        <v>0</v>
      </c>
      <c r="AB83" s="79">
        <f t="shared" si="99"/>
        <v>0</v>
      </c>
      <c r="AC83" s="68">
        <f t="shared" si="100"/>
        <v>0</v>
      </c>
      <c r="AD83" s="4"/>
      <c r="AE83" s="37" t="str">
        <f t="shared" si="101"/>
        <v> </v>
      </c>
      <c r="AF83" s="86" t="str">
        <f t="shared" si="102"/>
        <v>0</v>
      </c>
      <c r="AG83" s="86" t="str">
        <f t="shared" si="103"/>
        <v>0</v>
      </c>
      <c r="AH83" s="86" t="str">
        <f t="shared" si="104"/>
        <v>0</v>
      </c>
      <c r="AI83" s="86" t="str">
        <f t="shared" si="105"/>
        <v>0</v>
      </c>
      <c r="AJ83" s="100" t="str">
        <f t="shared" si="106"/>
        <v/>
      </c>
      <c r="AK83" s="4"/>
      <c r="AL83" s="41" t="str">
        <f t="shared" si="107"/>
        <v> </v>
      </c>
      <c r="AM83" s="141">
        <f t="shared" si="131"/>
        <v>0</v>
      </c>
      <c r="AN83" s="99">
        <f t="shared" si="132"/>
        <v>0</v>
      </c>
      <c r="AO83" s="99">
        <f t="shared" si="133"/>
        <v>0</v>
      </c>
      <c r="AP83" s="99">
        <f t="shared" si="134"/>
        <v>0</v>
      </c>
      <c r="AQ83" s="150">
        <f t="shared" si="135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8"/>
        <v> </v>
      </c>
      <c r="BZ83" s="228" t="str">
        <f t="shared" si="109"/>
        <v> </v>
      </c>
      <c r="CA83" s="229" t="str">
        <f t="shared" si="110"/>
        <v> </v>
      </c>
      <c r="CB83" s="229" t="str">
        <f t="shared" si="111"/>
        <v> </v>
      </c>
      <c r="CC83" s="239">
        <f t="shared" si="112"/>
        <v>0</v>
      </c>
      <c r="CE83" s="228" t="str">
        <f t="shared" si="113"/>
        <v> </v>
      </c>
      <c r="CF83" s="229" t="str">
        <f t="shared" si="114"/>
        <v> </v>
      </c>
      <c r="CG83" s="229" t="str">
        <f t="shared" si="115"/>
        <v> </v>
      </c>
      <c r="CH83" s="239">
        <f t="shared" si="116"/>
        <v>0</v>
      </c>
      <c r="CJ83" s="228" t="str">
        <f t="shared" si="117"/>
        <v> </v>
      </c>
      <c r="CK83" s="229" t="str">
        <f t="shared" si="118"/>
        <v> </v>
      </c>
      <c r="CL83" s="229" t="str">
        <f t="shared" si="119"/>
        <v> </v>
      </c>
      <c r="CM83" s="239">
        <f t="shared" si="120"/>
        <v>0</v>
      </c>
      <c r="CN83" s="2"/>
      <c r="CO83" s="228" t="str">
        <f t="shared" si="121"/>
        <v> </v>
      </c>
      <c r="CP83" s="229" t="str">
        <f t="shared" si="122"/>
        <v> </v>
      </c>
      <c r="CQ83" s="229" t="str">
        <f t="shared" si="123"/>
        <v> </v>
      </c>
      <c r="CR83" s="239">
        <f t="shared" si="124"/>
        <v>0</v>
      </c>
      <c r="CT83" s="228" t="str">
        <f t="shared" si="125"/>
        <v> </v>
      </c>
      <c r="CU83" s="229" t="str">
        <f t="shared" si="126"/>
        <v> </v>
      </c>
      <c r="CV83" s="229" t="str">
        <f t="shared" si="127"/>
        <v> </v>
      </c>
      <c r="CW83" s="239">
        <f t="shared" si="128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93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4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5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6"/>
        <v>0</v>
      </c>
      <c r="Y84" s="10"/>
      <c r="Z84" s="46">
        <f t="shared" si="97"/>
        <v>0</v>
      </c>
      <c r="AA84" s="47">
        <f t="shared" si="97"/>
        <v>0</v>
      </c>
      <c r="AB84" s="47">
        <f t="shared" si="99"/>
        <v>0</v>
      </c>
      <c r="AC84" s="64">
        <f t="shared" si="100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 t="str">
        <f t="shared" ref="B93:B106" si="137">IF((B5=0)," ",B5)</f>
        <v> </v>
      </c>
      <c r="C93" s="20"/>
      <c r="D93" s="247"/>
      <c r="E93" s="33" t="str">
        <f>IF((B93=0)," ",B93)</f>
        <v> </v>
      </c>
      <c r="F93" s="34"/>
      <c r="G93" s="35"/>
      <c r="H93" s="36"/>
      <c r="I93" s="62">
        <f t="shared" ref="I93:I116" si="138">SUM(F93:H93)</f>
        <v>0</v>
      </c>
      <c r="J93" s="10"/>
      <c r="K93" s="34"/>
      <c r="L93" s="35"/>
      <c r="M93" s="36"/>
      <c r="N93" s="68">
        <f t="shared" ref="N93:N116" si="139">SUM(K93:M93)</f>
        <v>0</v>
      </c>
      <c r="O93" s="10"/>
      <c r="P93" s="34"/>
      <c r="Q93" s="35"/>
      <c r="R93" s="36"/>
      <c r="S93" s="68">
        <f t="shared" ref="S93:S116" si="140">SUM(P93:R93)</f>
        <v>0</v>
      </c>
      <c r="T93" s="10"/>
      <c r="U93" s="34"/>
      <c r="V93" s="35"/>
      <c r="W93" s="36"/>
      <c r="X93" s="68">
        <f t="shared" ref="X93:X116" si="141">SUM(U93:W93)</f>
        <v>0</v>
      </c>
      <c r="Y93" s="10"/>
      <c r="Z93" s="73">
        <f t="shared" ref="Z93:AB116" si="142">F93+K93+P93+U93</f>
        <v>0</v>
      </c>
      <c r="AA93" s="79">
        <f>G93+L93+Q93+V93</f>
        <v>0</v>
      </c>
      <c r="AB93" s="79">
        <f t="shared" ref="AB93:AB94" si="143">H93+M93+R93+W93</f>
        <v>0</v>
      </c>
      <c r="AC93" s="68">
        <f t="shared" ref="AC93:AC116" si="144">SUM(Z93:AB93)</f>
        <v>0</v>
      </c>
      <c r="AD93" s="4"/>
      <c r="AE93" s="33" t="str">
        <f t="shared" ref="AE93:AE115" si="145">IF((B5=0)," ",B5)</f>
        <v> </v>
      </c>
      <c r="AF93" s="85" t="str">
        <f t="shared" ref="AF93:AF115" si="146">IF((G93+H93=0),"0",100*H93/(G93+H93))</f>
        <v>0</v>
      </c>
      <c r="AG93" s="85" t="str">
        <f t="shared" ref="AG93:AG115" si="147">IF((M93+L93=0),"0",100*M93/(L93+M93))</f>
        <v>0</v>
      </c>
      <c r="AH93" s="85" t="str">
        <f t="shared" ref="AH93:AH115" si="148">IF((R93+Q93=0),"0",100*R93/(Q93+R93))</f>
        <v>0</v>
      </c>
      <c r="AI93" s="85" t="str">
        <f t="shared" ref="AI93:AI115" si="149">IF((W93+V93=0),"0",100*W93/(V93+W93))</f>
        <v>0</v>
      </c>
      <c r="AJ93" s="97" t="str">
        <f t="shared" ref="AJ93:AJ115" si="150">IF(AF93+AG93+AH93+AI93=0,"",100*AB93/(AB93+AA93))</f>
        <v/>
      </c>
      <c r="AK93" s="4"/>
      <c r="AL93" s="98" t="str">
        <f t="shared" ref="AL93:AL115" si="151">IF((B5=0)," ",B5)</f>
        <v> 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 t="str">
        <f t="shared" si="137"/>
        <v> </v>
      </c>
      <c r="C94" s="20"/>
      <c r="D94" s="247"/>
      <c r="E94" s="37" t="str">
        <f>IF((B94=0)," ",B94)</f>
        <v> </v>
      </c>
      <c r="F94" s="38"/>
      <c r="G94" s="39"/>
      <c r="H94" s="40"/>
      <c r="I94" s="63">
        <f t="shared" si="138"/>
        <v>0</v>
      </c>
      <c r="J94" s="10"/>
      <c r="K94" s="38"/>
      <c r="L94" s="39"/>
      <c r="M94" s="40"/>
      <c r="N94" s="68">
        <f t="shared" si="139"/>
        <v>0</v>
      </c>
      <c r="O94" s="10"/>
      <c r="P94" s="38"/>
      <c r="Q94" s="39"/>
      <c r="R94" s="40"/>
      <c r="S94" s="68">
        <f t="shared" si="140"/>
        <v>0</v>
      </c>
      <c r="T94" s="10"/>
      <c r="U94" s="38"/>
      <c r="V94" s="39"/>
      <c r="W94" s="40"/>
      <c r="X94" s="68">
        <f t="shared" si="141"/>
        <v>0</v>
      </c>
      <c r="Y94" s="10"/>
      <c r="Z94" s="73">
        <f t="shared" si="142"/>
        <v>0</v>
      </c>
      <c r="AA94" s="79">
        <f>G94+L94+Q94+V94</f>
        <v>0</v>
      </c>
      <c r="AB94" s="79">
        <f t="shared" si="143"/>
        <v>0</v>
      </c>
      <c r="AC94" s="68">
        <f t="shared" si="144"/>
        <v>0</v>
      </c>
      <c r="AD94" s="4"/>
      <c r="AE94" s="37" t="str">
        <f t="shared" ref="AE94:AE106" si="152">IF((B6=0)," ",B6)</f>
        <v> </v>
      </c>
      <c r="AF94" s="86" t="str">
        <f t="shared" si="146"/>
        <v>0</v>
      </c>
      <c r="AG94" s="86" t="str">
        <f t="shared" si="147"/>
        <v>0</v>
      </c>
      <c r="AH94" s="86" t="str">
        <f t="shared" si="148"/>
        <v>0</v>
      </c>
      <c r="AI94" s="86" t="str">
        <f t="shared" si="149"/>
        <v>0</v>
      </c>
      <c r="AJ94" s="100" t="str">
        <f t="shared" si="150"/>
        <v/>
      </c>
      <c r="AK94" s="4"/>
      <c r="AL94" s="101" t="str">
        <f t="shared" si="151"/>
        <v> </v>
      </c>
      <c r="AM94" s="99">
        <f t="shared" ref="AM94:AM115" si="153">(3*H94)-G94</f>
        <v>0</v>
      </c>
      <c r="AN94" s="99">
        <f t="shared" ref="AN94:AN115" si="154">(3*M94)-L94</f>
        <v>0</v>
      </c>
      <c r="AO94" s="99">
        <f t="shared" ref="AO94:AO115" si="155">(3*R94)-Q94</f>
        <v>0</v>
      </c>
      <c r="AP94" s="99">
        <f t="shared" ref="AP94:AP115" si="156">(3*W94)-V94</f>
        <v>0</v>
      </c>
      <c r="AQ94" s="150">
        <f t="shared" ref="AQ94:AQ115" si="157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 t="str">
        <f t="shared" si="137"/>
        <v> </v>
      </c>
      <c r="C95" s="20"/>
      <c r="D95" s="247"/>
      <c r="E95" s="37" t="str">
        <f t="shared" ref="E95:E115" si="158">IF((B95=0)," ",B95)</f>
        <v> </v>
      </c>
      <c r="F95" s="38"/>
      <c r="G95" s="39"/>
      <c r="H95" s="40"/>
      <c r="I95" s="63">
        <f t="shared" si="138"/>
        <v>0</v>
      </c>
      <c r="J95" s="10"/>
      <c r="K95" s="38"/>
      <c r="L95" s="39"/>
      <c r="M95" s="40"/>
      <c r="N95" s="68">
        <f t="shared" si="139"/>
        <v>0</v>
      </c>
      <c r="O95" s="10"/>
      <c r="P95" s="38"/>
      <c r="Q95" s="39"/>
      <c r="R95" s="40"/>
      <c r="S95" s="68">
        <f t="shared" si="140"/>
        <v>0</v>
      </c>
      <c r="T95" s="10"/>
      <c r="U95" s="38"/>
      <c r="V95" s="39"/>
      <c r="W95" s="40"/>
      <c r="X95" s="68">
        <f t="shared" si="141"/>
        <v>0</v>
      </c>
      <c r="Y95" s="10"/>
      <c r="Z95" s="73">
        <f t="shared" si="142"/>
        <v>0</v>
      </c>
      <c r="AA95" s="79">
        <f t="shared" si="142"/>
        <v>0</v>
      </c>
      <c r="AB95" s="79">
        <f t="shared" si="142"/>
        <v>0</v>
      </c>
      <c r="AC95" s="68">
        <f t="shared" si="144"/>
        <v>0</v>
      </c>
      <c r="AD95" s="4"/>
      <c r="AE95" s="37" t="str">
        <f t="shared" si="152"/>
        <v> </v>
      </c>
      <c r="AF95" s="86" t="str">
        <f t="shared" si="146"/>
        <v>0</v>
      </c>
      <c r="AG95" s="86" t="str">
        <f t="shared" si="147"/>
        <v>0</v>
      </c>
      <c r="AH95" s="86" t="str">
        <f t="shared" si="148"/>
        <v>0</v>
      </c>
      <c r="AI95" s="86" t="str">
        <f t="shared" si="149"/>
        <v>0</v>
      </c>
      <c r="AJ95" s="100" t="str">
        <f t="shared" si="150"/>
        <v/>
      </c>
      <c r="AK95" s="4"/>
      <c r="AL95" s="101" t="str">
        <f t="shared" si="151"/>
        <v> </v>
      </c>
      <c r="AM95" s="99">
        <f t="shared" si="153"/>
        <v>0</v>
      </c>
      <c r="AN95" s="99">
        <f t="shared" si="154"/>
        <v>0</v>
      </c>
      <c r="AO95" s="99">
        <f t="shared" si="155"/>
        <v>0</v>
      </c>
      <c r="AP95" s="99">
        <f t="shared" si="156"/>
        <v>0</v>
      </c>
      <c r="AQ95" s="150">
        <f t="shared" si="157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 t="str">
        <f t="shared" si="137"/>
        <v> </v>
      </c>
      <c r="C96" s="20"/>
      <c r="D96" s="247"/>
      <c r="E96" s="37" t="str">
        <f t="shared" si="158"/>
        <v> </v>
      </c>
      <c r="F96" s="38"/>
      <c r="G96" s="39"/>
      <c r="H96" s="40"/>
      <c r="I96" s="63">
        <f t="shared" si="138"/>
        <v>0</v>
      </c>
      <c r="J96" s="10"/>
      <c r="K96" s="38"/>
      <c r="L96" s="39"/>
      <c r="M96" s="40"/>
      <c r="N96" s="68">
        <f t="shared" si="139"/>
        <v>0</v>
      </c>
      <c r="O96" s="10"/>
      <c r="P96" s="38"/>
      <c r="Q96" s="39"/>
      <c r="R96" s="40"/>
      <c r="S96" s="68">
        <f t="shared" si="140"/>
        <v>0</v>
      </c>
      <c r="T96" s="10"/>
      <c r="U96" s="38"/>
      <c r="V96" s="39"/>
      <c r="W96" s="40"/>
      <c r="X96" s="68">
        <f t="shared" si="141"/>
        <v>0</v>
      </c>
      <c r="Y96" s="10"/>
      <c r="Z96" s="73">
        <f t="shared" si="142"/>
        <v>0</v>
      </c>
      <c r="AA96" s="79">
        <f t="shared" si="142"/>
        <v>0</v>
      </c>
      <c r="AB96" s="79">
        <f t="shared" si="142"/>
        <v>0</v>
      </c>
      <c r="AC96" s="68">
        <f t="shared" si="144"/>
        <v>0</v>
      </c>
      <c r="AD96" s="4"/>
      <c r="AE96" s="37" t="str">
        <f t="shared" si="152"/>
        <v> </v>
      </c>
      <c r="AF96" s="86" t="str">
        <f t="shared" si="146"/>
        <v>0</v>
      </c>
      <c r="AG96" s="86" t="str">
        <f t="shared" si="147"/>
        <v>0</v>
      </c>
      <c r="AH96" s="86" t="str">
        <f t="shared" si="148"/>
        <v>0</v>
      </c>
      <c r="AI96" s="86" t="str">
        <f t="shared" si="149"/>
        <v>0</v>
      </c>
      <c r="AJ96" s="100" t="str">
        <f t="shared" si="150"/>
        <v/>
      </c>
      <c r="AK96" s="4"/>
      <c r="AL96" s="101" t="str">
        <f t="shared" si="151"/>
        <v> </v>
      </c>
      <c r="AM96" s="99">
        <f t="shared" si="153"/>
        <v>0</v>
      </c>
      <c r="AN96" s="99">
        <f t="shared" si="154"/>
        <v>0</v>
      </c>
      <c r="AO96" s="99">
        <f t="shared" si="155"/>
        <v>0</v>
      </c>
      <c r="AP96" s="99">
        <f t="shared" si="156"/>
        <v>0</v>
      </c>
      <c r="AQ96" s="150">
        <f t="shared" si="157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 t="str">
        <f t="shared" si="137"/>
        <v> </v>
      </c>
      <c r="C97" s="20"/>
      <c r="D97" s="247"/>
      <c r="E97" s="37" t="str">
        <f t="shared" si="158"/>
        <v> </v>
      </c>
      <c r="F97" s="38"/>
      <c r="G97" s="39"/>
      <c r="H97" s="40"/>
      <c r="I97" s="63">
        <f t="shared" si="138"/>
        <v>0</v>
      </c>
      <c r="J97" s="10"/>
      <c r="K97" s="38"/>
      <c r="L97" s="39"/>
      <c r="M97" s="40"/>
      <c r="N97" s="68">
        <f t="shared" si="139"/>
        <v>0</v>
      </c>
      <c r="O97" s="10"/>
      <c r="P97" s="38"/>
      <c r="Q97" s="39"/>
      <c r="R97" s="40"/>
      <c r="S97" s="68">
        <f t="shared" si="140"/>
        <v>0</v>
      </c>
      <c r="T97" s="10"/>
      <c r="U97" s="38"/>
      <c r="V97" s="39"/>
      <c r="W97" s="40"/>
      <c r="X97" s="68">
        <f t="shared" si="141"/>
        <v>0</v>
      </c>
      <c r="Y97" s="10"/>
      <c r="Z97" s="73">
        <f t="shared" si="142"/>
        <v>0</v>
      </c>
      <c r="AA97" s="79">
        <f t="shared" si="142"/>
        <v>0</v>
      </c>
      <c r="AB97" s="79">
        <f t="shared" si="142"/>
        <v>0</v>
      </c>
      <c r="AC97" s="68">
        <f t="shared" si="144"/>
        <v>0</v>
      </c>
      <c r="AD97" s="4"/>
      <c r="AE97" s="37" t="str">
        <f t="shared" si="152"/>
        <v> </v>
      </c>
      <c r="AF97" s="86" t="str">
        <f t="shared" si="146"/>
        <v>0</v>
      </c>
      <c r="AG97" s="86" t="str">
        <f t="shared" si="147"/>
        <v>0</v>
      </c>
      <c r="AH97" s="86" t="str">
        <f t="shared" si="148"/>
        <v>0</v>
      </c>
      <c r="AI97" s="86" t="str">
        <f t="shared" si="149"/>
        <v>0</v>
      </c>
      <c r="AJ97" s="100" t="str">
        <f t="shared" si="150"/>
        <v/>
      </c>
      <c r="AK97" s="4"/>
      <c r="AL97" s="101" t="str">
        <f t="shared" si="151"/>
        <v> </v>
      </c>
      <c r="AM97" s="99">
        <f t="shared" si="153"/>
        <v>0</v>
      </c>
      <c r="AN97" s="99">
        <f t="shared" si="154"/>
        <v>0</v>
      </c>
      <c r="AO97" s="99">
        <f t="shared" si="155"/>
        <v>0</v>
      </c>
      <c r="AP97" s="99">
        <f t="shared" si="156"/>
        <v>0</v>
      </c>
      <c r="AQ97" s="150">
        <f t="shared" si="157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 t="str">
        <f t="shared" si="137"/>
        <v> </v>
      </c>
      <c r="C98" s="20"/>
      <c r="D98" s="247"/>
      <c r="E98" s="37" t="str">
        <f t="shared" si="158"/>
        <v> </v>
      </c>
      <c r="F98" s="38"/>
      <c r="G98" s="39"/>
      <c r="H98" s="40"/>
      <c r="I98" s="63">
        <f t="shared" si="138"/>
        <v>0</v>
      </c>
      <c r="J98" s="10"/>
      <c r="K98" s="38"/>
      <c r="L98" s="39"/>
      <c r="M98" s="40"/>
      <c r="N98" s="68">
        <f t="shared" si="139"/>
        <v>0</v>
      </c>
      <c r="O98" s="10"/>
      <c r="P98" s="38"/>
      <c r="Q98" s="39"/>
      <c r="R98" s="40"/>
      <c r="S98" s="68">
        <f t="shared" si="140"/>
        <v>0</v>
      </c>
      <c r="T98" s="10"/>
      <c r="U98" s="38"/>
      <c r="V98" s="39"/>
      <c r="W98" s="40"/>
      <c r="X98" s="68">
        <f t="shared" si="141"/>
        <v>0</v>
      </c>
      <c r="Y98" s="10"/>
      <c r="Z98" s="73">
        <f t="shared" si="142"/>
        <v>0</v>
      </c>
      <c r="AA98" s="79">
        <f t="shared" si="142"/>
        <v>0</v>
      </c>
      <c r="AB98" s="79">
        <f t="shared" si="142"/>
        <v>0</v>
      </c>
      <c r="AC98" s="68">
        <f t="shared" si="144"/>
        <v>0</v>
      </c>
      <c r="AD98" s="4"/>
      <c r="AE98" s="37" t="str">
        <f t="shared" si="152"/>
        <v> </v>
      </c>
      <c r="AF98" s="86" t="str">
        <f t="shared" si="146"/>
        <v>0</v>
      </c>
      <c r="AG98" s="86" t="str">
        <f t="shared" si="147"/>
        <v>0</v>
      </c>
      <c r="AH98" s="86" t="str">
        <f t="shared" si="148"/>
        <v>0</v>
      </c>
      <c r="AI98" s="86" t="str">
        <f t="shared" si="149"/>
        <v>0</v>
      </c>
      <c r="AJ98" s="100" t="str">
        <f t="shared" si="150"/>
        <v/>
      </c>
      <c r="AK98" s="4"/>
      <c r="AL98" s="101" t="str">
        <f t="shared" si="151"/>
        <v> </v>
      </c>
      <c r="AM98" s="99">
        <f t="shared" si="153"/>
        <v>0</v>
      </c>
      <c r="AN98" s="99">
        <f t="shared" si="154"/>
        <v>0</v>
      </c>
      <c r="AO98" s="99">
        <f t="shared" si="155"/>
        <v>0</v>
      </c>
      <c r="AP98" s="99">
        <f t="shared" si="156"/>
        <v>0</v>
      </c>
      <c r="AQ98" s="150">
        <f t="shared" si="157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 t="str">
        <f t="shared" si="137"/>
        <v> </v>
      </c>
      <c r="C99" s="20"/>
      <c r="D99" s="247"/>
      <c r="E99" s="37" t="str">
        <f t="shared" si="158"/>
        <v> </v>
      </c>
      <c r="F99" s="38"/>
      <c r="G99" s="39"/>
      <c r="H99" s="40"/>
      <c r="I99" s="63">
        <f t="shared" si="138"/>
        <v>0</v>
      </c>
      <c r="J99" s="10"/>
      <c r="K99" s="38"/>
      <c r="L99" s="39"/>
      <c r="M99" s="40"/>
      <c r="N99" s="68">
        <f t="shared" si="139"/>
        <v>0</v>
      </c>
      <c r="O99" s="10"/>
      <c r="P99" s="38"/>
      <c r="Q99" s="39"/>
      <c r="R99" s="40"/>
      <c r="S99" s="68">
        <f t="shared" si="140"/>
        <v>0</v>
      </c>
      <c r="T99" s="10"/>
      <c r="U99" s="38"/>
      <c r="V99" s="39"/>
      <c r="W99" s="40"/>
      <c r="X99" s="68">
        <f t="shared" si="141"/>
        <v>0</v>
      </c>
      <c r="Y99" s="10"/>
      <c r="Z99" s="73">
        <f t="shared" si="142"/>
        <v>0</v>
      </c>
      <c r="AA99" s="79">
        <f t="shared" si="142"/>
        <v>0</v>
      </c>
      <c r="AB99" s="79">
        <f t="shared" si="142"/>
        <v>0</v>
      </c>
      <c r="AC99" s="68">
        <f t="shared" si="144"/>
        <v>0</v>
      </c>
      <c r="AD99" s="4"/>
      <c r="AE99" s="37" t="str">
        <f t="shared" si="152"/>
        <v> </v>
      </c>
      <c r="AF99" s="86" t="str">
        <f t="shared" si="146"/>
        <v>0</v>
      </c>
      <c r="AG99" s="86" t="str">
        <f t="shared" si="147"/>
        <v>0</v>
      </c>
      <c r="AH99" s="86" t="str">
        <f t="shared" si="148"/>
        <v>0</v>
      </c>
      <c r="AI99" s="86" t="str">
        <f t="shared" si="149"/>
        <v>0</v>
      </c>
      <c r="AJ99" s="100" t="str">
        <f t="shared" si="150"/>
        <v/>
      </c>
      <c r="AK99" s="4"/>
      <c r="AL99" s="101" t="str">
        <f t="shared" si="151"/>
        <v> </v>
      </c>
      <c r="AM99" s="99">
        <f t="shared" si="153"/>
        <v>0</v>
      </c>
      <c r="AN99" s="99">
        <f t="shared" si="154"/>
        <v>0</v>
      </c>
      <c r="AO99" s="99">
        <f t="shared" si="155"/>
        <v>0</v>
      </c>
      <c r="AP99" s="99">
        <f t="shared" si="156"/>
        <v>0</v>
      </c>
      <c r="AQ99" s="150">
        <f t="shared" si="157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 t="str">
        <f t="shared" si="137"/>
        <v> </v>
      </c>
      <c r="C100" s="20"/>
      <c r="D100" s="247"/>
      <c r="E100" s="37" t="str">
        <f t="shared" si="158"/>
        <v> </v>
      </c>
      <c r="F100" s="38"/>
      <c r="G100" s="39"/>
      <c r="H100" s="40"/>
      <c r="I100" s="63">
        <f t="shared" si="138"/>
        <v>0</v>
      </c>
      <c r="J100" s="10"/>
      <c r="K100" s="38"/>
      <c r="L100" s="39"/>
      <c r="M100" s="40"/>
      <c r="N100" s="68">
        <f t="shared" si="139"/>
        <v>0</v>
      </c>
      <c r="O100" s="10"/>
      <c r="P100" s="38"/>
      <c r="Q100" s="39"/>
      <c r="R100" s="40"/>
      <c r="S100" s="68">
        <f t="shared" si="140"/>
        <v>0</v>
      </c>
      <c r="T100" s="10"/>
      <c r="U100" s="38"/>
      <c r="V100" s="39"/>
      <c r="W100" s="40"/>
      <c r="X100" s="68">
        <f t="shared" si="141"/>
        <v>0</v>
      </c>
      <c r="Y100" s="10"/>
      <c r="Z100" s="73">
        <f t="shared" si="142"/>
        <v>0</v>
      </c>
      <c r="AA100" s="79">
        <f t="shared" si="142"/>
        <v>0</v>
      </c>
      <c r="AB100" s="79">
        <f t="shared" si="142"/>
        <v>0</v>
      </c>
      <c r="AC100" s="68">
        <f t="shared" si="144"/>
        <v>0</v>
      </c>
      <c r="AD100" s="4"/>
      <c r="AE100" s="37" t="str">
        <f t="shared" si="152"/>
        <v> </v>
      </c>
      <c r="AF100" s="86" t="str">
        <f t="shared" si="146"/>
        <v>0</v>
      </c>
      <c r="AG100" s="86" t="str">
        <f t="shared" si="147"/>
        <v>0</v>
      </c>
      <c r="AH100" s="86" t="str">
        <f t="shared" si="148"/>
        <v>0</v>
      </c>
      <c r="AI100" s="86" t="str">
        <f t="shared" si="149"/>
        <v>0</v>
      </c>
      <c r="AJ100" s="100" t="str">
        <f t="shared" si="150"/>
        <v/>
      </c>
      <c r="AK100" s="4"/>
      <c r="AL100" s="101" t="str">
        <f t="shared" si="151"/>
        <v> </v>
      </c>
      <c r="AM100" s="99">
        <f t="shared" si="153"/>
        <v>0</v>
      </c>
      <c r="AN100" s="99">
        <f t="shared" si="154"/>
        <v>0</v>
      </c>
      <c r="AO100" s="99">
        <f t="shared" si="155"/>
        <v>0</v>
      </c>
      <c r="AP100" s="99">
        <f t="shared" si="156"/>
        <v>0</v>
      </c>
      <c r="AQ100" s="150">
        <f t="shared" si="157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 t="str">
        <f t="shared" si="137"/>
        <v> </v>
      </c>
      <c r="C101" s="20"/>
      <c r="D101" s="247"/>
      <c r="E101" s="37" t="str">
        <f t="shared" si="158"/>
        <v> </v>
      </c>
      <c r="F101" s="38"/>
      <c r="G101" s="39"/>
      <c r="H101" s="40"/>
      <c r="I101" s="63">
        <f t="shared" si="138"/>
        <v>0</v>
      </c>
      <c r="J101" s="10"/>
      <c r="K101" s="38"/>
      <c r="L101" s="39"/>
      <c r="M101" s="40"/>
      <c r="N101" s="68">
        <f t="shared" si="139"/>
        <v>0</v>
      </c>
      <c r="O101" s="10"/>
      <c r="P101" s="38"/>
      <c r="Q101" s="39"/>
      <c r="R101" s="40"/>
      <c r="S101" s="68">
        <f t="shared" si="140"/>
        <v>0</v>
      </c>
      <c r="T101" s="10"/>
      <c r="U101" s="38"/>
      <c r="V101" s="39"/>
      <c r="W101" s="40"/>
      <c r="X101" s="68">
        <f t="shared" si="141"/>
        <v>0</v>
      </c>
      <c r="Y101" s="10"/>
      <c r="Z101" s="73">
        <f t="shared" si="142"/>
        <v>0</v>
      </c>
      <c r="AA101" s="79">
        <f t="shared" si="142"/>
        <v>0</v>
      </c>
      <c r="AB101" s="79">
        <f t="shared" si="142"/>
        <v>0</v>
      </c>
      <c r="AC101" s="68">
        <f t="shared" si="144"/>
        <v>0</v>
      </c>
      <c r="AD101" s="4"/>
      <c r="AE101" s="37" t="str">
        <f t="shared" si="152"/>
        <v> </v>
      </c>
      <c r="AF101" s="86" t="str">
        <f t="shared" si="146"/>
        <v>0</v>
      </c>
      <c r="AG101" s="86" t="str">
        <f t="shared" si="147"/>
        <v>0</v>
      </c>
      <c r="AH101" s="86" t="str">
        <f t="shared" si="148"/>
        <v>0</v>
      </c>
      <c r="AI101" s="86" t="str">
        <f t="shared" si="149"/>
        <v>0</v>
      </c>
      <c r="AJ101" s="100" t="str">
        <f t="shared" si="150"/>
        <v/>
      </c>
      <c r="AK101" s="4"/>
      <c r="AL101" s="101" t="str">
        <f t="shared" si="151"/>
        <v> </v>
      </c>
      <c r="AM101" s="99">
        <f t="shared" si="153"/>
        <v>0</v>
      </c>
      <c r="AN101" s="99">
        <f t="shared" si="154"/>
        <v>0</v>
      </c>
      <c r="AO101" s="99">
        <f t="shared" si="155"/>
        <v>0</v>
      </c>
      <c r="AP101" s="99">
        <f t="shared" si="156"/>
        <v>0</v>
      </c>
      <c r="AQ101" s="150">
        <f t="shared" si="157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 t="str">
        <f t="shared" si="137"/>
        <v> </v>
      </c>
      <c r="C102" s="20"/>
      <c r="D102" s="247"/>
      <c r="E102" s="37" t="str">
        <f t="shared" si="158"/>
        <v> </v>
      </c>
      <c r="F102" s="38"/>
      <c r="G102" s="39"/>
      <c r="H102" s="40"/>
      <c r="I102" s="63">
        <f t="shared" si="138"/>
        <v>0</v>
      </c>
      <c r="J102" s="10"/>
      <c r="K102" s="38"/>
      <c r="L102" s="39"/>
      <c r="M102" s="40"/>
      <c r="N102" s="68">
        <f t="shared" si="139"/>
        <v>0</v>
      </c>
      <c r="O102" s="10"/>
      <c r="P102" s="38"/>
      <c r="Q102" s="39"/>
      <c r="R102" s="40"/>
      <c r="S102" s="68">
        <f t="shared" si="140"/>
        <v>0</v>
      </c>
      <c r="T102" s="10"/>
      <c r="U102" s="38"/>
      <c r="V102" s="39"/>
      <c r="W102" s="40"/>
      <c r="X102" s="68">
        <f t="shared" si="141"/>
        <v>0</v>
      </c>
      <c r="Y102" s="10"/>
      <c r="Z102" s="73">
        <f t="shared" si="142"/>
        <v>0</v>
      </c>
      <c r="AA102" s="79">
        <f t="shared" si="142"/>
        <v>0</v>
      </c>
      <c r="AB102" s="79">
        <f t="shared" si="142"/>
        <v>0</v>
      </c>
      <c r="AC102" s="68">
        <f t="shared" si="144"/>
        <v>0</v>
      </c>
      <c r="AD102" s="4"/>
      <c r="AE102" s="37" t="str">
        <f t="shared" si="152"/>
        <v> </v>
      </c>
      <c r="AF102" s="86" t="str">
        <f t="shared" si="146"/>
        <v>0</v>
      </c>
      <c r="AG102" s="86" t="str">
        <f t="shared" si="147"/>
        <v>0</v>
      </c>
      <c r="AH102" s="86" t="str">
        <f t="shared" si="148"/>
        <v>0</v>
      </c>
      <c r="AI102" s="86" t="str">
        <f t="shared" si="149"/>
        <v>0</v>
      </c>
      <c r="AJ102" s="100" t="str">
        <f t="shared" si="150"/>
        <v/>
      </c>
      <c r="AK102" s="4"/>
      <c r="AL102" s="101" t="str">
        <f t="shared" si="151"/>
        <v> </v>
      </c>
      <c r="AM102" s="99">
        <f t="shared" si="153"/>
        <v>0</v>
      </c>
      <c r="AN102" s="99">
        <f t="shared" si="154"/>
        <v>0</v>
      </c>
      <c r="AO102" s="99">
        <f t="shared" si="155"/>
        <v>0</v>
      </c>
      <c r="AP102" s="99">
        <f t="shared" si="156"/>
        <v>0</v>
      </c>
      <c r="AQ102" s="150">
        <f t="shared" si="157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 t="str">
        <f t="shared" si="137"/>
        <v> </v>
      </c>
      <c r="C103" s="20"/>
      <c r="D103" s="247"/>
      <c r="E103" s="37" t="str">
        <f t="shared" si="158"/>
        <v> </v>
      </c>
      <c r="F103" s="38"/>
      <c r="G103" s="39"/>
      <c r="H103" s="40"/>
      <c r="I103" s="63">
        <f t="shared" si="138"/>
        <v>0</v>
      </c>
      <c r="J103" s="10"/>
      <c r="K103" s="38"/>
      <c r="L103" s="39"/>
      <c r="M103" s="40"/>
      <c r="N103" s="68">
        <f t="shared" si="139"/>
        <v>0</v>
      </c>
      <c r="O103" s="10"/>
      <c r="P103" s="38"/>
      <c r="Q103" s="39"/>
      <c r="R103" s="40"/>
      <c r="S103" s="68">
        <f t="shared" si="140"/>
        <v>0</v>
      </c>
      <c r="T103" s="10"/>
      <c r="U103" s="38"/>
      <c r="V103" s="39"/>
      <c r="W103" s="40"/>
      <c r="X103" s="68">
        <f t="shared" si="141"/>
        <v>0</v>
      </c>
      <c r="Y103" s="10"/>
      <c r="Z103" s="73">
        <f t="shared" si="142"/>
        <v>0</v>
      </c>
      <c r="AA103" s="79">
        <f t="shared" si="142"/>
        <v>0</v>
      </c>
      <c r="AB103" s="79">
        <f t="shared" si="142"/>
        <v>0</v>
      </c>
      <c r="AC103" s="68">
        <f t="shared" si="144"/>
        <v>0</v>
      </c>
      <c r="AD103" s="4"/>
      <c r="AE103" s="37" t="str">
        <f t="shared" si="152"/>
        <v> </v>
      </c>
      <c r="AF103" s="86" t="str">
        <f t="shared" si="146"/>
        <v>0</v>
      </c>
      <c r="AG103" s="86" t="str">
        <f t="shared" si="147"/>
        <v>0</v>
      </c>
      <c r="AH103" s="86" t="str">
        <f t="shared" si="148"/>
        <v>0</v>
      </c>
      <c r="AI103" s="86" t="str">
        <f t="shared" si="149"/>
        <v>0</v>
      </c>
      <c r="AJ103" s="100" t="str">
        <f t="shared" si="150"/>
        <v/>
      </c>
      <c r="AK103" s="4"/>
      <c r="AL103" s="101" t="str">
        <f t="shared" si="151"/>
        <v> </v>
      </c>
      <c r="AM103" s="99">
        <f t="shared" si="153"/>
        <v>0</v>
      </c>
      <c r="AN103" s="99">
        <f t="shared" si="154"/>
        <v>0</v>
      </c>
      <c r="AO103" s="99">
        <f t="shared" si="155"/>
        <v>0</v>
      </c>
      <c r="AP103" s="99">
        <f t="shared" si="156"/>
        <v>0</v>
      </c>
      <c r="AQ103" s="150">
        <f t="shared" si="157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 t="str">
        <f t="shared" si="137"/>
        <v> </v>
      </c>
      <c r="C104" s="20"/>
      <c r="D104" s="247"/>
      <c r="E104" s="37" t="str">
        <f t="shared" si="158"/>
        <v> </v>
      </c>
      <c r="F104" s="38"/>
      <c r="G104" s="39"/>
      <c r="H104" s="40"/>
      <c r="I104" s="63">
        <f t="shared" si="138"/>
        <v>0</v>
      </c>
      <c r="J104" s="10"/>
      <c r="K104" s="38"/>
      <c r="L104" s="39"/>
      <c r="M104" s="40"/>
      <c r="N104" s="68">
        <f t="shared" si="139"/>
        <v>0</v>
      </c>
      <c r="O104" s="10"/>
      <c r="P104" s="38"/>
      <c r="Q104" s="39"/>
      <c r="R104" s="40"/>
      <c r="S104" s="68">
        <f t="shared" si="140"/>
        <v>0</v>
      </c>
      <c r="T104" s="10"/>
      <c r="U104" s="38"/>
      <c r="V104" s="39"/>
      <c r="W104" s="40"/>
      <c r="X104" s="68">
        <f t="shared" si="141"/>
        <v>0</v>
      </c>
      <c r="Y104" s="10"/>
      <c r="Z104" s="73">
        <f t="shared" si="142"/>
        <v>0</v>
      </c>
      <c r="AA104" s="79">
        <f t="shared" si="142"/>
        <v>0</v>
      </c>
      <c r="AB104" s="79">
        <f t="shared" si="142"/>
        <v>0</v>
      </c>
      <c r="AC104" s="68">
        <f t="shared" si="144"/>
        <v>0</v>
      </c>
      <c r="AD104" s="4"/>
      <c r="AE104" s="37" t="str">
        <f t="shared" si="152"/>
        <v> </v>
      </c>
      <c r="AF104" s="86" t="str">
        <f t="shared" si="146"/>
        <v>0</v>
      </c>
      <c r="AG104" s="86" t="str">
        <f t="shared" si="147"/>
        <v>0</v>
      </c>
      <c r="AH104" s="86" t="str">
        <f t="shared" si="148"/>
        <v>0</v>
      </c>
      <c r="AI104" s="86" t="str">
        <f t="shared" si="149"/>
        <v>0</v>
      </c>
      <c r="AJ104" s="100" t="str">
        <f t="shared" si="150"/>
        <v/>
      </c>
      <c r="AK104" s="4"/>
      <c r="AL104" s="101" t="str">
        <f t="shared" si="151"/>
        <v> </v>
      </c>
      <c r="AM104" s="99">
        <f t="shared" si="153"/>
        <v>0</v>
      </c>
      <c r="AN104" s="99">
        <f t="shared" si="154"/>
        <v>0</v>
      </c>
      <c r="AO104" s="99">
        <f t="shared" si="155"/>
        <v>0</v>
      </c>
      <c r="AP104" s="99">
        <f t="shared" si="156"/>
        <v>0</v>
      </c>
      <c r="AQ104" s="150">
        <f t="shared" si="157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 t="str">
        <f t="shared" si="137"/>
        <v> </v>
      </c>
      <c r="C105" s="20"/>
      <c r="D105" s="247"/>
      <c r="E105" s="37" t="str">
        <f t="shared" si="158"/>
        <v> </v>
      </c>
      <c r="F105" s="38"/>
      <c r="G105" s="39"/>
      <c r="H105" s="40"/>
      <c r="I105" s="63">
        <f t="shared" si="138"/>
        <v>0</v>
      </c>
      <c r="J105" s="10"/>
      <c r="K105" s="38"/>
      <c r="L105" s="39"/>
      <c r="M105" s="40"/>
      <c r="N105" s="68">
        <f t="shared" si="139"/>
        <v>0</v>
      </c>
      <c r="O105" s="10"/>
      <c r="P105" s="38"/>
      <c r="Q105" s="39"/>
      <c r="R105" s="40"/>
      <c r="S105" s="68">
        <f t="shared" si="140"/>
        <v>0</v>
      </c>
      <c r="T105" s="10"/>
      <c r="U105" s="38"/>
      <c r="V105" s="39"/>
      <c r="W105" s="40"/>
      <c r="X105" s="68">
        <f t="shared" si="141"/>
        <v>0</v>
      </c>
      <c r="Y105" s="10"/>
      <c r="Z105" s="73">
        <f t="shared" si="142"/>
        <v>0</v>
      </c>
      <c r="AA105" s="79">
        <f t="shared" si="142"/>
        <v>0</v>
      </c>
      <c r="AB105" s="79">
        <f t="shared" si="142"/>
        <v>0</v>
      </c>
      <c r="AC105" s="68">
        <f t="shared" si="144"/>
        <v>0</v>
      </c>
      <c r="AD105" s="4"/>
      <c r="AE105" s="37" t="str">
        <f t="shared" si="152"/>
        <v> </v>
      </c>
      <c r="AF105" s="86" t="str">
        <f t="shared" si="146"/>
        <v>0</v>
      </c>
      <c r="AG105" s="86" t="str">
        <f t="shared" si="147"/>
        <v>0</v>
      </c>
      <c r="AH105" s="86" t="str">
        <f t="shared" si="148"/>
        <v>0</v>
      </c>
      <c r="AI105" s="86" t="str">
        <f t="shared" si="149"/>
        <v>0</v>
      </c>
      <c r="AJ105" s="100" t="str">
        <f t="shared" si="150"/>
        <v/>
      </c>
      <c r="AK105" s="4"/>
      <c r="AL105" s="101" t="str">
        <f t="shared" si="151"/>
        <v> </v>
      </c>
      <c r="AM105" s="99">
        <f t="shared" si="153"/>
        <v>0</v>
      </c>
      <c r="AN105" s="99">
        <f t="shared" si="154"/>
        <v>0</v>
      </c>
      <c r="AO105" s="99">
        <f t="shared" si="155"/>
        <v>0</v>
      </c>
      <c r="AP105" s="99">
        <f t="shared" si="156"/>
        <v>0</v>
      </c>
      <c r="AQ105" s="150">
        <f t="shared" si="157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 t="str">
        <f t="shared" si="137"/>
        <v> </v>
      </c>
      <c r="C106" s="20"/>
      <c r="D106" s="247"/>
      <c r="E106" s="37" t="str">
        <f t="shared" si="158"/>
        <v> </v>
      </c>
      <c r="F106" s="38"/>
      <c r="G106" s="39"/>
      <c r="H106" s="40"/>
      <c r="I106" s="63">
        <f t="shared" si="138"/>
        <v>0</v>
      </c>
      <c r="J106" s="10"/>
      <c r="K106" s="38"/>
      <c r="L106" s="39"/>
      <c r="M106" s="40"/>
      <c r="N106" s="68">
        <f t="shared" si="139"/>
        <v>0</v>
      </c>
      <c r="O106" s="10"/>
      <c r="P106" s="38"/>
      <c r="Q106" s="39"/>
      <c r="R106" s="40"/>
      <c r="S106" s="68">
        <f t="shared" si="140"/>
        <v>0</v>
      </c>
      <c r="T106" s="10"/>
      <c r="U106" s="38"/>
      <c r="V106" s="39"/>
      <c r="W106" s="40"/>
      <c r="X106" s="68">
        <f t="shared" si="141"/>
        <v>0</v>
      </c>
      <c r="Y106" s="10"/>
      <c r="Z106" s="73">
        <f t="shared" si="142"/>
        <v>0</v>
      </c>
      <c r="AA106" s="79">
        <f t="shared" si="142"/>
        <v>0</v>
      </c>
      <c r="AB106" s="79">
        <f t="shared" si="142"/>
        <v>0</v>
      </c>
      <c r="AC106" s="68">
        <f t="shared" si="144"/>
        <v>0</v>
      </c>
      <c r="AD106" s="4"/>
      <c r="AE106" s="37" t="str">
        <f t="shared" si="152"/>
        <v> </v>
      </c>
      <c r="AF106" s="86" t="str">
        <f t="shared" si="146"/>
        <v>0</v>
      </c>
      <c r="AG106" s="86" t="str">
        <f t="shared" si="147"/>
        <v>0</v>
      </c>
      <c r="AH106" s="86" t="str">
        <f t="shared" si="148"/>
        <v>0</v>
      </c>
      <c r="AI106" s="86" t="str">
        <f t="shared" si="149"/>
        <v>0</v>
      </c>
      <c r="AJ106" s="100" t="str">
        <f t="shared" si="150"/>
        <v/>
      </c>
      <c r="AK106" s="4"/>
      <c r="AL106" s="101" t="str">
        <f t="shared" si="151"/>
        <v> </v>
      </c>
      <c r="AM106" s="99">
        <f t="shared" si="153"/>
        <v>0</v>
      </c>
      <c r="AN106" s="99">
        <f t="shared" si="154"/>
        <v>0</v>
      </c>
      <c r="AO106" s="99">
        <f t="shared" si="155"/>
        <v>0</v>
      </c>
      <c r="AP106" s="99">
        <f t="shared" si="156"/>
        <v>0</v>
      </c>
      <c r="AQ106" s="150">
        <f t="shared" si="157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 t="str">
        <f t="shared" ref="B107:B115" si="159">IF((B19=0)," ",B19)</f>
        <v> </v>
      </c>
      <c r="C107" s="20"/>
      <c r="D107" s="247"/>
      <c r="E107" s="37" t="str">
        <f t="shared" si="158"/>
        <v> </v>
      </c>
      <c r="F107" s="38"/>
      <c r="G107" s="39"/>
      <c r="H107" s="40"/>
      <c r="I107" s="63">
        <f t="shared" si="138"/>
        <v>0</v>
      </c>
      <c r="J107" s="10"/>
      <c r="K107" s="38"/>
      <c r="L107" s="39"/>
      <c r="M107" s="40"/>
      <c r="N107" s="68">
        <f t="shared" si="139"/>
        <v>0</v>
      </c>
      <c r="O107" s="10"/>
      <c r="P107" s="38"/>
      <c r="Q107" s="39"/>
      <c r="R107" s="40"/>
      <c r="S107" s="68">
        <f t="shared" si="140"/>
        <v>0</v>
      </c>
      <c r="T107" s="10"/>
      <c r="U107" s="38"/>
      <c r="V107" s="39"/>
      <c r="W107" s="40"/>
      <c r="X107" s="68">
        <f t="shared" si="141"/>
        <v>0</v>
      </c>
      <c r="Y107" s="10"/>
      <c r="Z107" s="73">
        <f t="shared" si="142"/>
        <v>0</v>
      </c>
      <c r="AA107" s="79">
        <f t="shared" si="142"/>
        <v>0</v>
      </c>
      <c r="AB107" s="79">
        <f t="shared" si="142"/>
        <v>0</v>
      </c>
      <c r="AC107" s="68">
        <f t="shared" si="144"/>
        <v>0</v>
      </c>
      <c r="AD107" s="4"/>
      <c r="AE107" s="37" t="str">
        <f t="shared" si="145"/>
        <v> </v>
      </c>
      <c r="AF107" s="86" t="str">
        <f t="shared" si="146"/>
        <v>0</v>
      </c>
      <c r="AG107" s="86" t="str">
        <f t="shared" si="147"/>
        <v>0</v>
      </c>
      <c r="AH107" s="86" t="str">
        <f t="shared" si="148"/>
        <v>0</v>
      </c>
      <c r="AI107" s="86" t="str">
        <f t="shared" si="149"/>
        <v>0</v>
      </c>
      <c r="AJ107" s="100" t="str">
        <f t="shared" si="150"/>
        <v/>
      </c>
      <c r="AK107" s="4"/>
      <c r="AL107" s="101" t="str">
        <f t="shared" si="151"/>
        <v> </v>
      </c>
      <c r="AM107" s="99">
        <f t="shared" si="153"/>
        <v>0</v>
      </c>
      <c r="AN107" s="99">
        <f t="shared" si="154"/>
        <v>0</v>
      </c>
      <c r="AO107" s="99">
        <f t="shared" si="155"/>
        <v>0</v>
      </c>
      <c r="AP107" s="99">
        <f t="shared" si="156"/>
        <v>0</v>
      </c>
      <c r="AQ107" s="150">
        <f t="shared" si="157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 t="str">
        <f t="shared" si="159"/>
        <v> </v>
      </c>
      <c r="C108" s="20"/>
      <c r="D108" s="247"/>
      <c r="E108" s="37" t="str">
        <f t="shared" si="158"/>
        <v> </v>
      </c>
      <c r="F108" s="38"/>
      <c r="G108" s="39"/>
      <c r="H108" s="40"/>
      <c r="I108" s="63">
        <f t="shared" si="138"/>
        <v>0</v>
      </c>
      <c r="J108" s="10"/>
      <c r="K108" s="38"/>
      <c r="L108" s="39"/>
      <c r="M108" s="40"/>
      <c r="N108" s="68">
        <f t="shared" si="139"/>
        <v>0</v>
      </c>
      <c r="O108" s="10"/>
      <c r="P108" s="38"/>
      <c r="Q108" s="39"/>
      <c r="R108" s="40"/>
      <c r="S108" s="68">
        <f t="shared" si="140"/>
        <v>0</v>
      </c>
      <c r="T108" s="10"/>
      <c r="U108" s="38"/>
      <c r="V108" s="39"/>
      <c r="W108" s="40"/>
      <c r="X108" s="68">
        <f t="shared" si="141"/>
        <v>0</v>
      </c>
      <c r="Y108" s="10"/>
      <c r="Z108" s="73">
        <f t="shared" si="142"/>
        <v>0</v>
      </c>
      <c r="AA108" s="79">
        <f t="shared" si="142"/>
        <v>0</v>
      </c>
      <c r="AB108" s="79">
        <f t="shared" si="142"/>
        <v>0</v>
      </c>
      <c r="AC108" s="68">
        <f t="shared" si="144"/>
        <v>0</v>
      </c>
      <c r="AD108" s="4"/>
      <c r="AE108" s="37" t="str">
        <f t="shared" si="145"/>
        <v> </v>
      </c>
      <c r="AF108" s="86" t="str">
        <f t="shared" si="146"/>
        <v>0</v>
      </c>
      <c r="AG108" s="86" t="str">
        <f t="shared" si="147"/>
        <v>0</v>
      </c>
      <c r="AH108" s="86" t="str">
        <f t="shared" si="148"/>
        <v>0</v>
      </c>
      <c r="AI108" s="86" t="str">
        <f t="shared" si="149"/>
        <v>0</v>
      </c>
      <c r="AJ108" s="100" t="str">
        <f t="shared" si="150"/>
        <v/>
      </c>
      <c r="AK108" s="4"/>
      <c r="AL108" s="101" t="str">
        <f t="shared" si="151"/>
        <v> </v>
      </c>
      <c r="AM108" s="99">
        <f t="shared" si="153"/>
        <v>0</v>
      </c>
      <c r="AN108" s="99">
        <f t="shared" si="154"/>
        <v>0</v>
      </c>
      <c r="AO108" s="99">
        <f t="shared" si="155"/>
        <v>0</v>
      </c>
      <c r="AP108" s="99">
        <f t="shared" si="156"/>
        <v>0</v>
      </c>
      <c r="AQ108" s="150">
        <f t="shared" si="157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59"/>
        <v> </v>
      </c>
      <c r="C109" s="20"/>
      <c r="D109" s="247"/>
      <c r="E109" s="37" t="str">
        <f t="shared" si="158"/>
        <v> </v>
      </c>
      <c r="F109" s="38"/>
      <c r="G109" s="39"/>
      <c r="H109" s="40"/>
      <c r="I109" s="63">
        <f t="shared" si="138"/>
        <v>0</v>
      </c>
      <c r="J109" s="10"/>
      <c r="K109" s="38"/>
      <c r="L109" s="39"/>
      <c r="M109" s="40"/>
      <c r="N109" s="68">
        <f t="shared" si="139"/>
        <v>0</v>
      </c>
      <c r="O109" s="10"/>
      <c r="P109" s="38"/>
      <c r="Q109" s="39"/>
      <c r="R109" s="40"/>
      <c r="S109" s="68">
        <f t="shared" si="140"/>
        <v>0</v>
      </c>
      <c r="T109" s="10"/>
      <c r="U109" s="38"/>
      <c r="V109" s="39"/>
      <c r="W109" s="40"/>
      <c r="X109" s="68">
        <f t="shared" si="141"/>
        <v>0</v>
      </c>
      <c r="Y109" s="10"/>
      <c r="Z109" s="73">
        <f t="shared" si="142"/>
        <v>0</v>
      </c>
      <c r="AA109" s="79">
        <f t="shared" si="142"/>
        <v>0</v>
      </c>
      <c r="AB109" s="79">
        <f t="shared" si="142"/>
        <v>0</v>
      </c>
      <c r="AC109" s="68">
        <f t="shared" si="144"/>
        <v>0</v>
      </c>
      <c r="AD109" s="4"/>
      <c r="AE109" s="37" t="str">
        <f t="shared" si="145"/>
        <v> </v>
      </c>
      <c r="AF109" s="86" t="str">
        <f t="shared" si="146"/>
        <v>0</v>
      </c>
      <c r="AG109" s="86" t="str">
        <f t="shared" si="147"/>
        <v>0</v>
      </c>
      <c r="AH109" s="86" t="str">
        <f t="shared" si="148"/>
        <v>0</v>
      </c>
      <c r="AI109" s="86" t="str">
        <f t="shared" si="149"/>
        <v>0</v>
      </c>
      <c r="AJ109" s="100" t="str">
        <f t="shared" si="150"/>
        <v/>
      </c>
      <c r="AK109" s="4"/>
      <c r="AL109" s="101" t="str">
        <f t="shared" si="151"/>
        <v> </v>
      </c>
      <c r="AM109" s="99">
        <f t="shared" si="153"/>
        <v>0</v>
      </c>
      <c r="AN109" s="99">
        <f t="shared" si="154"/>
        <v>0</v>
      </c>
      <c r="AO109" s="99">
        <f t="shared" si="155"/>
        <v>0</v>
      </c>
      <c r="AP109" s="99">
        <f t="shared" si="156"/>
        <v>0</v>
      </c>
      <c r="AQ109" s="150">
        <f t="shared" si="157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59"/>
        <v> </v>
      </c>
      <c r="C110" s="20"/>
      <c r="D110" s="247"/>
      <c r="E110" s="37" t="str">
        <f t="shared" si="158"/>
        <v> </v>
      </c>
      <c r="F110" s="38"/>
      <c r="G110" s="39"/>
      <c r="H110" s="40"/>
      <c r="I110" s="63">
        <f t="shared" si="138"/>
        <v>0</v>
      </c>
      <c r="J110" s="10"/>
      <c r="K110" s="38"/>
      <c r="L110" s="39"/>
      <c r="M110" s="40"/>
      <c r="N110" s="68">
        <f t="shared" si="139"/>
        <v>0</v>
      </c>
      <c r="O110" s="10"/>
      <c r="P110" s="38"/>
      <c r="Q110" s="39"/>
      <c r="R110" s="40"/>
      <c r="S110" s="68">
        <f t="shared" si="140"/>
        <v>0</v>
      </c>
      <c r="T110" s="10"/>
      <c r="U110" s="38"/>
      <c r="V110" s="39"/>
      <c r="W110" s="40"/>
      <c r="X110" s="68">
        <f t="shared" si="141"/>
        <v>0</v>
      </c>
      <c r="Y110" s="10"/>
      <c r="Z110" s="73">
        <f t="shared" si="142"/>
        <v>0</v>
      </c>
      <c r="AA110" s="79">
        <f t="shared" si="142"/>
        <v>0</v>
      </c>
      <c r="AB110" s="79">
        <f t="shared" si="142"/>
        <v>0</v>
      </c>
      <c r="AC110" s="68">
        <f t="shared" si="144"/>
        <v>0</v>
      </c>
      <c r="AD110" s="4"/>
      <c r="AE110" s="37" t="str">
        <f t="shared" si="145"/>
        <v> </v>
      </c>
      <c r="AF110" s="86" t="str">
        <f t="shared" si="146"/>
        <v>0</v>
      </c>
      <c r="AG110" s="86" t="str">
        <f t="shared" si="147"/>
        <v>0</v>
      </c>
      <c r="AH110" s="86" t="str">
        <f t="shared" si="148"/>
        <v>0</v>
      </c>
      <c r="AI110" s="86" t="str">
        <f t="shared" si="149"/>
        <v>0</v>
      </c>
      <c r="AJ110" s="100" t="str">
        <f t="shared" si="150"/>
        <v/>
      </c>
      <c r="AK110" s="4"/>
      <c r="AL110" s="101" t="str">
        <f t="shared" si="151"/>
        <v> </v>
      </c>
      <c r="AM110" s="99">
        <f t="shared" si="153"/>
        <v>0</v>
      </c>
      <c r="AN110" s="99">
        <f t="shared" si="154"/>
        <v>0</v>
      </c>
      <c r="AO110" s="99">
        <f t="shared" si="155"/>
        <v>0</v>
      </c>
      <c r="AP110" s="99">
        <f t="shared" si="156"/>
        <v>0</v>
      </c>
      <c r="AQ110" s="150">
        <f t="shared" si="157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59"/>
        <v> </v>
      </c>
      <c r="C111" s="20"/>
      <c r="D111" s="247"/>
      <c r="E111" s="37" t="str">
        <f t="shared" si="158"/>
        <v> </v>
      </c>
      <c r="F111" s="38"/>
      <c r="G111" s="39"/>
      <c r="H111" s="40"/>
      <c r="I111" s="63">
        <f t="shared" si="138"/>
        <v>0</v>
      </c>
      <c r="J111" s="10"/>
      <c r="K111" s="38"/>
      <c r="L111" s="39"/>
      <c r="M111" s="40"/>
      <c r="N111" s="68">
        <f t="shared" si="139"/>
        <v>0</v>
      </c>
      <c r="O111" s="10"/>
      <c r="P111" s="38"/>
      <c r="Q111" s="39"/>
      <c r="R111" s="40"/>
      <c r="S111" s="68">
        <f t="shared" si="140"/>
        <v>0</v>
      </c>
      <c r="T111" s="10"/>
      <c r="U111" s="38"/>
      <c r="V111" s="39"/>
      <c r="W111" s="40"/>
      <c r="X111" s="68">
        <f t="shared" si="141"/>
        <v>0</v>
      </c>
      <c r="Y111" s="10"/>
      <c r="Z111" s="73">
        <f t="shared" si="142"/>
        <v>0</v>
      </c>
      <c r="AA111" s="79">
        <f t="shared" si="142"/>
        <v>0</v>
      </c>
      <c r="AB111" s="79">
        <f>H111+M111+R111+W111</f>
        <v>0</v>
      </c>
      <c r="AC111" s="68">
        <f t="shared" si="144"/>
        <v>0</v>
      </c>
      <c r="AD111" s="4"/>
      <c r="AE111" s="37" t="str">
        <f t="shared" si="145"/>
        <v> </v>
      </c>
      <c r="AF111" s="86" t="str">
        <f t="shared" si="146"/>
        <v>0</v>
      </c>
      <c r="AG111" s="86" t="str">
        <f t="shared" si="147"/>
        <v>0</v>
      </c>
      <c r="AH111" s="86" t="str">
        <f t="shared" si="148"/>
        <v>0</v>
      </c>
      <c r="AI111" s="86" t="str">
        <f t="shared" si="149"/>
        <v>0</v>
      </c>
      <c r="AJ111" s="100" t="str">
        <f t="shared" si="150"/>
        <v/>
      </c>
      <c r="AK111" s="4"/>
      <c r="AL111" s="101" t="str">
        <f t="shared" si="151"/>
        <v> </v>
      </c>
      <c r="AM111" s="99">
        <f t="shared" si="153"/>
        <v>0</v>
      </c>
      <c r="AN111" s="99">
        <f t="shared" si="154"/>
        <v>0</v>
      </c>
      <c r="AO111" s="99">
        <f t="shared" si="155"/>
        <v>0</v>
      </c>
      <c r="AP111" s="99">
        <f t="shared" si="156"/>
        <v>0</v>
      </c>
      <c r="AQ111" s="150">
        <f t="shared" si="157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59"/>
        <v> </v>
      </c>
      <c r="C112" s="20"/>
      <c r="D112" s="247"/>
      <c r="E112" s="37" t="str">
        <f t="shared" si="158"/>
        <v> </v>
      </c>
      <c r="F112" s="38"/>
      <c r="G112" s="39"/>
      <c r="H112" s="40"/>
      <c r="I112" s="63">
        <f t="shared" si="138"/>
        <v>0</v>
      </c>
      <c r="J112" s="10"/>
      <c r="K112" s="38"/>
      <c r="L112" s="39"/>
      <c r="M112" s="40"/>
      <c r="N112" s="68">
        <f t="shared" si="139"/>
        <v>0</v>
      </c>
      <c r="O112" s="10"/>
      <c r="P112" s="38"/>
      <c r="Q112" s="39"/>
      <c r="R112" s="40"/>
      <c r="S112" s="68">
        <f t="shared" si="140"/>
        <v>0</v>
      </c>
      <c r="T112" s="10"/>
      <c r="U112" s="38"/>
      <c r="V112" s="39"/>
      <c r="W112" s="40"/>
      <c r="X112" s="68">
        <f t="shared" si="141"/>
        <v>0</v>
      </c>
      <c r="Y112" s="10"/>
      <c r="Z112" s="73">
        <f t="shared" si="142"/>
        <v>0</v>
      </c>
      <c r="AA112" s="79">
        <f t="shared" si="142"/>
        <v>0</v>
      </c>
      <c r="AB112" s="79">
        <f>H112+M112+R112+W112</f>
        <v>0</v>
      </c>
      <c r="AC112" s="68">
        <f t="shared" si="144"/>
        <v>0</v>
      </c>
      <c r="AD112" s="4"/>
      <c r="AE112" s="37" t="str">
        <f t="shared" si="145"/>
        <v> </v>
      </c>
      <c r="AF112" s="86" t="str">
        <f t="shared" si="146"/>
        <v>0</v>
      </c>
      <c r="AG112" s="86" t="str">
        <f t="shared" si="147"/>
        <v>0</v>
      </c>
      <c r="AH112" s="86" t="str">
        <f t="shared" si="148"/>
        <v>0</v>
      </c>
      <c r="AI112" s="86" t="str">
        <f t="shared" si="149"/>
        <v>0</v>
      </c>
      <c r="AJ112" s="100" t="str">
        <f t="shared" si="150"/>
        <v/>
      </c>
      <c r="AK112" s="4"/>
      <c r="AL112" s="101" t="str">
        <f t="shared" si="151"/>
        <v> </v>
      </c>
      <c r="AM112" s="99">
        <f t="shared" si="153"/>
        <v>0</v>
      </c>
      <c r="AN112" s="99">
        <f t="shared" si="154"/>
        <v>0</v>
      </c>
      <c r="AO112" s="99">
        <f t="shared" si="155"/>
        <v>0</v>
      </c>
      <c r="AP112" s="99">
        <f t="shared" si="156"/>
        <v>0</v>
      </c>
      <c r="AQ112" s="150">
        <f t="shared" si="157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59"/>
        <v> </v>
      </c>
      <c r="C113" s="20"/>
      <c r="D113" s="247"/>
      <c r="E113" s="37" t="str">
        <f t="shared" si="158"/>
        <v> </v>
      </c>
      <c r="F113" s="38"/>
      <c r="G113" s="39"/>
      <c r="H113" s="40"/>
      <c r="I113" s="63">
        <f t="shared" si="138"/>
        <v>0</v>
      </c>
      <c r="J113" s="10"/>
      <c r="K113" s="38"/>
      <c r="L113" s="39"/>
      <c r="M113" s="40"/>
      <c r="N113" s="68">
        <f t="shared" si="139"/>
        <v>0</v>
      </c>
      <c r="O113" s="10"/>
      <c r="P113" s="38"/>
      <c r="Q113" s="39"/>
      <c r="R113" s="40"/>
      <c r="S113" s="68">
        <f t="shared" si="140"/>
        <v>0</v>
      </c>
      <c r="T113" s="10"/>
      <c r="U113" s="38"/>
      <c r="V113" s="39"/>
      <c r="W113" s="40"/>
      <c r="X113" s="68">
        <f t="shared" si="141"/>
        <v>0</v>
      </c>
      <c r="Y113" s="10"/>
      <c r="Z113" s="73">
        <f t="shared" si="142"/>
        <v>0</v>
      </c>
      <c r="AA113" s="79">
        <f t="shared" si="142"/>
        <v>0</v>
      </c>
      <c r="AB113" s="79">
        <f t="shared" si="142"/>
        <v>0</v>
      </c>
      <c r="AC113" s="68">
        <f t="shared" si="144"/>
        <v>0</v>
      </c>
      <c r="AD113" s="4"/>
      <c r="AE113" s="37" t="str">
        <f t="shared" si="145"/>
        <v> </v>
      </c>
      <c r="AF113" s="86" t="str">
        <f t="shared" si="146"/>
        <v>0</v>
      </c>
      <c r="AG113" s="86" t="str">
        <f t="shared" si="147"/>
        <v>0</v>
      </c>
      <c r="AH113" s="86" t="str">
        <f t="shared" si="148"/>
        <v>0</v>
      </c>
      <c r="AI113" s="86" t="str">
        <f t="shared" si="149"/>
        <v>0</v>
      </c>
      <c r="AJ113" s="100" t="str">
        <f t="shared" si="150"/>
        <v/>
      </c>
      <c r="AK113" s="4"/>
      <c r="AL113" s="101" t="str">
        <f t="shared" si="151"/>
        <v> </v>
      </c>
      <c r="AM113" s="99">
        <f t="shared" si="153"/>
        <v>0</v>
      </c>
      <c r="AN113" s="99">
        <f t="shared" si="154"/>
        <v>0</v>
      </c>
      <c r="AO113" s="99">
        <f t="shared" si="155"/>
        <v>0</v>
      </c>
      <c r="AP113" s="99">
        <f t="shared" si="156"/>
        <v>0</v>
      </c>
      <c r="AQ113" s="150">
        <f t="shared" si="157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59"/>
        <v> </v>
      </c>
      <c r="C114" s="20"/>
      <c r="D114" s="247"/>
      <c r="E114" s="37" t="str">
        <f t="shared" si="158"/>
        <v> </v>
      </c>
      <c r="F114" s="38"/>
      <c r="G114" s="39"/>
      <c r="H114" s="40"/>
      <c r="I114" s="63">
        <f t="shared" si="138"/>
        <v>0</v>
      </c>
      <c r="J114" s="10"/>
      <c r="K114" s="38"/>
      <c r="L114" s="39"/>
      <c r="M114" s="40"/>
      <c r="N114" s="68">
        <f t="shared" si="139"/>
        <v>0</v>
      </c>
      <c r="O114" s="10"/>
      <c r="P114" s="38"/>
      <c r="Q114" s="39"/>
      <c r="R114" s="40"/>
      <c r="S114" s="68">
        <f t="shared" si="140"/>
        <v>0</v>
      </c>
      <c r="T114" s="10"/>
      <c r="U114" s="38"/>
      <c r="V114" s="39"/>
      <c r="W114" s="40"/>
      <c r="X114" s="68">
        <f t="shared" si="141"/>
        <v>0</v>
      </c>
      <c r="Y114" s="10"/>
      <c r="Z114" s="73">
        <f t="shared" si="142"/>
        <v>0</v>
      </c>
      <c r="AA114" s="79">
        <f t="shared" si="142"/>
        <v>0</v>
      </c>
      <c r="AB114" s="79">
        <f t="shared" si="142"/>
        <v>0</v>
      </c>
      <c r="AC114" s="68">
        <f t="shared" si="144"/>
        <v>0</v>
      </c>
      <c r="AD114" s="4"/>
      <c r="AE114" s="37" t="str">
        <f t="shared" si="145"/>
        <v> </v>
      </c>
      <c r="AF114" s="86" t="str">
        <f t="shared" si="146"/>
        <v>0</v>
      </c>
      <c r="AG114" s="86" t="str">
        <f t="shared" si="147"/>
        <v>0</v>
      </c>
      <c r="AH114" s="86" t="str">
        <f t="shared" si="148"/>
        <v>0</v>
      </c>
      <c r="AI114" s="86" t="str">
        <f t="shared" si="149"/>
        <v>0</v>
      </c>
      <c r="AJ114" s="100" t="str">
        <f t="shared" si="150"/>
        <v/>
      </c>
      <c r="AK114" s="4"/>
      <c r="AL114" s="101" t="str">
        <f t="shared" si="151"/>
        <v> </v>
      </c>
      <c r="AM114" s="99">
        <f t="shared" si="153"/>
        <v>0</v>
      </c>
      <c r="AN114" s="99">
        <f t="shared" si="154"/>
        <v>0</v>
      </c>
      <c r="AO114" s="99">
        <f t="shared" si="155"/>
        <v>0</v>
      </c>
      <c r="AP114" s="99">
        <f t="shared" si="156"/>
        <v>0</v>
      </c>
      <c r="AQ114" s="150">
        <f t="shared" si="157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59"/>
        <v> </v>
      </c>
      <c r="C115" s="4"/>
      <c r="D115" s="247"/>
      <c r="E115" s="37" t="str">
        <f t="shared" si="158"/>
        <v> </v>
      </c>
      <c r="F115" s="42"/>
      <c r="G115" s="43"/>
      <c r="H115" s="44"/>
      <c r="I115" s="63">
        <f t="shared" si="138"/>
        <v>0</v>
      </c>
      <c r="J115" s="10"/>
      <c r="K115" s="42"/>
      <c r="L115" s="43"/>
      <c r="M115" s="44"/>
      <c r="N115" s="68">
        <f t="shared" si="139"/>
        <v>0</v>
      </c>
      <c r="O115" s="10"/>
      <c r="P115" s="42"/>
      <c r="Q115" s="43"/>
      <c r="R115" s="44"/>
      <c r="S115" s="68">
        <f t="shared" si="140"/>
        <v>0</v>
      </c>
      <c r="T115" s="10"/>
      <c r="U115" s="42"/>
      <c r="V115" s="43"/>
      <c r="W115" s="44"/>
      <c r="X115" s="68">
        <f t="shared" si="141"/>
        <v>0</v>
      </c>
      <c r="Y115" s="10"/>
      <c r="Z115" s="73">
        <f t="shared" si="142"/>
        <v>0</v>
      </c>
      <c r="AA115" s="79">
        <f t="shared" si="142"/>
        <v>0</v>
      </c>
      <c r="AB115" s="79">
        <f t="shared" si="142"/>
        <v>0</v>
      </c>
      <c r="AC115" s="68">
        <f t="shared" si="144"/>
        <v>0</v>
      </c>
      <c r="AD115" s="4"/>
      <c r="AE115" s="41" t="str">
        <f t="shared" si="145"/>
        <v> </v>
      </c>
      <c r="AF115" s="86" t="str">
        <f t="shared" si="146"/>
        <v>0</v>
      </c>
      <c r="AG115" s="86" t="str">
        <f t="shared" si="147"/>
        <v>0</v>
      </c>
      <c r="AH115" s="86" t="str">
        <f t="shared" si="148"/>
        <v>0</v>
      </c>
      <c r="AI115" s="86" t="str">
        <f t="shared" si="149"/>
        <v>0</v>
      </c>
      <c r="AJ115" s="100" t="str">
        <f t="shared" si="150"/>
        <v/>
      </c>
      <c r="AK115" s="4"/>
      <c r="AL115" s="102" t="str">
        <f t="shared" si="151"/>
        <v> </v>
      </c>
      <c r="AM115" s="99">
        <f t="shared" si="153"/>
        <v>0</v>
      </c>
      <c r="AN115" s="99">
        <f t="shared" si="154"/>
        <v>0</v>
      </c>
      <c r="AO115" s="99">
        <f t="shared" si="155"/>
        <v>0</v>
      </c>
      <c r="AP115" s="99">
        <f t="shared" si="156"/>
        <v>0</v>
      </c>
      <c r="AQ115" s="150">
        <f t="shared" si="157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8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9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40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41"/>
        <v>0</v>
      </c>
      <c r="Y116" s="10"/>
      <c r="Z116" s="46">
        <f t="shared" si="142"/>
        <v>0</v>
      </c>
      <c r="AA116" s="47">
        <f t="shared" si="142"/>
        <v>0</v>
      </c>
      <c r="AB116" s="47">
        <f t="shared" si="142"/>
        <v>0</v>
      </c>
      <c r="AC116" s="64">
        <f t="shared" si="144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247"/>
      <c r="E121" s="33" t="str">
        <f>IF((B93=0)," ",B93)</f>
        <v> </v>
      </c>
      <c r="F121" s="34"/>
      <c r="G121" s="35"/>
      <c r="H121" s="36"/>
      <c r="I121" s="319">
        <f t="shared" ref="I121:I144" si="160">SUM(F121:H121)</f>
        <v>0</v>
      </c>
      <c r="J121" s="10"/>
      <c r="K121" s="34"/>
      <c r="L121" s="35"/>
      <c r="M121" s="36"/>
      <c r="N121" s="68">
        <f t="shared" ref="N121:N144" si="161">SUM(K121:M121)</f>
        <v>0</v>
      </c>
      <c r="O121" s="10"/>
      <c r="P121" s="34"/>
      <c r="Q121" s="35"/>
      <c r="R121" s="36"/>
      <c r="S121" s="68">
        <f t="shared" ref="S121:S144" si="162">SUM(P121:R121)</f>
        <v>0</v>
      </c>
      <c r="T121" s="10"/>
      <c r="U121" s="34"/>
      <c r="V121" s="35"/>
      <c r="W121" s="36"/>
      <c r="X121" s="68">
        <f t="shared" ref="X121:X144" si="163">SUM(U121:W121)</f>
        <v>0</v>
      </c>
      <c r="Y121" s="10"/>
      <c r="Z121" s="73">
        <f t="shared" ref="Z121:AA144" si="164">F121+K121+P121+U121</f>
        <v>0</v>
      </c>
      <c r="AA121" s="79">
        <f>G121+L121+Q121+V121</f>
        <v>0</v>
      </c>
      <c r="AB121" s="79">
        <f t="shared" ref="AB121:AB144" si="165">H121+M121+R121+W121</f>
        <v>0</v>
      </c>
      <c r="AC121" s="68">
        <f t="shared" ref="AC121:AC144" si="166">SUM(Z121:AB121)</f>
        <v>0</v>
      </c>
      <c r="AD121" s="4"/>
      <c r="AE121" s="33" t="str">
        <f t="shared" ref="AE121:AE143" si="167">IF((B5=0)," ",B5)</f>
        <v> </v>
      </c>
      <c r="AF121" s="85" t="str">
        <f t="shared" ref="AF121:AF143" si="168">IF((G121+H121=0),"0",100*H121/(G121+H121))</f>
        <v>0</v>
      </c>
      <c r="AG121" s="85" t="str">
        <f t="shared" ref="AG121:AG143" si="169">IF((M121+L121=0),"0",100*M121/(L121+M121))</f>
        <v>0</v>
      </c>
      <c r="AH121" s="85" t="str">
        <f t="shared" ref="AH121:AH143" si="170">IF((R121+Q121=0),"0",100*R121/(Q121+R121))</f>
        <v>0</v>
      </c>
      <c r="AI121" s="85" t="str">
        <f t="shared" ref="AI121:AI143" si="171">IF((W121+V121=0),"0",100*W121/(V121+W121))</f>
        <v>0</v>
      </c>
      <c r="AJ121" s="97" t="str">
        <f t="shared" ref="AJ121:AJ143" si="172">IF(AF121+AG121+AH121+AI121=0,"",100*AB121/(AB121+AA121))</f>
        <v/>
      </c>
      <c r="AK121" s="4"/>
      <c r="AL121" s="98" t="str">
        <f t="shared" ref="AL121:AL143" si="173">IF((B5=0)," ",B5)</f>
        <v> 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247"/>
      <c r="E122" s="37" t="str">
        <f t="shared" ref="E122:E143" si="174">IF((B94=0)," ",B94)</f>
        <v> </v>
      </c>
      <c r="F122" s="38"/>
      <c r="G122" s="39"/>
      <c r="H122" s="40"/>
      <c r="I122" s="319">
        <f t="shared" si="160"/>
        <v>0</v>
      </c>
      <c r="J122" s="10"/>
      <c r="K122" s="38"/>
      <c r="L122" s="39"/>
      <c r="M122" s="40"/>
      <c r="N122" s="68">
        <f t="shared" si="161"/>
        <v>0</v>
      </c>
      <c r="O122" s="10"/>
      <c r="P122" s="38"/>
      <c r="Q122" s="39"/>
      <c r="R122" s="40"/>
      <c r="S122" s="68">
        <f t="shared" si="162"/>
        <v>0</v>
      </c>
      <c r="T122" s="10"/>
      <c r="U122" s="38"/>
      <c r="V122" s="39"/>
      <c r="W122" s="40"/>
      <c r="X122" s="68">
        <f t="shared" si="163"/>
        <v>0</v>
      </c>
      <c r="Y122" s="10"/>
      <c r="Z122" s="73">
        <f t="shared" si="164"/>
        <v>0</v>
      </c>
      <c r="AA122" s="79">
        <f>G122+L122+Q122+V122</f>
        <v>0</v>
      </c>
      <c r="AB122" s="79">
        <f t="shared" si="165"/>
        <v>0</v>
      </c>
      <c r="AC122" s="68">
        <f t="shared" si="166"/>
        <v>0</v>
      </c>
      <c r="AD122" s="4"/>
      <c r="AE122" s="37" t="str">
        <f t="shared" ref="AE122:AE134" si="175">IF((B6=0)," ",B6)</f>
        <v> </v>
      </c>
      <c r="AF122" s="86" t="str">
        <f t="shared" si="168"/>
        <v>0</v>
      </c>
      <c r="AG122" s="86" t="str">
        <f t="shared" si="169"/>
        <v>0</v>
      </c>
      <c r="AH122" s="86" t="str">
        <f t="shared" si="170"/>
        <v>0</v>
      </c>
      <c r="AI122" s="86" t="str">
        <f t="shared" si="171"/>
        <v>0</v>
      </c>
      <c r="AJ122" s="100" t="str">
        <f t="shared" si="172"/>
        <v/>
      </c>
      <c r="AK122" s="4"/>
      <c r="AL122" s="101" t="str">
        <f t="shared" si="173"/>
        <v> </v>
      </c>
      <c r="AM122" s="99">
        <f t="shared" ref="AM122:AM143" si="176">(3*H122)-G122</f>
        <v>0</v>
      </c>
      <c r="AN122" s="99">
        <f t="shared" ref="AN122:AN143" si="177">(3*M122)-L122</f>
        <v>0</v>
      </c>
      <c r="AO122" s="99">
        <f t="shared" ref="AO122:AO143" si="178">(3*R122)-Q122</f>
        <v>0</v>
      </c>
      <c r="AP122" s="99">
        <f t="shared" ref="AP122:AP143" si="179">(3*W122)-V122</f>
        <v>0</v>
      </c>
      <c r="AQ122" s="150">
        <f t="shared" ref="AQ122:AQ143" si="18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247"/>
      <c r="E123" s="37" t="str">
        <f t="shared" si="174"/>
        <v> </v>
      </c>
      <c r="F123" s="38"/>
      <c r="G123" s="39"/>
      <c r="H123" s="40"/>
      <c r="I123" s="319">
        <f t="shared" si="160"/>
        <v>0</v>
      </c>
      <c r="J123" s="10"/>
      <c r="K123" s="38"/>
      <c r="L123" s="39"/>
      <c r="M123" s="40"/>
      <c r="N123" s="68">
        <f t="shared" si="161"/>
        <v>0</v>
      </c>
      <c r="O123" s="10"/>
      <c r="P123" s="38"/>
      <c r="Q123" s="39"/>
      <c r="R123" s="40"/>
      <c r="S123" s="68">
        <f t="shared" si="162"/>
        <v>0</v>
      </c>
      <c r="T123" s="10"/>
      <c r="U123" s="38"/>
      <c r="V123" s="39"/>
      <c r="W123" s="40"/>
      <c r="X123" s="68">
        <f t="shared" si="163"/>
        <v>0</v>
      </c>
      <c r="Y123" s="10"/>
      <c r="Z123" s="73">
        <f t="shared" si="164"/>
        <v>0</v>
      </c>
      <c r="AA123" s="79">
        <f t="shared" si="164"/>
        <v>0</v>
      </c>
      <c r="AB123" s="79">
        <f t="shared" si="165"/>
        <v>0</v>
      </c>
      <c r="AC123" s="68">
        <f t="shared" si="166"/>
        <v>0</v>
      </c>
      <c r="AD123" s="4"/>
      <c r="AE123" s="37" t="str">
        <f t="shared" si="175"/>
        <v> </v>
      </c>
      <c r="AF123" s="86" t="str">
        <f t="shared" si="168"/>
        <v>0</v>
      </c>
      <c r="AG123" s="86" t="str">
        <f t="shared" si="169"/>
        <v>0</v>
      </c>
      <c r="AH123" s="86" t="str">
        <f t="shared" si="170"/>
        <v>0</v>
      </c>
      <c r="AI123" s="86" t="str">
        <f t="shared" si="171"/>
        <v>0</v>
      </c>
      <c r="AJ123" s="100" t="str">
        <f t="shared" si="172"/>
        <v/>
      </c>
      <c r="AK123" s="4"/>
      <c r="AL123" s="101" t="str">
        <f t="shared" si="173"/>
        <v> </v>
      </c>
      <c r="AM123" s="99">
        <f t="shared" si="176"/>
        <v>0</v>
      </c>
      <c r="AN123" s="99">
        <f t="shared" si="177"/>
        <v>0</v>
      </c>
      <c r="AO123" s="99">
        <f t="shared" si="178"/>
        <v>0</v>
      </c>
      <c r="AP123" s="99">
        <f t="shared" si="179"/>
        <v>0</v>
      </c>
      <c r="AQ123" s="150">
        <f t="shared" si="18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247"/>
      <c r="E124" s="37" t="str">
        <f t="shared" si="174"/>
        <v> </v>
      </c>
      <c r="F124" s="38"/>
      <c r="G124" s="39"/>
      <c r="H124" s="40"/>
      <c r="I124" s="319">
        <f t="shared" si="160"/>
        <v>0</v>
      </c>
      <c r="J124" s="10"/>
      <c r="K124" s="38"/>
      <c r="L124" s="39"/>
      <c r="M124" s="40"/>
      <c r="N124" s="68">
        <f t="shared" si="161"/>
        <v>0</v>
      </c>
      <c r="O124" s="10"/>
      <c r="P124" s="38"/>
      <c r="Q124" s="39"/>
      <c r="R124" s="40"/>
      <c r="S124" s="68">
        <f t="shared" si="162"/>
        <v>0</v>
      </c>
      <c r="T124" s="10"/>
      <c r="U124" s="38"/>
      <c r="V124" s="39"/>
      <c r="W124" s="40"/>
      <c r="X124" s="68">
        <f t="shared" si="163"/>
        <v>0</v>
      </c>
      <c r="Y124" s="10"/>
      <c r="Z124" s="73">
        <f t="shared" si="164"/>
        <v>0</v>
      </c>
      <c r="AA124" s="79">
        <f t="shared" si="164"/>
        <v>0</v>
      </c>
      <c r="AB124" s="79">
        <f t="shared" si="165"/>
        <v>0</v>
      </c>
      <c r="AC124" s="68">
        <f t="shared" si="166"/>
        <v>0</v>
      </c>
      <c r="AD124" s="4"/>
      <c r="AE124" s="37" t="str">
        <f t="shared" si="175"/>
        <v> </v>
      </c>
      <c r="AF124" s="86" t="str">
        <f t="shared" si="168"/>
        <v>0</v>
      </c>
      <c r="AG124" s="86" t="str">
        <f t="shared" si="169"/>
        <v>0</v>
      </c>
      <c r="AH124" s="86" t="str">
        <f t="shared" si="170"/>
        <v>0</v>
      </c>
      <c r="AI124" s="86" t="str">
        <f t="shared" si="171"/>
        <v>0</v>
      </c>
      <c r="AJ124" s="100" t="str">
        <f t="shared" si="172"/>
        <v/>
      </c>
      <c r="AK124" s="4"/>
      <c r="AL124" s="101" t="str">
        <f t="shared" si="173"/>
        <v> </v>
      </c>
      <c r="AM124" s="99">
        <f t="shared" si="176"/>
        <v>0</v>
      </c>
      <c r="AN124" s="99">
        <f t="shared" si="177"/>
        <v>0</v>
      </c>
      <c r="AO124" s="99">
        <f t="shared" si="178"/>
        <v>0</v>
      </c>
      <c r="AP124" s="99">
        <f t="shared" si="179"/>
        <v>0</v>
      </c>
      <c r="AQ124" s="150">
        <f t="shared" si="18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247"/>
      <c r="E125" s="37" t="str">
        <f t="shared" si="174"/>
        <v> </v>
      </c>
      <c r="F125" s="38"/>
      <c r="G125" s="39"/>
      <c r="H125" s="40"/>
      <c r="I125" s="319">
        <f t="shared" si="160"/>
        <v>0</v>
      </c>
      <c r="J125" s="10"/>
      <c r="K125" s="38"/>
      <c r="L125" s="39"/>
      <c r="M125" s="40"/>
      <c r="N125" s="68">
        <f t="shared" si="161"/>
        <v>0</v>
      </c>
      <c r="O125" s="10"/>
      <c r="P125" s="38"/>
      <c r="Q125" s="39"/>
      <c r="R125" s="40"/>
      <c r="S125" s="68">
        <f t="shared" si="162"/>
        <v>0</v>
      </c>
      <c r="T125" s="10"/>
      <c r="U125" s="38"/>
      <c r="V125" s="39"/>
      <c r="W125" s="40"/>
      <c r="X125" s="68">
        <f t="shared" si="163"/>
        <v>0</v>
      </c>
      <c r="Y125" s="10"/>
      <c r="Z125" s="73">
        <f t="shared" si="164"/>
        <v>0</v>
      </c>
      <c r="AA125" s="79">
        <f t="shared" si="164"/>
        <v>0</v>
      </c>
      <c r="AB125" s="79">
        <f t="shared" si="165"/>
        <v>0</v>
      </c>
      <c r="AC125" s="68">
        <f t="shared" si="166"/>
        <v>0</v>
      </c>
      <c r="AD125" s="4"/>
      <c r="AE125" s="37" t="str">
        <f t="shared" si="175"/>
        <v> </v>
      </c>
      <c r="AF125" s="86" t="str">
        <f t="shared" si="168"/>
        <v>0</v>
      </c>
      <c r="AG125" s="86" t="str">
        <f t="shared" si="169"/>
        <v>0</v>
      </c>
      <c r="AH125" s="86" t="str">
        <f t="shared" si="170"/>
        <v>0</v>
      </c>
      <c r="AI125" s="86" t="str">
        <f t="shared" si="171"/>
        <v>0</v>
      </c>
      <c r="AJ125" s="100" t="str">
        <f t="shared" si="172"/>
        <v/>
      </c>
      <c r="AK125" s="4"/>
      <c r="AL125" s="101" t="str">
        <f t="shared" si="173"/>
        <v> </v>
      </c>
      <c r="AM125" s="99">
        <f t="shared" si="176"/>
        <v>0</v>
      </c>
      <c r="AN125" s="99">
        <f t="shared" si="177"/>
        <v>0</v>
      </c>
      <c r="AO125" s="99">
        <f t="shared" si="178"/>
        <v>0</v>
      </c>
      <c r="AP125" s="99">
        <f t="shared" si="179"/>
        <v>0</v>
      </c>
      <c r="AQ125" s="150">
        <f t="shared" si="18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247"/>
      <c r="E126" s="37" t="str">
        <f t="shared" si="174"/>
        <v> </v>
      </c>
      <c r="F126" s="38"/>
      <c r="G126" s="39"/>
      <c r="H126" s="40"/>
      <c r="I126" s="319">
        <f t="shared" si="160"/>
        <v>0</v>
      </c>
      <c r="J126" s="10"/>
      <c r="K126" s="38"/>
      <c r="L126" s="39"/>
      <c r="M126" s="40"/>
      <c r="N126" s="68">
        <f t="shared" si="161"/>
        <v>0</v>
      </c>
      <c r="O126" s="10"/>
      <c r="P126" s="38"/>
      <c r="Q126" s="39"/>
      <c r="R126" s="40"/>
      <c r="S126" s="68">
        <f t="shared" si="162"/>
        <v>0</v>
      </c>
      <c r="T126" s="10"/>
      <c r="U126" s="38"/>
      <c r="V126" s="39"/>
      <c r="W126" s="40"/>
      <c r="X126" s="68">
        <f t="shared" si="163"/>
        <v>0</v>
      </c>
      <c r="Y126" s="10"/>
      <c r="Z126" s="73">
        <f t="shared" si="164"/>
        <v>0</v>
      </c>
      <c r="AA126" s="79">
        <f t="shared" si="164"/>
        <v>0</v>
      </c>
      <c r="AB126" s="79">
        <f t="shared" si="165"/>
        <v>0</v>
      </c>
      <c r="AC126" s="68">
        <f t="shared" si="166"/>
        <v>0</v>
      </c>
      <c r="AD126" s="4"/>
      <c r="AE126" s="37" t="str">
        <f t="shared" si="175"/>
        <v> </v>
      </c>
      <c r="AF126" s="86" t="str">
        <f t="shared" si="168"/>
        <v>0</v>
      </c>
      <c r="AG126" s="86" t="str">
        <f t="shared" si="169"/>
        <v>0</v>
      </c>
      <c r="AH126" s="86" t="str">
        <f t="shared" si="170"/>
        <v>0</v>
      </c>
      <c r="AI126" s="86" t="str">
        <f t="shared" si="171"/>
        <v>0</v>
      </c>
      <c r="AJ126" s="100" t="str">
        <f t="shared" si="172"/>
        <v/>
      </c>
      <c r="AK126" s="4"/>
      <c r="AL126" s="101" t="str">
        <f t="shared" si="173"/>
        <v> </v>
      </c>
      <c r="AM126" s="99">
        <f t="shared" si="176"/>
        <v>0</v>
      </c>
      <c r="AN126" s="99">
        <f t="shared" si="177"/>
        <v>0</v>
      </c>
      <c r="AO126" s="99">
        <f t="shared" si="178"/>
        <v>0</v>
      </c>
      <c r="AP126" s="99">
        <f t="shared" si="179"/>
        <v>0</v>
      </c>
      <c r="AQ126" s="150">
        <f t="shared" si="18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247"/>
      <c r="E127" s="37" t="str">
        <f t="shared" si="174"/>
        <v> </v>
      </c>
      <c r="F127" s="38"/>
      <c r="G127" s="39"/>
      <c r="H127" s="40"/>
      <c r="I127" s="319">
        <f t="shared" si="160"/>
        <v>0</v>
      </c>
      <c r="J127" s="10"/>
      <c r="K127" s="38"/>
      <c r="L127" s="39"/>
      <c r="M127" s="40"/>
      <c r="N127" s="68">
        <f t="shared" si="161"/>
        <v>0</v>
      </c>
      <c r="O127" s="10"/>
      <c r="P127" s="38"/>
      <c r="Q127" s="39"/>
      <c r="R127" s="40"/>
      <c r="S127" s="68">
        <f t="shared" si="162"/>
        <v>0</v>
      </c>
      <c r="T127" s="10"/>
      <c r="U127" s="38"/>
      <c r="V127" s="39"/>
      <c r="W127" s="40"/>
      <c r="X127" s="68">
        <f t="shared" si="163"/>
        <v>0</v>
      </c>
      <c r="Y127" s="10"/>
      <c r="Z127" s="73">
        <f t="shared" si="164"/>
        <v>0</v>
      </c>
      <c r="AA127" s="79">
        <f t="shared" si="164"/>
        <v>0</v>
      </c>
      <c r="AB127" s="79">
        <f t="shared" si="165"/>
        <v>0</v>
      </c>
      <c r="AC127" s="68">
        <f t="shared" si="166"/>
        <v>0</v>
      </c>
      <c r="AD127" s="4"/>
      <c r="AE127" s="37" t="str">
        <f t="shared" si="175"/>
        <v> </v>
      </c>
      <c r="AF127" s="86" t="str">
        <f t="shared" si="168"/>
        <v>0</v>
      </c>
      <c r="AG127" s="86" t="str">
        <f t="shared" si="169"/>
        <v>0</v>
      </c>
      <c r="AH127" s="86" t="str">
        <f t="shared" si="170"/>
        <v>0</v>
      </c>
      <c r="AI127" s="86" t="str">
        <f t="shared" si="171"/>
        <v>0</v>
      </c>
      <c r="AJ127" s="100" t="str">
        <f t="shared" si="172"/>
        <v/>
      </c>
      <c r="AK127" s="4"/>
      <c r="AL127" s="101" t="str">
        <f t="shared" si="173"/>
        <v> </v>
      </c>
      <c r="AM127" s="99">
        <f t="shared" si="176"/>
        <v>0</v>
      </c>
      <c r="AN127" s="99">
        <f t="shared" si="177"/>
        <v>0</v>
      </c>
      <c r="AO127" s="99">
        <f t="shared" si="178"/>
        <v>0</v>
      </c>
      <c r="AP127" s="99">
        <f t="shared" si="179"/>
        <v>0</v>
      </c>
      <c r="AQ127" s="150">
        <f t="shared" si="18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247"/>
      <c r="E128" s="37" t="str">
        <f t="shared" si="174"/>
        <v> </v>
      </c>
      <c r="F128" s="38"/>
      <c r="G128" s="39"/>
      <c r="H128" s="40"/>
      <c r="I128" s="319">
        <f t="shared" si="160"/>
        <v>0</v>
      </c>
      <c r="J128" s="10"/>
      <c r="K128" s="38"/>
      <c r="L128" s="39"/>
      <c r="M128" s="40"/>
      <c r="N128" s="68">
        <f t="shared" si="161"/>
        <v>0</v>
      </c>
      <c r="O128" s="10"/>
      <c r="P128" s="38"/>
      <c r="Q128" s="39"/>
      <c r="R128" s="40"/>
      <c r="S128" s="68">
        <f t="shared" si="162"/>
        <v>0</v>
      </c>
      <c r="T128" s="10"/>
      <c r="U128" s="38"/>
      <c r="V128" s="39"/>
      <c r="W128" s="40"/>
      <c r="X128" s="68">
        <f t="shared" si="163"/>
        <v>0</v>
      </c>
      <c r="Y128" s="10"/>
      <c r="Z128" s="73">
        <f t="shared" si="164"/>
        <v>0</v>
      </c>
      <c r="AA128" s="79">
        <f t="shared" si="164"/>
        <v>0</v>
      </c>
      <c r="AB128" s="79">
        <f t="shared" si="165"/>
        <v>0</v>
      </c>
      <c r="AC128" s="68">
        <f t="shared" si="166"/>
        <v>0</v>
      </c>
      <c r="AD128" s="4"/>
      <c r="AE128" s="37" t="str">
        <f t="shared" si="175"/>
        <v> </v>
      </c>
      <c r="AF128" s="86" t="str">
        <f t="shared" si="168"/>
        <v>0</v>
      </c>
      <c r="AG128" s="86" t="str">
        <f t="shared" si="169"/>
        <v>0</v>
      </c>
      <c r="AH128" s="86" t="str">
        <f t="shared" si="170"/>
        <v>0</v>
      </c>
      <c r="AI128" s="86" t="str">
        <f t="shared" si="171"/>
        <v>0</v>
      </c>
      <c r="AJ128" s="100" t="str">
        <f t="shared" si="172"/>
        <v/>
      </c>
      <c r="AK128" s="4"/>
      <c r="AL128" s="101" t="str">
        <f t="shared" si="173"/>
        <v> </v>
      </c>
      <c r="AM128" s="99">
        <f t="shared" si="176"/>
        <v>0</v>
      </c>
      <c r="AN128" s="99">
        <f t="shared" si="177"/>
        <v>0</v>
      </c>
      <c r="AO128" s="99">
        <f t="shared" si="178"/>
        <v>0</v>
      </c>
      <c r="AP128" s="99">
        <f t="shared" si="179"/>
        <v>0</v>
      </c>
      <c r="AQ128" s="150">
        <f t="shared" si="18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247"/>
      <c r="E129" s="37" t="str">
        <f t="shared" si="174"/>
        <v> </v>
      </c>
      <c r="F129" s="38"/>
      <c r="G129" s="39"/>
      <c r="H129" s="40"/>
      <c r="I129" s="319">
        <f t="shared" si="160"/>
        <v>0</v>
      </c>
      <c r="J129" s="10"/>
      <c r="K129" s="38"/>
      <c r="L129" s="39"/>
      <c r="M129" s="40"/>
      <c r="N129" s="68">
        <f t="shared" si="161"/>
        <v>0</v>
      </c>
      <c r="O129" s="10"/>
      <c r="P129" s="38"/>
      <c r="Q129" s="39"/>
      <c r="R129" s="40"/>
      <c r="S129" s="68">
        <f t="shared" si="162"/>
        <v>0</v>
      </c>
      <c r="T129" s="10"/>
      <c r="U129" s="38"/>
      <c r="V129" s="39"/>
      <c r="W129" s="40"/>
      <c r="X129" s="68">
        <f t="shared" si="163"/>
        <v>0</v>
      </c>
      <c r="Y129" s="10"/>
      <c r="Z129" s="73">
        <f t="shared" si="164"/>
        <v>0</v>
      </c>
      <c r="AA129" s="79">
        <f t="shared" si="164"/>
        <v>0</v>
      </c>
      <c r="AB129" s="79">
        <f t="shared" si="165"/>
        <v>0</v>
      </c>
      <c r="AC129" s="68">
        <f t="shared" si="166"/>
        <v>0</v>
      </c>
      <c r="AD129" s="4"/>
      <c r="AE129" s="37" t="str">
        <f t="shared" si="175"/>
        <v> </v>
      </c>
      <c r="AF129" s="86" t="str">
        <f t="shared" si="168"/>
        <v>0</v>
      </c>
      <c r="AG129" s="86" t="str">
        <f t="shared" si="169"/>
        <v>0</v>
      </c>
      <c r="AH129" s="86" t="str">
        <f t="shared" si="170"/>
        <v>0</v>
      </c>
      <c r="AI129" s="86" t="str">
        <f t="shared" si="171"/>
        <v>0</v>
      </c>
      <c r="AJ129" s="100" t="str">
        <f t="shared" si="172"/>
        <v/>
      </c>
      <c r="AK129" s="4"/>
      <c r="AL129" s="101" t="str">
        <f t="shared" si="173"/>
        <v> </v>
      </c>
      <c r="AM129" s="99">
        <f t="shared" si="176"/>
        <v>0</v>
      </c>
      <c r="AN129" s="99">
        <f t="shared" si="177"/>
        <v>0</v>
      </c>
      <c r="AO129" s="99">
        <f t="shared" si="178"/>
        <v>0</v>
      </c>
      <c r="AP129" s="99">
        <f t="shared" si="179"/>
        <v>0</v>
      </c>
      <c r="AQ129" s="150">
        <f t="shared" si="18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247"/>
      <c r="E130" s="37" t="str">
        <f t="shared" si="174"/>
        <v> </v>
      </c>
      <c r="F130" s="38"/>
      <c r="G130" s="39"/>
      <c r="H130" s="40"/>
      <c r="I130" s="319">
        <f t="shared" si="160"/>
        <v>0</v>
      </c>
      <c r="J130" s="10"/>
      <c r="K130" s="38"/>
      <c r="L130" s="39"/>
      <c r="M130" s="40"/>
      <c r="N130" s="68">
        <f t="shared" si="161"/>
        <v>0</v>
      </c>
      <c r="O130" s="10"/>
      <c r="P130" s="38"/>
      <c r="Q130" s="39"/>
      <c r="R130" s="40"/>
      <c r="S130" s="68">
        <f t="shared" si="162"/>
        <v>0</v>
      </c>
      <c r="T130" s="10"/>
      <c r="U130" s="38"/>
      <c r="V130" s="39"/>
      <c r="W130" s="40"/>
      <c r="X130" s="68">
        <f t="shared" si="163"/>
        <v>0</v>
      </c>
      <c r="Y130" s="10"/>
      <c r="Z130" s="73">
        <f t="shared" si="164"/>
        <v>0</v>
      </c>
      <c r="AA130" s="79">
        <f t="shared" si="164"/>
        <v>0</v>
      </c>
      <c r="AB130" s="79">
        <f t="shared" si="165"/>
        <v>0</v>
      </c>
      <c r="AC130" s="68">
        <f t="shared" si="166"/>
        <v>0</v>
      </c>
      <c r="AD130" s="4"/>
      <c r="AE130" s="37" t="str">
        <f t="shared" si="175"/>
        <v> </v>
      </c>
      <c r="AF130" s="86" t="str">
        <f t="shared" si="168"/>
        <v>0</v>
      </c>
      <c r="AG130" s="86" t="str">
        <f t="shared" si="169"/>
        <v>0</v>
      </c>
      <c r="AH130" s="86" t="str">
        <f t="shared" si="170"/>
        <v>0</v>
      </c>
      <c r="AI130" s="86" t="str">
        <f t="shared" si="171"/>
        <v>0</v>
      </c>
      <c r="AJ130" s="100" t="str">
        <f t="shared" si="172"/>
        <v/>
      </c>
      <c r="AK130" s="4"/>
      <c r="AL130" s="101" t="str">
        <f t="shared" si="173"/>
        <v> </v>
      </c>
      <c r="AM130" s="99">
        <f t="shared" si="176"/>
        <v>0</v>
      </c>
      <c r="AN130" s="99">
        <f t="shared" si="177"/>
        <v>0</v>
      </c>
      <c r="AO130" s="99">
        <f t="shared" si="178"/>
        <v>0</v>
      </c>
      <c r="AP130" s="99">
        <f t="shared" si="179"/>
        <v>0</v>
      </c>
      <c r="AQ130" s="150">
        <f t="shared" si="18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247"/>
      <c r="E131" s="37" t="str">
        <f t="shared" si="174"/>
        <v> </v>
      </c>
      <c r="F131" s="38"/>
      <c r="G131" s="39"/>
      <c r="H131" s="40"/>
      <c r="I131" s="319">
        <f t="shared" si="160"/>
        <v>0</v>
      </c>
      <c r="J131" s="10"/>
      <c r="K131" s="38"/>
      <c r="L131" s="39"/>
      <c r="M131" s="40"/>
      <c r="N131" s="68">
        <f t="shared" si="161"/>
        <v>0</v>
      </c>
      <c r="O131" s="10"/>
      <c r="P131" s="38"/>
      <c r="Q131" s="39"/>
      <c r="R131" s="40"/>
      <c r="S131" s="68">
        <f t="shared" si="162"/>
        <v>0</v>
      </c>
      <c r="T131" s="10"/>
      <c r="U131" s="38"/>
      <c r="V131" s="39"/>
      <c r="W131" s="40"/>
      <c r="X131" s="68">
        <f t="shared" si="163"/>
        <v>0</v>
      </c>
      <c r="Y131" s="10"/>
      <c r="Z131" s="73">
        <f t="shared" si="164"/>
        <v>0</v>
      </c>
      <c r="AA131" s="79">
        <f t="shared" si="164"/>
        <v>0</v>
      </c>
      <c r="AB131" s="79">
        <f t="shared" si="165"/>
        <v>0</v>
      </c>
      <c r="AC131" s="68">
        <f t="shared" si="166"/>
        <v>0</v>
      </c>
      <c r="AD131" s="4"/>
      <c r="AE131" s="37" t="str">
        <f t="shared" si="175"/>
        <v> </v>
      </c>
      <c r="AF131" s="86" t="str">
        <f t="shared" si="168"/>
        <v>0</v>
      </c>
      <c r="AG131" s="86" t="str">
        <f t="shared" si="169"/>
        <v>0</v>
      </c>
      <c r="AH131" s="86" t="str">
        <f t="shared" si="170"/>
        <v>0</v>
      </c>
      <c r="AI131" s="86" t="str">
        <f t="shared" si="171"/>
        <v>0</v>
      </c>
      <c r="AJ131" s="100" t="str">
        <f t="shared" si="172"/>
        <v/>
      </c>
      <c r="AK131" s="4"/>
      <c r="AL131" s="101" t="str">
        <f t="shared" si="173"/>
        <v> </v>
      </c>
      <c r="AM131" s="99">
        <f t="shared" si="176"/>
        <v>0</v>
      </c>
      <c r="AN131" s="99">
        <f t="shared" si="177"/>
        <v>0</v>
      </c>
      <c r="AO131" s="99">
        <f t="shared" si="178"/>
        <v>0</v>
      </c>
      <c r="AP131" s="99">
        <f t="shared" si="179"/>
        <v>0</v>
      </c>
      <c r="AQ131" s="150">
        <f t="shared" si="18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247"/>
      <c r="E132" s="37" t="str">
        <f t="shared" si="174"/>
        <v> </v>
      </c>
      <c r="F132" s="38"/>
      <c r="G132" s="39"/>
      <c r="H132" s="40"/>
      <c r="I132" s="319">
        <f t="shared" si="160"/>
        <v>0</v>
      </c>
      <c r="J132" s="10"/>
      <c r="K132" s="38"/>
      <c r="L132" s="39"/>
      <c r="M132" s="40"/>
      <c r="N132" s="68">
        <f t="shared" si="161"/>
        <v>0</v>
      </c>
      <c r="O132" s="10"/>
      <c r="P132" s="38"/>
      <c r="Q132" s="39"/>
      <c r="R132" s="40"/>
      <c r="S132" s="68">
        <f t="shared" si="162"/>
        <v>0</v>
      </c>
      <c r="T132" s="10"/>
      <c r="U132" s="38"/>
      <c r="V132" s="39"/>
      <c r="W132" s="40"/>
      <c r="X132" s="68">
        <f t="shared" si="163"/>
        <v>0</v>
      </c>
      <c r="Y132" s="10"/>
      <c r="Z132" s="73">
        <f t="shared" si="164"/>
        <v>0</v>
      </c>
      <c r="AA132" s="79">
        <f t="shared" si="164"/>
        <v>0</v>
      </c>
      <c r="AB132" s="79">
        <f t="shared" si="165"/>
        <v>0</v>
      </c>
      <c r="AC132" s="68">
        <f t="shared" si="166"/>
        <v>0</v>
      </c>
      <c r="AD132" s="4"/>
      <c r="AE132" s="37" t="str">
        <f t="shared" si="175"/>
        <v> </v>
      </c>
      <c r="AF132" s="86" t="str">
        <f t="shared" si="168"/>
        <v>0</v>
      </c>
      <c r="AG132" s="86" t="str">
        <f t="shared" si="169"/>
        <v>0</v>
      </c>
      <c r="AH132" s="86" t="str">
        <f t="shared" si="170"/>
        <v>0</v>
      </c>
      <c r="AI132" s="86" t="str">
        <f t="shared" si="171"/>
        <v>0</v>
      </c>
      <c r="AJ132" s="100" t="str">
        <f t="shared" si="172"/>
        <v/>
      </c>
      <c r="AK132" s="4"/>
      <c r="AL132" s="101" t="str">
        <f t="shared" si="173"/>
        <v> </v>
      </c>
      <c r="AM132" s="99">
        <f t="shared" si="176"/>
        <v>0</v>
      </c>
      <c r="AN132" s="99">
        <f t="shared" si="177"/>
        <v>0</v>
      </c>
      <c r="AO132" s="99">
        <f t="shared" si="178"/>
        <v>0</v>
      </c>
      <c r="AP132" s="99">
        <f t="shared" si="179"/>
        <v>0</v>
      </c>
      <c r="AQ132" s="150">
        <f t="shared" si="18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247"/>
      <c r="E133" s="37" t="str">
        <f t="shared" si="174"/>
        <v> </v>
      </c>
      <c r="F133" s="38"/>
      <c r="G133" s="39"/>
      <c r="H133" s="40"/>
      <c r="I133" s="319">
        <f t="shared" si="160"/>
        <v>0</v>
      </c>
      <c r="J133" s="10"/>
      <c r="K133" s="38"/>
      <c r="L133" s="39"/>
      <c r="M133" s="40"/>
      <c r="N133" s="68">
        <f t="shared" si="161"/>
        <v>0</v>
      </c>
      <c r="O133" s="10"/>
      <c r="P133" s="38"/>
      <c r="Q133" s="39"/>
      <c r="R133" s="40"/>
      <c r="S133" s="68">
        <f t="shared" si="162"/>
        <v>0</v>
      </c>
      <c r="T133" s="10"/>
      <c r="U133" s="38"/>
      <c r="V133" s="39"/>
      <c r="W133" s="40"/>
      <c r="X133" s="68">
        <f t="shared" si="163"/>
        <v>0</v>
      </c>
      <c r="Y133" s="10"/>
      <c r="Z133" s="73">
        <f t="shared" si="164"/>
        <v>0</v>
      </c>
      <c r="AA133" s="79">
        <f t="shared" si="164"/>
        <v>0</v>
      </c>
      <c r="AB133" s="79">
        <f t="shared" si="165"/>
        <v>0</v>
      </c>
      <c r="AC133" s="68">
        <f t="shared" si="166"/>
        <v>0</v>
      </c>
      <c r="AD133" s="4"/>
      <c r="AE133" s="37" t="str">
        <f t="shared" si="175"/>
        <v> </v>
      </c>
      <c r="AF133" s="86" t="str">
        <f t="shared" si="168"/>
        <v>0</v>
      </c>
      <c r="AG133" s="86" t="str">
        <f t="shared" si="169"/>
        <v>0</v>
      </c>
      <c r="AH133" s="86" t="str">
        <f t="shared" si="170"/>
        <v>0</v>
      </c>
      <c r="AI133" s="86" t="str">
        <f t="shared" si="171"/>
        <v>0</v>
      </c>
      <c r="AJ133" s="100" t="str">
        <f t="shared" si="172"/>
        <v/>
      </c>
      <c r="AK133" s="4"/>
      <c r="AL133" s="101" t="str">
        <f t="shared" si="173"/>
        <v> </v>
      </c>
      <c r="AM133" s="99">
        <f t="shared" si="176"/>
        <v>0</v>
      </c>
      <c r="AN133" s="99">
        <f t="shared" si="177"/>
        <v>0</v>
      </c>
      <c r="AO133" s="99">
        <f t="shared" si="178"/>
        <v>0</v>
      </c>
      <c r="AP133" s="99">
        <f t="shared" si="179"/>
        <v>0</v>
      </c>
      <c r="AQ133" s="150">
        <f t="shared" si="18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247"/>
      <c r="E134" s="37" t="str">
        <f t="shared" si="174"/>
        <v> </v>
      </c>
      <c r="F134" s="38"/>
      <c r="G134" s="39"/>
      <c r="H134" s="40"/>
      <c r="I134" s="319">
        <f t="shared" si="160"/>
        <v>0</v>
      </c>
      <c r="J134" s="10"/>
      <c r="K134" s="38"/>
      <c r="L134" s="39"/>
      <c r="M134" s="40"/>
      <c r="N134" s="68">
        <f t="shared" si="161"/>
        <v>0</v>
      </c>
      <c r="O134" s="10"/>
      <c r="P134" s="38"/>
      <c r="Q134" s="39"/>
      <c r="R134" s="40"/>
      <c r="S134" s="68">
        <f t="shared" si="162"/>
        <v>0</v>
      </c>
      <c r="T134" s="10"/>
      <c r="U134" s="38"/>
      <c r="V134" s="39"/>
      <c r="W134" s="40"/>
      <c r="X134" s="68">
        <f t="shared" si="163"/>
        <v>0</v>
      </c>
      <c r="Y134" s="10"/>
      <c r="Z134" s="73">
        <f t="shared" si="164"/>
        <v>0</v>
      </c>
      <c r="AA134" s="79">
        <f t="shared" si="164"/>
        <v>0</v>
      </c>
      <c r="AB134" s="79">
        <f t="shared" si="165"/>
        <v>0</v>
      </c>
      <c r="AC134" s="68">
        <f t="shared" si="166"/>
        <v>0</v>
      </c>
      <c r="AD134" s="4"/>
      <c r="AE134" s="37" t="str">
        <f t="shared" si="175"/>
        <v> </v>
      </c>
      <c r="AF134" s="86" t="str">
        <f t="shared" si="168"/>
        <v>0</v>
      </c>
      <c r="AG134" s="86" t="str">
        <f t="shared" si="169"/>
        <v>0</v>
      </c>
      <c r="AH134" s="86" t="str">
        <f t="shared" si="170"/>
        <v>0</v>
      </c>
      <c r="AI134" s="86" t="str">
        <f t="shared" si="171"/>
        <v>0</v>
      </c>
      <c r="AJ134" s="100" t="str">
        <f t="shared" si="172"/>
        <v/>
      </c>
      <c r="AK134" s="4"/>
      <c r="AL134" s="101" t="str">
        <f t="shared" si="173"/>
        <v> </v>
      </c>
      <c r="AM134" s="99">
        <f t="shared" si="176"/>
        <v>0</v>
      </c>
      <c r="AN134" s="99">
        <f t="shared" si="177"/>
        <v>0</v>
      </c>
      <c r="AO134" s="99">
        <f t="shared" si="178"/>
        <v>0</v>
      </c>
      <c r="AP134" s="99">
        <f t="shared" si="179"/>
        <v>0</v>
      </c>
      <c r="AQ134" s="150">
        <f t="shared" si="18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247"/>
      <c r="E135" s="37" t="str">
        <f t="shared" si="174"/>
        <v> </v>
      </c>
      <c r="F135" s="38"/>
      <c r="G135" s="39"/>
      <c r="H135" s="40"/>
      <c r="I135" s="319">
        <f t="shared" si="160"/>
        <v>0</v>
      </c>
      <c r="J135" s="10"/>
      <c r="K135" s="38"/>
      <c r="L135" s="39"/>
      <c r="M135" s="40"/>
      <c r="N135" s="68">
        <f t="shared" si="161"/>
        <v>0</v>
      </c>
      <c r="O135" s="10"/>
      <c r="P135" s="38"/>
      <c r="Q135" s="39"/>
      <c r="R135" s="40"/>
      <c r="S135" s="68">
        <f t="shared" si="162"/>
        <v>0</v>
      </c>
      <c r="T135" s="10"/>
      <c r="U135" s="38"/>
      <c r="V135" s="39"/>
      <c r="W135" s="40"/>
      <c r="X135" s="68">
        <f t="shared" si="163"/>
        <v>0</v>
      </c>
      <c r="Y135" s="10"/>
      <c r="Z135" s="73">
        <f t="shared" si="164"/>
        <v>0</v>
      </c>
      <c r="AA135" s="79">
        <f t="shared" si="164"/>
        <v>0</v>
      </c>
      <c r="AB135" s="79">
        <f t="shared" si="165"/>
        <v>0</v>
      </c>
      <c r="AC135" s="68">
        <f t="shared" si="166"/>
        <v>0</v>
      </c>
      <c r="AD135" s="4"/>
      <c r="AE135" s="37" t="str">
        <f t="shared" si="167"/>
        <v> </v>
      </c>
      <c r="AF135" s="86" t="str">
        <f t="shared" si="168"/>
        <v>0</v>
      </c>
      <c r="AG135" s="86" t="str">
        <f t="shared" si="169"/>
        <v>0</v>
      </c>
      <c r="AH135" s="86" t="str">
        <f t="shared" si="170"/>
        <v>0</v>
      </c>
      <c r="AI135" s="86" t="str">
        <f t="shared" si="171"/>
        <v>0</v>
      </c>
      <c r="AJ135" s="100" t="str">
        <f t="shared" si="172"/>
        <v/>
      </c>
      <c r="AK135" s="4"/>
      <c r="AL135" s="101" t="str">
        <f t="shared" si="173"/>
        <v> </v>
      </c>
      <c r="AM135" s="99">
        <f t="shared" si="176"/>
        <v>0</v>
      </c>
      <c r="AN135" s="99">
        <f t="shared" si="177"/>
        <v>0</v>
      </c>
      <c r="AO135" s="99">
        <f t="shared" si="178"/>
        <v>0</v>
      </c>
      <c r="AP135" s="99">
        <f t="shared" si="179"/>
        <v>0</v>
      </c>
      <c r="AQ135" s="150">
        <f t="shared" si="18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247"/>
      <c r="E136" s="37" t="str">
        <f t="shared" si="174"/>
        <v> </v>
      </c>
      <c r="F136" s="38"/>
      <c r="G136" s="39"/>
      <c r="H136" s="40"/>
      <c r="I136" s="319">
        <f t="shared" si="160"/>
        <v>0</v>
      </c>
      <c r="J136" s="10"/>
      <c r="K136" s="38"/>
      <c r="L136" s="39"/>
      <c r="M136" s="40"/>
      <c r="N136" s="68">
        <f t="shared" si="161"/>
        <v>0</v>
      </c>
      <c r="O136" s="10"/>
      <c r="P136" s="38"/>
      <c r="Q136" s="39"/>
      <c r="R136" s="40"/>
      <c r="S136" s="68">
        <f t="shared" si="162"/>
        <v>0</v>
      </c>
      <c r="T136" s="10"/>
      <c r="U136" s="38"/>
      <c r="V136" s="39"/>
      <c r="W136" s="40"/>
      <c r="X136" s="68">
        <f t="shared" si="163"/>
        <v>0</v>
      </c>
      <c r="Y136" s="10"/>
      <c r="Z136" s="73">
        <f t="shared" si="164"/>
        <v>0</v>
      </c>
      <c r="AA136" s="79">
        <f t="shared" si="164"/>
        <v>0</v>
      </c>
      <c r="AB136" s="79">
        <f t="shared" si="165"/>
        <v>0</v>
      </c>
      <c r="AC136" s="68">
        <f t="shared" si="166"/>
        <v>0</v>
      </c>
      <c r="AD136" s="4"/>
      <c r="AE136" s="37" t="str">
        <f t="shared" si="167"/>
        <v> </v>
      </c>
      <c r="AF136" s="86" t="str">
        <f t="shared" si="168"/>
        <v>0</v>
      </c>
      <c r="AG136" s="86" t="str">
        <f t="shared" si="169"/>
        <v>0</v>
      </c>
      <c r="AH136" s="86" t="str">
        <f t="shared" si="170"/>
        <v>0</v>
      </c>
      <c r="AI136" s="86" t="str">
        <f t="shared" si="171"/>
        <v>0</v>
      </c>
      <c r="AJ136" s="100" t="str">
        <f t="shared" si="172"/>
        <v/>
      </c>
      <c r="AK136" s="4"/>
      <c r="AL136" s="101" t="str">
        <f t="shared" si="173"/>
        <v> </v>
      </c>
      <c r="AM136" s="99">
        <f t="shared" si="176"/>
        <v>0</v>
      </c>
      <c r="AN136" s="99">
        <f t="shared" si="177"/>
        <v>0</v>
      </c>
      <c r="AO136" s="99">
        <f t="shared" si="178"/>
        <v>0</v>
      </c>
      <c r="AP136" s="99">
        <f t="shared" si="179"/>
        <v>0</v>
      </c>
      <c r="AQ136" s="150">
        <f t="shared" si="18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247"/>
      <c r="E137" s="37" t="str">
        <f t="shared" si="174"/>
        <v> </v>
      </c>
      <c r="F137" s="38"/>
      <c r="G137" s="39"/>
      <c r="H137" s="40"/>
      <c r="I137" s="319">
        <f t="shared" si="160"/>
        <v>0</v>
      </c>
      <c r="J137" s="10"/>
      <c r="K137" s="38"/>
      <c r="L137" s="39"/>
      <c r="M137" s="40"/>
      <c r="N137" s="68">
        <f t="shared" si="161"/>
        <v>0</v>
      </c>
      <c r="O137" s="10"/>
      <c r="P137" s="38"/>
      <c r="Q137" s="39"/>
      <c r="R137" s="40"/>
      <c r="S137" s="68">
        <f t="shared" si="162"/>
        <v>0</v>
      </c>
      <c r="T137" s="10"/>
      <c r="U137" s="38"/>
      <c r="V137" s="39"/>
      <c r="W137" s="40"/>
      <c r="X137" s="68">
        <f t="shared" si="163"/>
        <v>0</v>
      </c>
      <c r="Y137" s="10"/>
      <c r="Z137" s="73">
        <f t="shared" si="164"/>
        <v>0</v>
      </c>
      <c r="AA137" s="79">
        <f t="shared" si="164"/>
        <v>0</v>
      </c>
      <c r="AB137" s="79">
        <f t="shared" si="165"/>
        <v>0</v>
      </c>
      <c r="AC137" s="68">
        <f t="shared" si="166"/>
        <v>0</v>
      </c>
      <c r="AD137" s="4"/>
      <c r="AE137" s="37" t="str">
        <f t="shared" si="167"/>
        <v> </v>
      </c>
      <c r="AF137" s="86" t="str">
        <f t="shared" si="168"/>
        <v>0</v>
      </c>
      <c r="AG137" s="86" t="str">
        <f t="shared" si="169"/>
        <v>0</v>
      </c>
      <c r="AH137" s="86" t="str">
        <f t="shared" si="170"/>
        <v>0</v>
      </c>
      <c r="AI137" s="86" t="str">
        <f t="shared" si="171"/>
        <v>0</v>
      </c>
      <c r="AJ137" s="100" t="str">
        <f t="shared" si="172"/>
        <v/>
      </c>
      <c r="AK137" s="4"/>
      <c r="AL137" s="101" t="str">
        <f t="shared" si="173"/>
        <v> </v>
      </c>
      <c r="AM137" s="99">
        <f t="shared" si="176"/>
        <v>0</v>
      </c>
      <c r="AN137" s="99">
        <f t="shared" si="177"/>
        <v>0</v>
      </c>
      <c r="AO137" s="99">
        <f t="shared" si="178"/>
        <v>0</v>
      </c>
      <c r="AP137" s="99">
        <f t="shared" si="179"/>
        <v>0</v>
      </c>
      <c r="AQ137" s="150">
        <f t="shared" si="18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247"/>
      <c r="E138" s="37" t="str">
        <f t="shared" si="174"/>
        <v> </v>
      </c>
      <c r="F138" s="38"/>
      <c r="G138" s="39"/>
      <c r="H138" s="40"/>
      <c r="I138" s="319">
        <f t="shared" si="160"/>
        <v>0</v>
      </c>
      <c r="J138" s="10"/>
      <c r="K138" s="38"/>
      <c r="L138" s="39"/>
      <c r="M138" s="40"/>
      <c r="N138" s="68">
        <f t="shared" si="161"/>
        <v>0</v>
      </c>
      <c r="O138" s="10"/>
      <c r="P138" s="38"/>
      <c r="Q138" s="39"/>
      <c r="R138" s="40"/>
      <c r="S138" s="68">
        <f t="shared" si="162"/>
        <v>0</v>
      </c>
      <c r="T138" s="10"/>
      <c r="U138" s="38"/>
      <c r="V138" s="39"/>
      <c r="W138" s="40"/>
      <c r="X138" s="68">
        <f t="shared" si="163"/>
        <v>0</v>
      </c>
      <c r="Y138" s="10"/>
      <c r="Z138" s="73">
        <f t="shared" si="164"/>
        <v>0</v>
      </c>
      <c r="AA138" s="79">
        <f t="shared" si="164"/>
        <v>0</v>
      </c>
      <c r="AB138" s="79">
        <f t="shared" si="165"/>
        <v>0</v>
      </c>
      <c r="AC138" s="68">
        <f t="shared" si="166"/>
        <v>0</v>
      </c>
      <c r="AD138" s="4"/>
      <c r="AE138" s="37" t="str">
        <f t="shared" si="167"/>
        <v> </v>
      </c>
      <c r="AF138" s="86" t="str">
        <f t="shared" si="168"/>
        <v>0</v>
      </c>
      <c r="AG138" s="86" t="str">
        <f t="shared" si="169"/>
        <v>0</v>
      </c>
      <c r="AH138" s="86" t="str">
        <f t="shared" si="170"/>
        <v>0</v>
      </c>
      <c r="AI138" s="86" t="str">
        <f t="shared" si="171"/>
        <v>0</v>
      </c>
      <c r="AJ138" s="100" t="str">
        <f t="shared" si="172"/>
        <v/>
      </c>
      <c r="AK138" s="4"/>
      <c r="AL138" s="101" t="str">
        <f t="shared" si="173"/>
        <v> </v>
      </c>
      <c r="AM138" s="99">
        <f t="shared" si="176"/>
        <v>0</v>
      </c>
      <c r="AN138" s="99">
        <f t="shared" si="177"/>
        <v>0</v>
      </c>
      <c r="AO138" s="99">
        <f t="shared" si="178"/>
        <v>0</v>
      </c>
      <c r="AP138" s="99">
        <f t="shared" si="179"/>
        <v>0</v>
      </c>
      <c r="AQ138" s="150">
        <f t="shared" si="18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247"/>
      <c r="E139" s="37" t="str">
        <f t="shared" si="174"/>
        <v> </v>
      </c>
      <c r="F139" s="38"/>
      <c r="G139" s="39"/>
      <c r="H139" s="40"/>
      <c r="I139" s="319">
        <f t="shared" si="160"/>
        <v>0</v>
      </c>
      <c r="J139" s="10"/>
      <c r="K139" s="38"/>
      <c r="L139" s="39"/>
      <c r="M139" s="40"/>
      <c r="N139" s="68">
        <f t="shared" si="161"/>
        <v>0</v>
      </c>
      <c r="O139" s="10"/>
      <c r="P139" s="38"/>
      <c r="Q139" s="39"/>
      <c r="R139" s="40"/>
      <c r="S139" s="68">
        <f t="shared" si="162"/>
        <v>0</v>
      </c>
      <c r="T139" s="10"/>
      <c r="U139" s="38"/>
      <c r="V139" s="39"/>
      <c r="W139" s="40"/>
      <c r="X139" s="68">
        <f t="shared" si="163"/>
        <v>0</v>
      </c>
      <c r="Y139" s="10"/>
      <c r="Z139" s="73">
        <f t="shared" si="164"/>
        <v>0</v>
      </c>
      <c r="AA139" s="79">
        <f t="shared" si="164"/>
        <v>0</v>
      </c>
      <c r="AB139" s="79">
        <f t="shared" si="165"/>
        <v>0</v>
      </c>
      <c r="AC139" s="68">
        <f t="shared" si="166"/>
        <v>0</v>
      </c>
      <c r="AD139" s="4"/>
      <c r="AE139" s="37" t="str">
        <f t="shared" si="167"/>
        <v> </v>
      </c>
      <c r="AF139" s="86" t="str">
        <f t="shared" si="168"/>
        <v>0</v>
      </c>
      <c r="AG139" s="86" t="str">
        <f t="shared" si="169"/>
        <v>0</v>
      </c>
      <c r="AH139" s="86" t="str">
        <f t="shared" si="170"/>
        <v>0</v>
      </c>
      <c r="AI139" s="86" t="str">
        <f t="shared" si="171"/>
        <v>0</v>
      </c>
      <c r="AJ139" s="100" t="str">
        <f t="shared" si="172"/>
        <v/>
      </c>
      <c r="AK139" s="4"/>
      <c r="AL139" s="101" t="str">
        <f t="shared" si="173"/>
        <v> </v>
      </c>
      <c r="AM139" s="99">
        <f t="shared" si="176"/>
        <v>0</v>
      </c>
      <c r="AN139" s="99">
        <f t="shared" si="177"/>
        <v>0</v>
      </c>
      <c r="AO139" s="99">
        <f t="shared" si="178"/>
        <v>0</v>
      </c>
      <c r="AP139" s="99">
        <f t="shared" si="179"/>
        <v>0</v>
      </c>
      <c r="AQ139" s="150">
        <f t="shared" si="18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247"/>
      <c r="E140" s="37" t="str">
        <f t="shared" si="174"/>
        <v> </v>
      </c>
      <c r="F140" s="38"/>
      <c r="G140" s="39"/>
      <c r="H140" s="40"/>
      <c r="I140" s="319">
        <f t="shared" si="160"/>
        <v>0</v>
      </c>
      <c r="J140" s="10"/>
      <c r="K140" s="38"/>
      <c r="L140" s="39"/>
      <c r="M140" s="40"/>
      <c r="N140" s="68">
        <f t="shared" si="161"/>
        <v>0</v>
      </c>
      <c r="O140" s="10"/>
      <c r="P140" s="38"/>
      <c r="Q140" s="39"/>
      <c r="R140" s="40"/>
      <c r="S140" s="68">
        <f t="shared" si="162"/>
        <v>0</v>
      </c>
      <c r="T140" s="10"/>
      <c r="U140" s="38"/>
      <c r="V140" s="39"/>
      <c r="W140" s="40"/>
      <c r="X140" s="68">
        <f t="shared" si="163"/>
        <v>0</v>
      </c>
      <c r="Y140" s="10"/>
      <c r="Z140" s="73">
        <f t="shared" si="164"/>
        <v>0</v>
      </c>
      <c r="AA140" s="79">
        <f t="shared" si="164"/>
        <v>0</v>
      </c>
      <c r="AB140" s="79">
        <f t="shared" si="165"/>
        <v>0</v>
      </c>
      <c r="AC140" s="68">
        <f t="shared" si="166"/>
        <v>0</v>
      </c>
      <c r="AD140" s="4"/>
      <c r="AE140" s="37" t="str">
        <f t="shared" si="167"/>
        <v> </v>
      </c>
      <c r="AF140" s="86" t="str">
        <f t="shared" si="168"/>
        <v>0</v>
      </c>
      <c r="AG140" s="86" t="str">
        <f t="shared" si="169"/>
        <v>0</v>
      </c>
      <c r="AH140" s="86" t="str">
        <f t="shared" si="170"/>
        <v>0</v>
      </c>
      <c r="AI140" s="86" t="str">
        <f t="shared" si="171"/>
        <v>0</v>
      </c>
      <c r="AJ140" s="100" t="str">
        <f t="shared" si="172"/>
        <v/>
      </c>
      <c r="AK140" s="4"/>
      <c r="AL140" s="101" t="str">
        <f t="shared" si="173"/>
        <v> </v>
      </c>
      <c r="AM140" s="99">
        <f t="shared" si="176"/>
        <v>0</v>
      </c>
      <c r="AN140" s="99">
        <f t="shared" si="177"/>
        <v>0</v>
      </c>
      <c r="AO140" s="99">
        <f t="shared" si="178"/>
        <v>0</v>
      </c>
      <c r="AP140" s="99">
        <f t="shared" si="179"/>
        <v>0</v>
      </c>
      <c r="AQ140" s="150">
        <f t="shared" si="18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247"/>
      <c r="E141" s="37" t="str">
        <f t="shared" si="174"/>
        <v> </v>
      </c>
      <c r="F141" s="38"/>
      <c r="G141" s="39"/>
      <c r="H141" s="40"/>
      <c r="I141" s="319">
        <f t="shared" si="160"/>
        <v>0</v>
      </c>
      <c r="J141" s="10"/>
      <c r="K141" s="38"/>
      <c r="L141" s="39"/>
      <c r="M141" s="40"/>
      <c r="N141" s="68">
        <f t="shared" si="161"/>
        <v>0</v>
      </c>
      <c r="O141" s="10"/>
      <c r="P141" s="38"/>
      <c r="Q141" s="39"/>
      <c r="R141" s="40"/>
      <c r="S141" s="68">
        <f t="shared" si="162"/>
        <v>0</v>
      </c>
      <c r="T141" s="10"/>
      <c r="U141" s="38"/>
      <c r="V141" s="39"/>
      <c r="W141" s="40"/>
      <c r="X141" s="68">
        <f t="shared" si="163"/>
        <v>0</v>
      </c>
      <c r="Y141" s="10"/>
      <c r="Z141" s="73">
        <f t="shared" si="164"/>
        <v>0</v>
      </c>
      <c r="AA141" s="79">
        <f t="shared" si="164"/>
        <v>0</v>
      </c>
      <c r="AB141" s="79">
        <f t="shared" si="165"/>
        <v>0</v>
      </c>
      <c r="AC141" s="68">
        <f t="shared" si="166"/>
        <v>0</v>
      </c>
      <c r="AD141" s="4"/>
      <c r="AE141" s="37" t="str">
        <f t="shared" si="167"/>
        <v> </v>
      </c>
      <c r="AF141" s="86" t="str">
        <f t="shared" si="168"/>
        <v>0</v>
      </c>
      <c r="AG141" s="86" t="str">
        <f t="shared" si="169"/>
        <v>0</v>
      </c>
      <c r="AH141" s="86" t="str">
        <f t="shared" si="170"/>
        <v>0</v>
      </c>
      <c r="AI141" s="86" t="str">
        <f t="shared" si="171"/>
        <v>0</v>
      </c>
      <c r="AJ141" s="100" t="str">
        <f t="shared" si="172"/>
        <v/>
      </c>
      <c r="AK141" s="4"/>
      <c r="AL141" s="101" t="str">
        <f t="shared" si="173"/>
        <v> </v>
      </c>
      <c r="AM141" s="99">
        <f t="shared" si="176"/>
        <v>0</v>
      </c>
      <c r="AN141" s="99">
        <f t="shared" si="177"/>
        <v>0</v>
      </c>
      <c r="AO141" s="99">
        <f t="shared" si="178"/>
        <v>0</v>
      </c>
      <c r="AP141" s="99">
        <f t="shared" si="179"/>
        <v>0</v>
      </c>
      <c r="AQ141" s="150">
        <f t="shared" si="18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247"/>
      <c r="E142" s="37" t="str">
        <f t="shared" si="174"/>
        <v> </v>
      </c>
      <c r="F142" s="38"/>
      <c r="G142" s="39"/>
      <c r="H142" s="40"/>
      <c r="I142" s="319">
        <f t="shared" si="160"/>
        <v>0</v>
      </c>
      <c r="J142" s="10"/>
      <c r="K142" s="38"/>
      <c r="L142" s="39"/>
      <c r="M142" s="40"/>
      <c r="N142" s="68">
        <f t="shared" si="161"/>
        <v>0</v>
      </c>
      <c r="O142" s="10"/>
      <c r="P142" s="38"/>
      <c r="Q142" s="39"/>
      <c r="R142" s="40"/>
      <c r="S142" s="68">
        <f t="shared" si="162"/>
        <v>0</v>
      </c>
      <c r="T142" s="10"/>
      <c r="U142" s="38"/>
      <c r="V142" s="39"/>
      <c r="W142" s="40"/>
      <c r="X142" s="68">
        <f t="shared" si="163"/>
        <v>0</v>
      </c>
      <c r="Y142" s="10"/>
      <c r="Z142" s="73">
        <f t="shared" si="164"/>
        <v>0</v>
      </c>
      <c r="AA142" s="79">
        <f t="shared" si="164"/>
        <v>0</v>
      </c>
      <c r="AB142" s="79">
        <f t="shared" si="165"/>
        <v>0</v>
      </c>
      <c r="AC142" s="68">
        <f t="shared" si="166"/>
        <v>0</v>
      </c>
      <c r="AD142" s="4"/>
      <c r="AE142" s="37" t="str">
        <f t="shared" si="167"/>
        <v> </v>
      </c>
      <c r="AF142" s="86" t="str">
        <f t="shared" si="168"/>
        <v>0</v>
      </c>
      <c r="AG142" s="86" t="str">
        <f t="shared" si="169"/>
        <v>0</v>
      </c>
      <c r="AH142" s="86" t="str">
        <f t="shared" si="170"/>
        <v>0</v>
      </c>
      <c r="AI142" s="86" t="str">
        <f t="shared" si="171"/>
        <v>0</v>
      </c>
      <c r="AJ142" s="100" t="str">
        <f t="shared" si="172"/>
        <v/>
      </c>
      <c r="AK142" s="4"/>
      <c r="AL142" s="101" t="str">
        <f t="shared" si="173"/>
        <v> </v>
      </c>
      <c r="AM142" s="99">
        <f t="shared" si="176"/>
        <v>0</v>
      </c>
      <c r="AN142" s="99">
        <f t="shared" si="177"/>
        <v>0</v>
      </c>
      <c r="AO142" s="99">
        <f t="shared" si="178"/>
        <v>0</v>
      </c>
      <c r="AP142" s="99">
        <f t="shared" si="179"/>
        <v>0</v>
      </c>
      <c r="AQ142" s="150">
        <f t="shared" si="18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247"/>
      <c r="E143" s="41" t="str">
        <f t="shared" si="174"/>
        <v> </v>
      </c>
      <c r="F143" s="42"/>
      <c r="G143" s="43"/>
      <c r="H143" s="44"/>
      <c r="I143" s="319">
        <f t="shared" si="160"/>
        <v>0</v>
      </c>
      <c r="J143" s="10"/>
      <c r="K143" s="42"/>
      <c r="L143" s="43"/>
      <c r="M143" s="44"/>
      <c r="N143" s="68">
        <f t="shared" si="161"/>
        <v>0</v>
      </c>
      <c r="O143" s="10"/>
      <c r="P143" s="42"/>
      <c r="Q143" s="43"/>
      <c r="R143" s="44"/>
      <c r="S143" s="68">
        <f t="shared" si="162"/>
        <v>0</v>
      </c>
      <c r="T143" s="10"/>
      <c r="U143" s="42"/>
      <c r="V143" s="43"/>
      <c r="W143" s="44"/>
      <c r="X143" s="68">
        <f t="shared" si="163"/>
        <v>0</v>
      </c>
      <c r="Y143" s="10"/>
      <c r="Z143" s="73">
        <f t="shared" si="164"/>
        <v>0</v>
      </c>
      <c r="AA143" s="79">
        <f t="shared" si="164"/>
        <v>0</v>
      </c>
      <c r="AB143" s="79">
        <f t="shared" si="165"/>
        <v>0</v>
      </c>
      <c r="AC143" s="68">
        <f t="shared" si="166"/>
        <v>0</v>
      </c>
      <c r="AD143" s="4"/>
      <c r="AE143" s="41" t="str">
        <f t="shared" si="167"/>
        <v> </v>
      </c>
      <c r="AF143" s="86" t="str">
        <f t="shared" si="168"/>
        <v>0</v>
      </c>
      <c r="AG143" s="86" t="str">
        <f t="shared" si="169"/>
        <v>0</v>
      </c>
      <c r="AH143" s="86" t="str">
        <f t="shared" si="170"/>
        <v>0</v>
      </c>
      <c r="AI143" s="86" t="str">
        <f t="shared" si="171"/>
        <v>0</v>
      </c>
      <c r="AJ143" s="100" t="str">
        <f t="shared" si="172"/>
        <v/>
      </c>
      <c r="AK143" s="4"/>
      <c r="AL143" s="102" t="str">
        <f t="shared" si="173"/>
        <v> </v>
      </c>
      <c r="AM143" s="99">
        <f t="shared" si="176"/>
        <v>0</v>
      </c>
      <c r="AN143" s="99">
        <f t="shared" si="177"/>
        <v>0</v>
      </c>
      <c r="AO143" s="99">
        <f t="shared" si="178"/>
        <v>0</v>
      </c>
      <c r="AP143" s="99">
        <f t="shared" si="179"/>
        <v>0</v>
      </c>
      <c r="AQ143" s="150">
        <f t="shared" si="18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60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61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62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63"/>
        <v>0</v>
      </c>
      <c r="Y144" s="10"/>
      <c r="Z144" s="46">
        <f t="shared" si="164"/>
        <v>0</v>
      </c>
      <c r="AA144" s="47">
        <f t="shared" si="164"/>
        <v>0</v>
      </c>
      <c r="AB144" s="47">
        <f t="shared" si="165"/>
        <v>0</v>
      </c>
      <c r="AC144" s="64">
        <f t="shared" si="166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 t="shared" ref="E148:E161" si="181">B5</f>
        <v>0</v>
      </c>
      <c r="F148" s="277">
        <f t="shared" ref="F148:F170" si="182">AQ93+AQ121</f>
        <v>0</v>
      </c>
      <c r="G148" s="278">
        <f t="shared" ref="G148:G170" si="183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si="181"/>
        <v>0</v>
      </c>
      <c r="F149" s="277">
        <f t="shared" si="182"/>
        <v>0</v>
      </c>
      <c r="G149" s="278">
        <f t="shared" si="183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81"/>
        <v>0</v>
      </c>
      <c r="F150" s="277">
        <f t="shared" si="182"/>
        <v>0</v>
      </c>
      <c r="G150" s="278">
        <f t="shared" si="183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81"/>
        <v>0</v>
      </c>
      <c r="F151" s="277">
        <f t="shared" si="182"/>
        <v>0</v>
      </c>
      <c r="G151" s="278">
        <f t="shared" si="183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81"/>
        <v>0</v>
      </c>
      <c r="F152" s="277">
        <f t="shared" si="182"/>
        <v>0</v>
      </c>
      <c r="G152" s="278">
        <f t="shared" si="183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81"/>
        <v>0</v>
      </c>
      <c r="F153" s="277">
        <f t="shared" si="182"/>
        <v>0</v>
      </c>
      <c r="G153" s="278">
        <f t="shared" si="183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81"/>
        <v>0</v>
      </c>
      <c r="F154" s="277">
        <f t="shared" si="182"/>
        <v>0</v>
      </c>
      <c r="G154" s="278">
        <f t="shared" si="183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81"/>
        <v>0</v>
      </c>
      <c r="F155" s="277">
        <f t="shared" si="182"/>
        <v>0</v>
      </c>
      <c r="G155" s="278">
        <f t="shared" si="183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81"/>
        <v>0</v>
      </c>
      <c r="F156" s="277">
        <f t="shared" si="182"/>
        <v>0</v>
      </c>
      <c r="G156" s="278">
        <f t="shared" si="183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81"/>
        <v>0</v>
      </c>
      <c r="F157" s="277">
        <f t="shared" si="182"/>
        <v>0</v>
      </c>
      <c r="G157" s="278">
        <f t="shared" si="183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81"/>
        <v>0</v>
      </c>
      <c r="F158" s="277">
        <f t="shared" si="182"/>
        <v>0</v>
      </c>
      <c r="G158" s="278">
        <f t="shared" si="183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81"/>
        <v>0</v>
      </c>
      <c r="F159" s="277">
        <f t="shared" si="182"/>
        <v>0</v>
      </c>
      <c r="G159" s="278">
        <f t="shared" si="183"/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81"/>
        <v>0</v>
      </c>
      <c r="F160" s="277">
        <f t="shared" si="182"/>
        <v>0</v>
      </c>
      <c r="G160" s="278">
        <f t="shared" si="183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81"/>
        <v>0</v>
      </c>
      <c r="F161" s="277">
        <f t="shared" si="182"/>
        <v>0</v>
      </c>
      <c r="G161" s="278">
        <f t="shared" si="183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ref="E162:E170" si="184">B19</f>
        <v>0</v>
      </c>
      <c r="F162" s="277">
        <f t="shared" si="182"/>
        <v>0</v>
      </c>
      <c r="G162" s="278">
        <f t="shared" si="183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84"/>
        <v>0</v>
      </c>
      <c r="F163" s="277">
        <f t="shared" si="182"/>
        <v>0</v>
      </c>
      <c r="G163" s="278">
        <f t="shared" si="183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84"/>
        <v>0</v>
      </c>
      <c r="F164" s="277">
        <f t="shared" si="182"/>
        <v>0</v>
      </c>
      <c r="G164" s="278">
        <f t="shared" si="183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84"/>
        <v>0</v>
      </c>
      <c r="F165" s="277">
        <f t="shared" si="182"/>
        <v>0</v>
      </c>
      <c r="G165" s="278">
        <f t="shared" si="183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84"/>
        <v>0</v>
      </c>
      <c r="F166" s="277">
        <f t="shared" si="182"/>
        <v>0</v>
      </c>
      <c r="G166" s="278">
        <f t="shared" si="183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84"/>
        <v>0</v>
      </c>
      <c r="F167" s="277">
        <f t="shared" si="182"/>
        <v>0</v>
      </c>
      <c r="G167" s="278">
        <f t="shared" si="183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84"/>
        <v>0</v>
      </c>
      <c r="F168" s="277">
        <f t="shared" si="182"/>
        <v>0</v>
      </c>
      <c r="G168" s="278">
        <f t="shared" si="183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84"/>
        <v>0</v>
      </c>
      <c r="F169" s="277">
        <f t="shared" si="182"/>
        <v>0</v>
      </c>
      <c r="G169" s="278">
        <f t="shared" si="183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84"/>
        <v>0</v>
      </c>
      <c r="F170" s="281">
        <f t="shared" si="182"/>
        <v>0</v>
      </c>
      <c r="G170" s="282">
        <f t="shared" si="183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45170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45171</v>
      </c>
      <c r="X516" s="415">
        <f t="shared" ref="X516:X529" si="185">B5</f>
        <v>0</v>
      </c>
      <c r="Z516" s="416">
        <f t="shared" ref="Z516:Z538" si="186">AQ5+AQ33</f>
        <v>0</v>
      </c>
      <c r="AA516" s="296">
        <f t="shared" ref="AA516:AA538" si="187">AC5+AC33</f>
        <v>0</v>
      </c>
      <c r="AB516" s="29"/>
      <c r="AC516" s="29"/>
      <c r="AD516" s="293"/>
      <c r="AE516" s="293"/>
      <c r="AF516" s="296">
        <f>AF515+AA516</f>
        <v>0</v>
      </c>
      <c r="AG516" s="297">
        <f t="shared" ref="AG516:AG538" si="188">AG515+Z516</f>
        <v>0</v>
      </c>
      <c r="AH516" s="416">
        <f t="shared" ref="AH516:AH538" si="189">AQ93+AQ121+AQ61</f>
        <v>0</v>
      </c>
      <c r="AI516" s="296">
        <f t="shared" ref="AI516:AI538" si="190">AC93+AC121+AC61</f>
        <v>0</v>
      </c>
      <c r="AJ516" s="29"/>
      <c r="AK516" s="29"/>
      <c r="AL516" s="303" t="str">
        <f t="shared" ref="AL516:AL538" si="191">IF((B33=0)," ",B33)</f>
        <v> </v>
      </c>
      <c r="AM516" s="293"/>
      <c r="AN516" s="296">
        <f>AN515+AI516</f>
        <v>0</v>
      </c>
      <c r="AO516" s="297">
        <f t="shared" ref="AO516:AO538" si="192">AO515+AH516</f>
        <v>0</v>
      </c>
      <c r="AQ516" t="str">
        <f t="shared" ref="AQ516:AQ538" si="193">IF(B5=0," ",AO516)</f>
        <v> </v>
      </c>
      <c r="AR516" t="str">
        <f t="shared" ref="AR516:AR529" si="194">IF(B5=0," ",AG516)</f>
        <v> 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45172</v>
      </c>
      <c r="X517" s="415">
        <f t="shared" si="185"/>
        <v>0</v>
      </c>
      <c r="Z517" s="416">
        <f t="shared" si="186"/>
        <v>0</v>
      </c>
      <c r="AA517" s="296">
        <f t="shared" si="187"/>
        <v>0</v>
      </c>
      <c r="AB517" s="29"/>
      <c r="AC517" s="29"/>
      <c r="AD517" s="293"/>
      <c r="AE517" s="293"/>
      <c r="AF517" s="296">
        <f t="shared" ref="AF517:AF538" si="195">AA517+AF516</f>
        <v>0</v>
      </c>
      <c r="AG517" s="297">
        <f t="shared" si="188"/>
        <v>0</v>
      </c>
      <c r="AH517" s="416">
        <f t="shared" si="189"/>
        <v>0</v>
      </c>
      <c r="AI517" s="296">
        <f t="shared" si="190"/>
        <v>0</v>
      </c>
      <c r="AJ517" s="29"/>
      <c r="AK517" s="29"/>
      <c r="AL517" s="303" t="str">
        <f t="shared" si="191"/>
        <v> </v>
      </c>
      <c r="AM517" s="293"/>
      <c r="AN517" s="296">
        <f t="shared" ref="AN517:AN538" si="196">AI517+AN516</f>
        <v>0</v>
      </c>
      <c r="AO517" s="297">
        <f t="shared" si="192"/>
        <v>0</v>
      </c>
      <c r="AQ517" t="str">
        <f t="shared" ref="AQ517:AQ529" si="197">IF(B6=0," ",AO517)</f>
        <v> </v>
      </c>
      <c r="AR517" t="str">
        <f t="shared" si="194"/>
        <v> 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45173</v>
      </c>
      <c r="X518" s="415">
        <f t="shared" si="185"/>
        <v>0</v>
      </c>
      <c r="Z518" s="416">
        <f t="shared" si="186"/>
        <v>0</v>
      </c>
      <c r="AA518" s="296">
        <f t="shared" si="187"/>
        <v>0</v>
      </c>
      <c r="AB518" s="29"/>
      <c r="AC518" s="29"/>
      <c r="AD518" s="293"/>
      <c r="AE518" s="293"/>
      <c r="AF518" s="296">
        <f t="shared" si="195"/>
        <v>0</v>
      </c>
      <c r="AG518" s="297">
        <f t="shared" si="188"/>
        <v>0</v>
      </c>
      <c r="AH518" s="416">
        <f t="shared" si="189"/>
        <v>0</v>
      </c>
      <c r="AI518" s="296">
        <f t="shared" si="190"/>
        <v>0</v>
      </c>
      <c r="AJ518" s="29"/>
      <c r="AK518" s="29"/>
      <c r="AL518" s="303" t="str">
        <f t="shared" si="191"/>
        <v> </v>
      </c>
      <c r="AM518" s="293"/>
      <c r="AN518" s="296">
        <f t="shared" si="196"/>
        <v>0</v>
      </c>
      <c r="AO518" s="297">
        <f t="shared" si="192"/>
        <v>0</v>
      </c>
      <c r="AQ518" t="str">
        <f t="shared" si="197"/>
        <v> </v>
      </c>
      <c r="AR518" t="str">
        <f t="shared" si="194"/>
        <v> 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45174</v>
      </c>
      <c r="X519" s="415">
        <f t="shared" si="185"/>
        <v>0</v>
      </c>
      <c r="Z519" s="416">
        <f t="shared" si="186"/>
        <v>0</v>
      </c>
      <c r="AA519" s="296">
        <f t="shared" si="187"/>
        <v>0</v>
      </c>
      <c r="AB519" s="29"/>
      <c r="AC519" s="29"/>
      <c r="AD519" s="293"/>
      <c r="AE519" s="293"/>
      <c r="AF519" s="296">
        <f t="shared" si="195"/>
        <v>0</v>
      </c>
      <c r="AG519" s="297">
        <f t="shared" si="188"/>
        <v>0</v>
      </c>
      <c r="AH519" s="416">
        <f t="shared" si="189"/>
        <v>0</v>
      </c>
      <c r="AI519" s="296">
        <f t="shared" si="190"/>
        <v>0</v>
      </c>
      <c r="AJ519" s="29"/>
      <c r="AK519" s="29"/>
      <c r="AL519" s="303" t="str">
        <f t="shared" si="191"/>
        <v> </v>
      </c>
      <c r="AM519" s="293"/>
      <c r="AN519" s="296">
        <f t="shared" si="196"/>
        <v>0</v>
      </c>
      <c r="AO519" s="297">
        <f t="shared" si="192"/>
        <v>0</v>
      </c>
      <c r="AQ519" t="str">
        <f t="shared" si="197"/>
        <v> </v>
      </c>
      <c r="AR519" t="str">
        <f t="shared" si="194"/>
        <v> 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45175</v>
      </c>
      <c r="X520" s="415">
        <f t="shared" si="185"/>
        <v>0</v>
      </c>
      <c r="Z520" s="416">
        <f t="shared" si="186"/>
        <v>0</v>
      </c>
      <c r="AA520" s="296">
        <f t="shared" si="187"/>
        <v>0</v>
      </c>
      <c r="AB520" s="29"/>
      <c r="AC520" s="29"/>
      <c r="AD520" s="293"/>
      <c r="AE520" s="293"/>
      <c r="AF520" s="296">
        <f t="shared" si="195"/>
        <v>0</v>
      </c>
      <c r="AG520" s="297">
        <f t="shared" si="188"/>
        <v>0</v>
      </c>
      <c r="AH520" s="416">
        <f t="shared" si="189"/>
        <v>0</v>
      </c>
      <c r="AI520" s="296">
        <f t="shared" si="190"/>
        <v>0</v>
      </c>
      <c r="AJ520" s="29"/>
      <c r="AK520" s="29"/>
      <c r="AL520" s="303" t="str">
        <f t="shared" si="191"/>
        <v> </v>
      </c>
      <c r="AM520" s="293"/>
      <c r="AN520" s="296">
        <f t="shared" si="196"/>
        <v>0</v>
      </c>
      <c r="AO520" s="297">
        <f t="shared" si="192"/>
        <v>0</v>
      </c>
      <c r="AQ520" t="str">
        <f t="shared" si="197"/>
        <v> </v>
      </c>
      <c r="AR520" t="str">
        <f t="shared" si="194"/>
        <v> 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45176</v>
      </c>
      <c r="X521" s="415">
        <f t="shared" si="185"/>
        <v>0</v>
      </c>
      <c r="Z521" s="416">
        <f t="shared" si="186"/>
        <v>0</v>
      </c>
      <c r="AA521" s="296">
        <f t="shared" si="187"/>
        <v>0</v>
      </c>
      <c r="AB521" s="29"/>
      <c r="AC521" s="29"/>
      <c r="AD521" s="293"/>
      <c r="AE521" s="293"/>
      <c r="AF521" s="296">
        <f t="shared" si="195"/>
        <v>0</v>
      </c>
      <c r="AG521" s="297">
        <f t="shared" si="188"/>
        <v>0</v>
      </c>
      <c r="AH521" s="416">
        <f t="shared" si="189"/>
        <v>0</v>
      </c>
      <c r="AI521" s="296">
        <f t="shared" si="190"/>
        <v>0</v>
      </c>
      <c r="AJ521" s="29"/>
      <c r="AK521" s="29"/>
      <c r="AL521" s="303" t="str">
        <f t="shared" si="191"/>
        <v> </v>
      </c>
      <c r="AM521" s="293"/>
      <c r="AN521" s="296">
        <f t="shared" si="196"/>
        <v>0</v>
      </c>
      <c r="AO521" s="297">
        <f t="shared" si="192"/>
        <v>0</v>
      </c>
      <c r="AQ521" t="str">
        <f t="shared" si="197"/>
        <v> </v>
      </c>
      <c r="AR521" t="str">
        <f t="shared" si="194"/>
        <v> 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45177</v>
      </c>
      <c r="X522" s="415">
        <f t="shared" si="185"/>
        <v>0</v>
      </c>
      <c r="Z522" s="416">
        <f t="shared" si="186"/>
        <v>0</v>
      </c>
      <c r="AA522" s="296">
        <f t="shared" si="187"/>
        <v>0</v>
      </c>
      <c r="AB522" s="29"/>
      <c r="AC522" s="29"/>
      <c r="AD522" s="293"/>
      <c r="AE522" s="293"/>
      <c r="AF522" s="296">
        <f t="shared" si="195"/>
        <v>0</v>
      </c>
      <c r="AG522" s="297">
        <f t="shared" si="188"/>
        <v>0</v>
      </c>
      <c r="AH522" s="416">
        <f t="shared" si="189"/>
        <v>0</v>
      </c>
      <c r="AI522" s="296">
        <f t="shared" si="190"/>
        <v>0</v>
      </c>
      <c r="AJ522" s="29"/>
      <c r="AK522" s="29"/>
      <c r="AL522" s="303" t="str">
        <f t="shared" si="191"/>
        <v> </v>
      </c>
      <c r="AM522" s="293"/>
      <c r="AN522" s="296">
        <f t="shared" si="196"/>
        <v>0</v>
      </c>
      <c r="AO522" s="297">
        <f t="shared" si="192"/>
        <v>0</v>
      </c>
      <c r="AQ522" t="str">
        <f t="shared" si="197"/>
        <v> </v>
      </c>
      <c r="AR522" t="str">
        <f t="shared" si="194"/>
        <v> 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45178</v>
      </c>
      <c r="X523" s="415">
        <f t="shared" si="185"/>
        <v>0</v>
      </c>
      <c r="Z523" s="416">
        <f t="shared" si="186"/>
        <v>0</v>
      </c>
      <c r="AA523" s="296">
        <f t="shared" si="187"/>
        <v>0</v>
      </c>
      <c r="AB523" s="29"/>
      <c r="AC523" s="29"/>
      <c r="AD523" s="293"/>
      <c r="AE523" s="293"/>
      <c r="AF523" s="296">
        <f t="shared" si="195"/>
        <v>0</v>
      </c>
      <c r="AG523" s="297">
        <f t="shared" si="188"/>
        <v>0</v>
      </c>
      <c r="AH523" s="416">
        <f t="shared" si="189"/>
        <v>0</v>
      </c>
      <c r="AI523" s="296">
        <f t="shared" si="190"/>
        <v>0</v>
      </c>
      <c r="AJ523" s="29"/>
      <c r="AK523" s="29"/>
      <c r="AL523" s="303" t="str">
        <f t="shared" si="191"/>
        <v> </v>
      </c>
      <c r="AM523" s="293"/>
      <c r="AN523" s="296">
        <f t="shared" si="196"/>
        <v>0</v>
      </c>
      <c r="AO523" s="297">
        <f t="shared" si="192"/>
        <v>0</v>
      </c>
      <c r="AQ523" t="str">
        <f t="shared" si="197"/>
        <v> </v>
      </c>
      <c r="AR523" t="str">
        <f t="shared" si="194"/>
        <v> 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45179</v>
      </c>
      <c r="X524" s="415">
        <f t="shared" si="185"/>
        <v>0</v>
      </c>
      <c r="Z524" s="416">
        <f t="shared" si="186"/>
        <v>0</v>
      </c>
      <c r="AA524" s="296">
        <f t="shared" si="187"/>
        <v>0</v>
      </c>
      <c r="AB524" s="29"/>
      <c r="AC524" s="29"/>
      <c r="AD524" s="293"/>
      <c r="AE524" s="293"/>
      <c r="AF524" s="296">
        <f t="shared" si="195"/>
        <v>0</v>
      </c>
      <c r="AG524" s="297">
        <f t="shared" si="188"/>
        <v>0</v>
      </c>
      <c r="AH524" s="416">
        <f t="shared" si="189"/>
        <v>0</v>
      </c>
      <c r="AI524" s="296">
        <f t="shared" si="190"/>
        <v>0</v>
      </c>
      <c r="AJ524" s="29"/>
      <c r="AK524" s="29"/>
      <c r="AL524" s="303" t="str">
        <f t="shared" si="191"/>
        <v> </v>
      </c>
      <c r="AM524" s="293"/>
      <c r="AN524" s="296">
        <f t="shared" si="196"/>
        <v>0</v>
      </c>
      <c r="AO524" s="297">
        <f t="shared" si="192"/>
        <v>0</v>
      </c>
      <c r="AQ524" t="str">
        <f t="shared" si="197"/>
        <v> </v>
      </c>
      <c r="AR524" t="str">
        <f t="shared" si="194"/>
        <v> 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45180</v>
      </c>
      <c r="X525" s="415">
        <f t="shared" si="185"/>
        <v>0</v>
      </c>
      <c r="Z525" s="416">
        <f t="shared" si="186"/>
        <v>0</v>
      </c>
      <c r="AA525" s="296">
        <f t="shared" si="187"/>
        <v>0</v>
      </c>
      <c r="AB525" s="29"/>
      <c r="AC525" s="29"/>
      <c r="AD525" s="293"/>
      <c r="AE525" s="293"/>
      <c r="AF525" s="296">
        <f t="shared" si="195"/>
        <v>0</v>
      </c>
      <c r="AG525" s="297">
        <f t="shared" si="188"/>
        <v>0</v>
      </c>
      <c r="AH525" s="416">
        <f t="shared" si="189"/>
        <v>0</v>
      </c>
      <c r="AI525" s="296">
        <f t="shared" si="190"/>
        <v>0</v>
      </c>
      <c r="AJ525" s="29"/>
      <c r="AK525" s="29"/>
      <c r="AL525" s="303" t="str">
        <f t="shared" si="191"/>
        <v> </v>
      </c>
      <c r="AM525" s="293"/>
      <c r="AN525" s="296">
        <f t="shared" si="196"/>
        <v>0</v>
      </c>
      <c r="AO525" s="297">
        <f t="shared" si="192"/>
        <v>0</v>
      </c>
      <c r="AQ525" t="str">
        <f t="shared" si="197"/>
        <v> </v>
      </c>
      <c r="AR525" t="str">
        <f t="shared" si="194"/>
        <v> 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45181</v>
      </c>
      <c r="X526" s="415">
        <f t="shared" si="185"/>
        <v>0</v>
      </c>
      <c r="Z526" s="416">
        <f t="shared" si="186"/>
        <v>0</v>
      </c>
      <c r="AA526" s="296">
        <f t="shared" si="187"/>
        <v>0</v>
      </c>
      <c r="AB526" s="29"/>
      <c r="AC526" s="29"/>
      <c r="AD526" s="293"/>
      <c r="AE526" s="293"/>
      <c r="AF526" s="296">
        <f t="shared" si="195"/>
        <v>0</v>
      </c>
      <c r="AG526" s="297">
        <f t="shared" si="188"/>
        <v>0</v>
      </c>
      <c r="AH526" s="416">
        <f t="shared" si="189"/>
        <v>0</v>
      </c>
      <c r="AI526" s="296">
        <f t="shared" si="190"/>
        <v>0</v>
      </c>
      <c r="AJ526" s="29"/>
      <c r="AK526" s="29"/>
      <c r="AL526" s="303" t="str">
        <f t="shared" si="191"/>
        <v> </v>
      </c>
      <c r="AM526" s="293"/>
      <c r="AN526" s="296">
        <f t="shared" si="196"/>
        <v>0</v>
      </c>
      <c r="AO526" s="297">
        <f t="shared" si="192"/>
        <v>0</v>
      </c>
      <c r="AQ526" t="str">
        <f t="shared" si="197"/>
        <v> </v>
      </c>
      <c r="AR526" t="str">
        <f t="shared" si="194"/>
        <v> 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45182</v>
      </c>
      <c r="X527" s="415">
        <f t="shared" si="185"/>
        <v>0</v>
      </c>
      <c r="Z527" s="416">
        <f t="shared" si="186"/>
        <v>0</v>
      </c>
      <c r="AA527" s="296">
        <f t="shared" si="187"/>
        <v>0</v>
      </c>
      <c r="AB527" s="29"/>
      <c r="AC527" s="29"/>
      <c r="AD527" s="293"/>
      <c r="AE527" s="293"/>
      <c r="AF527" s="296">
        <f t="shared" si="195"/>
        <v>0</v>
      </c>
      <c r="AG527" s="297">
        <f t="shared" si="188"/>
        <v>0</v>
      </c>
      <c r="AH527" s="416">
        <f t="shared" si="189"/>
        <v>0</v>
      </c>
      <c r="AI527" s="296">
        <f t="shared" si="190"/>
        <v>0</v>
      </c>
      <c r="AJ527" s="29"/>
      <c r="AK527" s="29"/>
      <c r="AL527" s="303" t="str">
        <f t="shared" si="191"/>
        <v> </v>
      </c>
      <c r="AM527" s="293"/>
      <c r="AN527" s="296">
        <f t="shared" si="196"/>
        <v>0</v>
      </c>
      <c r="AO527" s="297">
        <f t="shared" si="192"/>
        <v>0</v>
      </c>
      <c r="AQ527" t="str">
        <f t="shared" si="197"/>
        <v> </v>
      </c>
      <c r="AR527" t="str">
        <f t="shared" si="194"/>
        <v> 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45183</v>
      </c>
      <c r="X528" s="415">
        <f t="shared" si="185"/>
        <v>0</v>
      </c>
      <c r="Z528" s="416">
        <f t="shared" si="186"/>
        <v>0</v>
      </c>
      <c r="AA528" s="296">
        <f t="shared" si="187"/>
        <v>0</v>
      </c>
      <c r="AB528" s="29"/>
      <c r="AC528" s="29"/>
      <c r="AD528" s="293"/>
      <c r="AE528" s="293"/>
      <c r="AF528" s="296">
        <f t="shared" si="195"/>
        <v>0</v>
      </c>
      <c r="AG528" s="297">
        <f t="shared" si="188"/>
        <v>0</v>
      </c>
      <c r="AH528" s="416">
        <f t="shared" si="189"/>
        <v>0</v>
      </c>
      <c r="AI528" s="296">
        <f t="shared" si="190"/>
        <v>0</v>
      </c>
      <c r="AJ528" s="29"/>
      <c r="AK528" s="29"/>
      <c r="AL528" s="303" t="str">
        <f t="shared" si="191"/>
        <v> </v>
      </c>
      <c r="AM528" s="293"/>
      <c r="AN528" s="296">
        <f t="shared" si="196"/>
        <v>0</v>
      </c>
      <c r="AO528" s="297">
        <f t="shared" si="192"/>
        <v>0</v>
      </c>
      <c r="AQ528" t="str">
        <f t="shared" si="197"/>
        <v> </v>
      </c>
      <c r="AR528" t="str">
        <f t="shared" si="194"/>
        <v> 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45184</v>
      </c>
      <c r="X529" s="415">
        <f t="shared" si="185"/>
        <v>0</v>
      </c>
      <c r="Z529" s="416">
        <f t="shared" si="186"/>
        <v>0</v>
      </c>
      <c r="AA529" s="296">
        <f t="shared" si="187"/>
        <v>0</v>
      </c>
      <c r="AB529" s="29"/>
      <c r="AC529" s="29"/>
      <c r="AD529" s="293"/>
      <c r="AE529" s="293"/>
      <c r="AF529" s="296">
        <f t="shared" si="195"/>
        <v>0</v>
      </c>
      <c r="AG529" s="297">
        <f t="shared" si="188"/>
        <v>0</v>
      </c>
      <c r="AH529" s="416">
        <f t="shared" si="189"/>
        <v>0</v>
      </c>
      <c r="AI529" s="296">
        <f t="shared" si="190"/>
        <v>0</v>
      </c>
      <c r="AJ529" s="29"/>
      <c r="AK529" s="29"/>
      <c r="AL529" s="303" t="str">
        <f t="shared" si="191"/>
        <v> </v>
      </c>
      <c r="AM529" s="293"/>
      <c r="AN529" s="296">
        <f t="shared" si="196"/>
        <v>0</v>
      </c>
      <c r="AO529" s="297">
        <f t="shared" si="192"/>
        <v>0</v>
      </c>
      <c r="AQ529" t="str">
        <f t="shared" si="197"/>
        <v> </v>
      </c>
      <c r="AR529" t="str">
        <f t="shared" si="194"/>
        <v> 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45185</v>
      </c>
      <c r="X530" s="415">
        <f t="shared" ref="X530:X538" si="198">B19</f>
        <v>0</v>
      </c>
      <c r="Z530" s="416">
        <f t="shared" si="186"/>
        <v>0</v>
      </c>
      <c r="AA530" s="296">
        <f t="shared" si="187"/>
        <v>0</v>
      </c>
      <c r="AB530" s="29"/>
      <c r="AC530" s="29"/>
      <c r="AD530" s="293"/>
      <c r="AE530" s="293"/>
      <c r="AF530" s="296">
        <f t="shared" si="195"/>
        <v>0</v>
      </c>
      <c r="AG530" s="297">
        <f t="shared" si="188"/>
        <v>0</v>
      </c>
      <c r="AH530" s="416">
        <f t="shared" si="189"/>
        <v>0</v>
      </c>
      <c r="AI530" s="296">
        <f t="shared" si="190"/>
        <v>0</v>
      </c>
      <c r="AJ530" s="29"/>
      <c r="AK530" s="29"/>
      <c r="AL530" s="303" t="str">
        <f t="shared" si="191"/>
        <v> </v>
      </c>
      <c r="AM530" s="293"/>
      <c r="AN530" s="296">
        <f t="shared" si="196"/>
        <v>0</v>
      </c>
      <c r="AO530" s="297">
        <f t="shared" si="192"/>
        <v>0</v>
      </c>
      <c r="AQ530" t="str">
        <f t="shared" si="193"/>
        <v> </v>
      </c>
      <c r="AR530" t="str">
        <f t="shared" ref="AR530:AR538" si="199">IF(B19=0," ",AG530)</f>
        <v> 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45186</v>
      </c>
      <c r="X531" s="415">
        <f t="shared" si="198"/>
        <v>0</v>
      </c>
      <c r="Z531" s="416">
        <f t="shared" si="186"/>
        <v>0</v>
      </c>
      <c r="AA531" s="296">
        <f t="shared" si="187"/>
        <v>0</v>
      </c>
      <c r="AB531" s="29"/>
      <c r="AC531" s="29"/>
      <c r="AD531" s="293"/>
      <c r="AE531" s="293"/>
      <c r="AF531" s="296">
        <f t="shared" si="195"/>
        <v>0</v>
      </c>
      <c r="AG531" s="297">
        <f t="shared" si="188"/>
        <v>0</v>
      </c>
      <c r="AH531" s="416">
        <f t="shared" si="189"/>
        <v>0</v>
      </c>
      <c r="AI531" s="296">
        <f t="shared" si="190"/>
        <v>0</v>
      </c>
      <c r="AJ531" s="29"/>
      <c r="AK531" s="29"/>
      <c r="AL531" s="303" t="str">
        <f t="shared" si="191"/>
        <v> </v>
      </c>
      <c r="AM531" s="293"/>
      <c r="AN531" s="296">
        <f t="shared" si="196"/>
        <v>0</v>
      </c>
      <c r="AO531" s="297">
        <f t="shared" si="192"/>
        <v>0</v>
      </c>
      <c r="AQ531" t="str">
        <f t="shared" si="193"/>
        <v> </v>
      </c>
      <c r="AR531" t="str">
        <f t="shared" si="199"/>
        <v> 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45187</v>
      </c>
      <c r="X532" s="415">
        <f t="shared" si="198"/>
        <v>0</v>
      </c>
      <c r="Z532" s="416">
        <f t="shared" si="186"/>
        <v>0</v>
      </c>
      <c r="AA532" s="296">
        <f t="shared" si="187"/>
        <v>0</v>
      </c>
      <c r="AB532" s="29"/>
      <c r="AC532" s="29"/>
      <c r="AD532" s="293"/>
      <c r="AE532" s="293"/>
      <c r="AF532" s="296">
        <f t="shared" si="195"/>
        <v>0</v>
      </c>
      <c r="AG532" s="297">
        <f t="shared" si="188"/>
        <v>0</v>
      </c>
      <c r="AH532" s="416">
        <f t="shared" si="189"/>
        <v>0</v>
      </c>
      <c r="AI532" s="296">
        <f t="shared" si="190"/>
        <v>0</v>
      </c>
      <c r="AJ532" s="29"/>
      <c r="AK532" s="29"/>
      <c r="AL532" s="303" t="str">
        <f t="shared" si="191"/>
        <v> </v>
      </c>
      <c r="AM532" s="293"/>
      <c r="AN532" s="296">
        <f t="shared" si="196"/>
        <v>0</v>
      </c>
      <c r="AO532" s="297">
        <f t="shared" si="192"/>
        <v>0</v>
      </c>
      <c r="AQ532" t="str">
        <f t="shared" si="193"/>
        <v> </v>
      </c>
      <c r="AR532" t="str">
        <f t="shared" si="199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45188</v>
      </c>
      <c r="X533" s="415">
        <f t="shared" si="198"/>
        <v>0</v>
      </c>
      <c r="Z533" s="416">
        <f t="shared" si="186"/>
        <v>0</v>
      </c>
      <c r="AA533" s="296">
        <f t="shared" si="187"/>
        <v>0</v>
      </c>
      <c r="AB533" s="29"/>
      <c r="AC533" s="29"/>
      <c r="AD533" s="293"/>
      <c r="AE533" s="293"/>
      <c r="AF533" s="296">
        <f t="shared" si="195"/>
        <v>0</v>
      </c>
      <c r="AG533" s="297">
        <f t="shared" si="188"/>
        <v>0</v>
      </c>
      <c r="AH533" s="416">
        <f t="shared" si="189"/>
        <v>0</v>
      </c>
      <c r="AI533" s="296">
        <f t="shared" si="190"/>
        <v>0</v>
      </c>
      <c r="AJ533" s="29"/>
      <c r="AK533" s="29"/>
      <c r="AL533" s="303" t="str">
        <f t="shared" si="191"/>
        <v> </v>
      </c>
      <c r="AM533" s="293"/>
      <c r="AN533" s="296">
        <f t="shared" si="196"/>
        <v>0</v>
      </c>
      <c r="AO533" s="297">
        <f t="shared" si="192"/>
        <v>0</v>
      </c>
      <c r="AQ533" t="str">
        <f t="shared" si="193"/>
        <v> </v>
      </c>
      <c r="AR533" t="str">
        <f t="shared" si="199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45189</v>
      </c>
      <c r="X534" s="415">
        <f t="shared" si="198"/>
        <v>0</v>
      </c>
      <c r="Z534" s="416">
        <f t="shared" si="186"/>
        <v>0</v>
      </c>
      <c r="AA534" s="296">
        <f t="shared" si="187"/>
        <v>0</v>
      </c>
      <c r="AB534" s="29"/>
      <c r="AC534" s="29"/>
      <c r="AD534" s="293"/>
      <c r="AE534" s="293"/>
      <c r="AF534" s="296">
        <f t="shared" si="195"/>
        <v>0</v>
      </c>
      <c r="AG534" s="297">
        <f t="shared" si="188"/>
        <v>0</v>
      </c>
      <c r="AH534" s="416">
        <f t="shared" si="189"/>
        <v>0</v>
      </c>
      <c r="AI534" s="296">
        <f t="shared" si="190"/>
        <v>0</v>
      </c>
      <c r="AJ534" s="29"/>
      <c r="AK534" s="29"/>
      <c r="AL534" s="303" t="str">
        <f t="shared" si="191"/>
        <v> </v>
      </c>
      <c r="AM534" s="293"/>
      <c r="AN534" s="296">
        <f t="shared" si="196"/>
        <v>0</v>
      </c>
      <c r="AO534" s="297">
        <f t="shared" si="192"/>
        <v>0</v>
      </c>
      <c r="AQ534" t="str">
        <f t="shared" si="193"/>
        <v> </v>
      </c>
      <c r="AR534" t="str">
        <f t="shared" si="199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45190</v>
      </c>
      <c r="X535" s="415">
        <f t="shared" si="198"/>
        <v>0</v>
      </c>
      <c r="Z535" s="416">
        <f t="shared" si="186"/>
        <v>0</v>
      </c>
      <c r="AA535" s="296">
        <f t="shared" si="187"/>
        <v>0</v>
      </c>
      <c r="AB535" s="29"/>
      <c r="AC535" s="29"/>
      <c r="AD535" s="293"/>
      <c r="AE535" s="293"/>
      <c r="AF535" s="296">
        <f t="shared" si="195"/>
        <v>0</v>
      </c>
      <c r="AG535" s="297">
        <f t="shared" si="188"/>
        <v>0</v>
      </c>
      <c r="AH535" s="416">
        <f t="shared" si="189"/>
        <v>0</v>
      </c>
      <c r="AI535" s="296">
        <f t="shared" si="190"/>
        <v>0</v>
      </c>
      <c r="AJ535" s="29"/>
      <c r="AK535" s="29"/>
      <c r="AL535" s="303" t="str">
        <f t="shared" si="191"/>
        <v> </v>
      </c>
      <c r="AM535" s="293"/>
      <c r="AN535" s="296">
        <f t="shared" si="196"/>
        <v>0</v>
      </c>
      <c r="AO535" s="297">
        <f t="shared" si="192"/>
        <v>0</v>
      </c>
      <c r="AQ535" t="str">
        <f t="shared" si="193"/>
        <v> </v>
      </c>
      <c r="AR535" t="str">
        <f t="shared" si="199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45191</v>
      </c>
      <c r="X536" s="415">
        <f t="shared" si="198"/>
        <v>0</v>
      </c>
      <c r="Z536" s="416">
        <f t="shared" si="186"/>
        <v>0</v>
      </c>
      <c r="AA536" s="296">
        <f t="shared" si="187"/>
        <v>0</v>
      </c>
      <c r="AB536" s="29"/>
      <c r="AC536" s="29"/>
      <c r="AD536" s="303" t="e">
        <f>IF((#REF!=0)," ",#REF!)</f>
        <v>#REF!</v>
      </c>
      <c r="AE536" s="293"/>
      <c r="AF536" s="296">
        <f t="shared" si="195"/>
        <v>0</v>
      </c>
      <c r="AG536" s="297">
        <f t="shared" si="188"/>
        <v>0</v>
      </c>
      <c r="AH536" s="416">
        <f t="shared" si="189"/>
        <v>0</v>
      </c>
      <c r="AI536" s="296">
        <f t="shared" si="190"/>
        <v>0</v>
      </c>
      <c r="AJ536" s="29"/>
      <c r="AK536" s="29"/>
      <c r="AL536" s="303" t="str">
        <f t="shared" si="191"/>
        <v> </v>
      </c>
      <c r="AM536" s="293"/>
      <c r="AN536" s="296">
        <f t="shared" si="196"/>
        <v>0</v>
      </c>
      <c r="AO536" s="297">
        <f t="shared" si="192"/>
        <v>0</v>
      </c>
      <c r="AQ536" t="str">
        <f t="shared" si="193"/>
        <v> </v>
      </c>
      <c r="AR536" t="str">
        <f t="shared" si="199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45192</v>
      </c>
      <c r="X537" s="415">
        <f t="shared" si="198"/>
        <v>0</v>
      </c>
      <c r="Z537" s="416">
        <f t="shared" si="186"/>
        <v>0</v>
      </c>
      <c r="AA537" s="296">
        <f t="shared" si="187"/>
        <v>0</v>
      </c>
      <c r="AB537" s="29"/>
      <c r="AC537" s="29"/>
      <c r="AD537" s="303" t="e">
        <f>IF((#REF!=0)," ",#REF!)</f>
        <v>#REF!</v>
      </c>
      <c r="AE537" s="293"/>
      <c r="AF537" s="296">
        <f t="shared" si="195"/>
        <v>0</v>
      </c>
      <c r="AG537" s="297">
        <f t="shared" si="188"/>
        <v>0</v>
      </c>
      <c r="AH537" s="416">
        <f t="shared" si="189"/>
        <v>0</v>
      </c>
      <c r="AI537" s="296">
        <f t="shared" si="190"/>
        <v>0</v>
      </c>
      <c r="AJ537" s="29"/>
      <c r="AK537" s="29"/>
      <c r="AL537" s="303" t="str">
        <f t="shared" si="191"/>
        <v> </v>
      </c>
      <c r="AM537" s="293"/>
      <c r="AN537" s="296">
        <f t="shared" si="196"/>
        <v>0</v>
      </c>
      <c r="AO537" s="297">
        <f t="shared" si="192"/>
        <v>0</v>
      </c>
      <c r="AQ537" t="str">
        <f t="shared" si="193"/>
        <v> </v>
      </c>
      <c r="AR537" t="str">
        <f t="shared" si="199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45193</v>
      </c>
      <c r="X538" s="415">
        <f t="shared" si="198"/>
        <v>0</v>
      </c>
      <c r="Z538" s="416">
        <f t="shared" si="186"/>
        <v>0</v>
      </c>
      <c r="AA538" s="296">
        <f t="shared" si="187"/>
        <v>0</v>
      </c>
      <c r="AB538" s="304"/>
      <c r="AC538" s="304"/>
      <c r="AD538" s="305" t="e">
        <f>IF((#REF!=0)," ",#REF!)</f>
        <v>#REF!</v>
      </c>
      <c r="AE538" s="299"/>
      <c r="AF538" s="300">
        <f t="shared" si="195"/>
        <v>0</v>
      </c>
      <c r="AG538" s="301">
        <f t="shared" si="188"/>
        <v>0</v>
      </c>
      <c r="AH538" s="419">
        <f t="shared" si="189"/>
        <v>0</v>
      </c>
      <c r="AI538" s="300">
        <f t="shared" si="190"/>
        <v>0</v>
      </c>
      <c r="AJ538" s="304"/>
      <c r="AK538" s="304"/>
      <c r="AL538" s="305" t="str">
        <f t="shared" si="191"/>
        <v> </v>
      </c>
      <c r="AM538" s="299"/>
      <c r="AN538" s="300">
        <f t="shared" si="196"/>
        <v>0</v>
      </c>
      <c r="AO538" s="301">
        <f t="shared" si="192"/>
        <v>0</v>
      </c>
      <c r="AQ538" t="str">
        <f t="shared" si="193"/>
        <v> </v>
      </c>
      <c r="AR538" t="str">
        <f t="shared" si="199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45194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45195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45196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45197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45198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45199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414"/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47" operator="equal">
      <formula>"NO"</formula>
    </cfRule>
    <cfRule type="containsText" dxfId="9" priority="646" operator="between" text="NO">
      <formula>NOT(ISERROR(SEARCH("NO",BM3)))</formula>
    </cfRule>
  </conditionalFormatting>
  <conditionalFormatting sqref="AF28:AI28">
    <cfRule type="colorScale" priority="52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2" priority="239" operator="greaterThan">
      <formula>1</formula>
    </cfRule>
    <cfRule type="cellIs" dxfId="0" priority="237" operator="greaterThan">
      <formula>0</formula>
    </cfRule>
    <cfRule type="cellIs" dxfId="1" priority="238" operator="greaterThan">
      <formula>1</formula>
    </cfRule>
  </conditionalFormatting>
  <conditionalFormatting sqref="CO28:CR28">
    <cfRule type="cellIs" dxfId="0" priority="244" operator="greaterThan">
      <formula>0</formula>
    </cfRule>
    <cfRule type="cellIs" dxfId="2" priority="246" operator="greaterThan">
      <formula>1</formula>
    </cfRule>
    <cfRule type="cellIs" dxfId="1" priority="245" operator="greaterThan">
      <formula>1</formula>
    </cfRule>
  </conditionalFormatting>
  <conditionalFormatting sqref="AF56:AI56">
    <cfRule type="colorScale" priority="48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4:AI84">
    <cfRule type="colorScale" priority="63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1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3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28">
    <cfRule type="cellIs" dxfId="0" priority="184" operator="greaterThan">
      <formula>0</formula>
    </cfRule>
    <cfRule type="cellIs" dxfId="1" priority="185" operator="greaterThan">
      <formula>1</formula>
    </cfRule>
    <cfRule type="cellIs" dxfId="2" priority="186" operator="greaterThan">
      <formula>1</formula>
    </cfRule>
  </conditionalFormatting>
  <conditionalFormatting sqref="F33:F56">
    <cfRule type="cellIs" dxfId="1" priority="167" operator="greaterThan">
      <formula>1</formula>
    </cfRule>
    <cfRule type="cellIs" dxfId="2" priority="168" operator="greaterThan">
      <formula>1</formula>
    </cfRule>
    <cfRule type="cellIs" dxfId="0" priority="166" operator="greaterThan">
      <formula>0</formula>
    </cfRule>
  </conditionalFormatting>
  <conditionalFormatting sqref="F61:F84">
    <cfRule type="cellIs" dxfId="2" priority="541" operator="greaterThan">
      <formula>1</formula>
    </cfRule>
    <cfRule type="cellIs" dxfId="0" priority="539" operator="greaterThan">
      <formula>0</formula>
    </cfRule>
    <cfRule type="cellIs" dxfId="1" priority="540" operator="greaterThan">
      <formula>1</formula>
    </cfRule>
  </conditionalFormatting>
  <conditionalFormatting sqref="F121:F144">
    <cfRule type="cellIs" dxfId="0" priority="58" operator="greaterThan">
      <formula>0</formula>
    </cfRule>
    <cfRule type="cellIs" dxfId="1" priority="59" operator="greaterThan">
      <formula>1</formula>
    </cfRule>
    <cfRule type="cellIs" dxfId="2" priority="60" operator="greaterThan">
      <formula>1</formula>
    </cfRule>
  </conditionalFormatting>
  <conditionalFormatting sqref="G5:G28">
    <cfRule type="cellIs" dxfId="4" priority="188" operator="greaterThan">
      <formula>0</formula>
    </cfRule>
    <cfRule type="cellIs" dxfId="3" priority="187" operator="greaterThan">
      <formula>0</formula>
    </cfRule>
  </conditionalFormatting>
  <conditionalFormatting sqref="G33:G56">
    <cfRule type="cellIs" dxfId="4" priority="170" operator="greaterThan">
      <formula>0</formula>
    </cfRule>
    <cfRule type="cellIs" dxfId="3" priority="169" operator="greaterThan">
      <formula>0</formula>
    </cfRule>
  </conditionalFormatting>
  <conditionalFormatting sqref="G61:G84">
    <cfRule type="cellIs" dxfId="3" priority="542" operator="greaterThan">
      <formula>0</formula>
    </cfRule>
    <cfRule type="cellIs" dxfId="4" priority="543" operator="greaterThan">
      <formula>0</formula>
    </cfRule>
  </conditionalFormatting>
  <conditionalFormatting sqref="G121:G144">
    <cfRule type="cellIs" dxfId="4" priority="62" operator="greaterThan">
      <formula>0</formula>
    </cfRule>
    <cfRule type="cellIs" dxfId="3" priority="61" operator="greaterThan">
      <formula>0</formula>
    </cfRule>
  </conditionalFormatting>
  <conditionalFormatting sqref="H5:H28">
    <cfRule type="cellIs" dxfId="5" priority="189" operator="greaterThan">
      <formula>0</formula>
    </cfRule>
  </conditionalFormatting>
  <conditionalFormatting sqref="H33:H56">
    <cfRule type="cellIs" dxfId="5" priority="171" operator="greaterThan">
      <formula>0</formula>
    </cfRule>
  </conditionalFormatting>
  <conditionalFormatting sqref="H61:H84">
    <cfRule type="cellIs" dxfId="5" priority="544" operator="greaterThan">
      <formula>0</formula>
    </cfRule>
  </conditionalFormatting>
  <conditionalFormatting sqref="H121:H144">
    <cfRule type="cellIs" dxfId="5" priority="63" operator="greaterThan">
      <formula>0</formula>
    </cfRule>
  </conditionalFormatting>
  <conditionalFormatting sqref="K5:K28">
    <cfRule type="cellIs" dxfId="1" priority="462" operator="greaterThan">
      <formula>1</formula>
    </cfRule>
    <cfRule type="cellIs" dxfId="0" priority="461" operator="greaterThan">
      <formula>0</formula>
    </cfRule>
    <cfRule type="cellIs" dxfId="2" priority="463" operator="greaterThan">
      <formula>1</formula>
    </cfRule>
  </conditionalFormatting>
  <conditionalFormatting sqref="K33:K56">
    <cfRule type="cellIs" dxfId="0" priority="383" operator="greaterThan">
      <formula>0</formula>
    </cfRule>
    <cfRule type="cellIs" dxfId="2" priority="385" operator="greaterThan">
      <formula>1</formula>
    </cfRule>
    <cfRule type="cellIs" dxfId="1" priority="384" operator="greaterThan">
      <formula>1</formula>
    </cfRule>
  </conditionalFormatting>
  <conditionalFormatting sqref="K61:K84">
    <cfRule type="cellIs" dxfId="1" priority="594" operator="greaterThan">
      <formula>1</formula>
    </cfRule>
    <cfRule type="cellIs" dxfId="2" priority="595" operator="greaterThan">
      <formula>1</formula>
    </cfRule>
    <cfRule type="cellIs" dxfId="0" priority="593" operator="greaterThan">
      <formula>0</formula>
    </cfRule>
  </conditionalFormatting>
  <conditionalFormatting sqref="K93:K116">
    <cfRule type="cellIs" dxfId="0" priority="130" operator="greaterThan">
      <formula>0</formula>
    </cfRule>
    <cfRule type="cellIs" dxfId="1" priority="131" operator="greaterThan">
      <formula>1</formula>
    </cfRule>
    <cfRule type="cellIs" dxfId="2" priority="132" operator="greaterThan">
      <formula>1</formula>
    </cfRule>
  </conditionalFormatting>
  <conditionalFormatting sqref="K121:K144">
    <cfRule type="cellIs" dxfId="2" priority="78" operator="greaterThan">
      <formula>1</formula>
    </cfRule>
    <cfRule type="cellIs" dxfId="1" priority="77" operator="greaterThan">
      <formula>1</formula>
    </cfRule>
    <cfRule type="cellIs" dxfId="0" priority="76" operator="greaterThan">
      <formula>0</formula>
    </cfRule>
  </conditionalFormatting>
  <conditionalFormatting sqref="L5:L28">
    <cfRule type="cellIs" dxfId="3" priority="464" operator="greaterThan">
      <formula>0</formula>
    </cfRule>
    <cfRule type="cellIs" dxfId="4" priority="465" operator="greaterThan">
      <formula>0</formula>
    </cfRule>
  </conditionalFormatting>
  <conditionalFormatting sqref="L33:L56">
    <cfRule type="cellIs" dxfId="3" priority="386" operator="greaterThan">
      <formula>0</formula>
    </cfRule>
    <cfRule type="cellIs" dxfId="4" priority="387" operator="greaterThan">
      <formula>0</formula>
    </cfRule>
  </conditionalFormatting>
  <conditionalFormatting sqref="L61:L84">
    <cfRule type="cellIs" dxfId="4" priority="597" operator="greaterThan">
      <formula>0</formula>
    </cfRule>
    <cfRule type="cellIs" dxfId="3" priority="596" operator="greaterThan">
      <formula>0</formula>
    </cfRule>
  </conditionalFormatting>
  <conditionalFormatting sqref="L93:L116">
    <cfRule type="cellIs" dxfId="3" priority="133" operator="greaterThan">
      <formula>0</formula>
    </cfRule>
    <cfRule type="cellIs" dxfId="4" priority="134" operator="greaterThan">
      <formula>0</formula>
    </cfRule>
  </conditionalFormatting>
  <conditionalFormatting sqref="L121:L144">
    <cfRule type="cellIs" dxfId="4" priority="80" operator="greaterThan">
      <formula>0</formula>
    </cfRule>
    <cfRule type="cellIs" dxfId="3" priority="79" operator="greaterThan">
      <formula>0</formula>
    </cfRule>
  </conditionalFormatting>
  <conditionalFormatting sqref="M5:M28">
    <cfRule type="cellIs" dxfId="5" priority="466" operator="greaterThan">
      <formula>0</formula>
    </cfRule>
  </conditionalFormatting>
  <conditionalFormatting sqref="M33:M56">
    <cfRule type="cellIs" dxfId="5" priority="388" operator="greaterThan">
      <formula>0</formula>
    </cfRule>
  </conditionalFormatting>
  <conditionalFormatting sqref="M61:M84">
    <cfRule type="cellIs" dxfId="5" priority="598" operator="greaterThan">
      <formula>0</formula>
    </cfRule>
  </conditionalFormatting>
  <conditionalFormatting sqref="M93:M116">
    <cfRule type="cellIs" dxfId="5" priority="135" operator="greaterThan">
      <formula>0</formula>
    </cfRule>
  </conditionalFormatting>
  <conditionalFormatting sqref="M121:M144">
    <cfRule type="cellIs" dxfId="5" priority="81" operator="greaterThan">
      <formula>0</formula>
    </cfRule>
  </conditionalFormatting>
  <conditionalFormatting sqref="P5:P28">
    <cfRule type="cellIs" dxfId="2" priority="33" operator="greaterThan">
      <formula>1</formula>
    </cfRule>
    <cfRule type="cellIs" dxfId="0" priority="31" operator="greaterThan">
      <formula>0</formula>
    </cfRule>
    <cfRule type="cellIs" dxfId="1" priority="32" operator="greaterThan">
      <formula>1</formula>
    </cfRule>
  </conditionalFormatting>
  <conditionalFormatting sqref="P33:P56">
    <cfRule type="cellIs" dxfId="2" priority="403" operator="greaterThan">
      <formula>1</formula>
    </cfRule>
    <cfRule type="cellIs" dxfId="1" priority="402" operator="greaterThan">
      <formula>1</formula>
    </cfRule>
    <cfRule type="cellIs" dxfId="0" priority="401" operator="greaterThan">
      <formula>0</formula>
    </cfRule>
  </conditionalFormatting>
  <conditionalFormatting sqref="P61:P84">
    <cfRule type="cellIs" dxfId="0" priority="575" operator="greaterThan">
      <formula>0</formula>
    </cfRule>
    <cfRule type="cellIs" dxfId="1" priority="576" operator="greaterThan">
      <formula>1</formula>
    </cfRule>
    <cfRule type="cellIs" dxfId="2" priority="577" operator="greaterThan">
      <formula>1</formula>
    </cfRule>
  </conditionalFormatting>
  <conditionalFormatting sqref="P93:P116">
    <cfRule type="cellIs" dxfId="0" priority="148" operator="greaterThan">
      <formula>0</formula>
    </cfRule>
    <cfRule type="cellIs" dxfId="1" priority="149" operator="greaterThan">
      <formula>1</formula>
    </cfRule>
    <cfRule type="cellIs" dxfId="2" priority="150" operator="greaterThan">
      <formula>1</formula>
    </cfRule>
  </conditionalFormatting>
  <conditionalFormatting sqref="P121:P144">
    <cfRule type="cellIs" dxfId="2" priority="613" operator="greaterThan">
      <formula>1</formula>
    </cfRule>
    <cfRule type="cellIs" dxfId="0" priority="611" operator="greaterThan">
      <formula>0</formula>
    </cfRule>
    <cfRule type="cellIs" dxfId="1" priority="612" operator="greaterThan">
      <formula>1</formula>
    </cfRule>
  </conditionalFormatting>
  <conditionalFormatting sqref="Q5:Q28">
    <cfRule type="cellIs" dxfId="3" priority="34" operator="greaterThan">
      <formula>0</formula>
    </cfRule>
    <cfRule type="cellIs" dxfId="4" priority="35" operator="greaterThan">
      <formula>0</formula>
    </cfRule>
  </conditionalFormatting>
  <conditionalFormatting sqref="Q33:Q56">
    <cfRule type="cellIs" dxfId="4" priority="405" operator="greaterThan">
      <formula>0</formula>
    </cfRule>
    <cfRule type="cellIs" dxfId="3" priority="404" operator="greaterThan">
      <formula>0</formula>
    </cfRule>
  </conditionalFormatting>
  <conditionalFormatting sqref="Q61:Q84">
    <cfRule type="cellIs" dxfId="4" priority="579" operator="greaterThan">
      <formula>0</formula>
    </cfRule>
    <cfRule type="cellIs" dxfId="3" priority="578" operator="greaterThan">
      <formula>0</formula>
    </cfRule>
  </conditionalFormatting>
  <conditionalFormatting sqref="Q93:Q116">
    <cfRule type="cellIs" dxfId="3" priority="151" operator="greaterThan">
      <formula>0</formula>
    </cfRule>
    <cfRule type="cellIs" dxfId="4" priority="152" operator="greaterThan">
      <formula>0</formula>
    </cfRule>
  </conditionalFormatting>
  <conditionalFormatting sqref="Q121:Q144">
    <cfRule type="cellIs" dxfId="3" priority="614" operator="greaterThan">
      <formula>0</formula>
    </cfRule>
    <cfRule type="cellIs" dxfId="4" priority="615" operator="greaterThan">
      <formula>0</formula>
    </cfRule>
  </conditionalFormatting>
  <conditionalFormatting sqref="R5:R28">
    <cfRule type="cellIs" dxfId="5" priority="36" operator="greaterThan">
      <formula>0</formula>
    </cfRule>
  </conditionalFormatting>
  <conditionalFormatting sqref="R33:R56">
    <cfRule type="cellIs" dxfId="5" priority="406" operator="greaterThan">
      <formula>0</formula>
    </cfRule>
  </conditionalFormatting>
  <conditionalFormatting sqref="R61:R84">
    <cfRule type="cellIs" dxfId="5" priority="580" operator="greaterThan">
      <formula>0</formula>
    </cfRule>
  </conditionalFormatting>
  <conditionalFormatting sqref="R93:R116">
    <cfRule type="cellIs" dxfId="5" priority="153" operator="greaterThan">
      <formula>0</formula>
    </cfRule>
  </conditionalFormatting>
  <conditionalFormatting sqref="R121:R144">
    <cfRule type="cellIs" dxfId="5" priority="616" operator="greaterThan">
      <formula>0</formula>
    </cfRule>
  </conditionalFormatting>
  <conditionalFormatting sqref="U5:U28">
    <cfRule type="cellIs" dxfId="0" priority="437" operator="greaterThan">
      <formula>0</formula>
    </cfRule>
    <cfRule type="cellIs" dxfId="1" priority="438" operator="greaterThan">
      <formula>1</formula>
    </cfRule>
    <cfRule type="cellIs" dxfId="2" priority="439" operator="greaterThan">
      <formula>1</formula>
    </cfRule>
  </conditionalFormatting>
  <conditionalFormatting sqref="U33:U56">
    <cfRule type="cellIs" dxfId="0" priority="419" operator="greaterThan">
      <formula>0</formula>
    </cfRule>
    <cfRule type="cellIs" dxfId="2" priority="421" operator="greaterThan">
      <formula>1</formula>
    </cfRule>
    <cfRule type="cellIs" dxfId="1" priority="420" operator="greaterThan">
      <formula>1</formula>
    </cfRule>
  </conditionalFormatting>
  <conditionalFormatting sqref="U61:U84">
    <cfRule type="cellIs" dxfId="2" priority="559" operator="greaterThan">
      <formula>1</formula>
    </cfRule>
    <cfRule type="cellIs" dxfId="1" priority="558" operator="greaterThan">
      <formula>1</formula>
    </cfRule>
    <cfRule type="cellIs" dxfId="0" priority="557" operator="greaterThan">
      <formula>0</formula>
    </cfRule>
  </conditionalFormatting>
  <conditionalFormatting sqref="U93:U116">
    <cfRule type="cellIs" dxfId="2" priority="114" operator="greaterThan">
      <formula>1</formula>
    </cfRule>
    <cfRule type="cellIs" dxfId="1" priority="113" operator="greaterThan">
      <formula>1</formula>
    </cfRule>
    <cfRule type="cellIs" dxfId="0" priority="112" operator="greaterThan">
      <formula>0</formula>
    </cfRule>
  </conditionalFormatting>
  <conditionalFormatting sqref="U121:U144">
    <cfRule type="cellIs" dxfId="1" priority="95" operator="greaterThan">
      <formula>1</formula>
    </cfRule>
    <cfRule type="cellIs" dxfId="0" priority="94" operator="greaterThan">
      <formula>0</formula>
    </cfRule>
    <cfRule type="cellIs" dxfId="2" priority="96" operator="greaterThan">
      <formula>1</formula>
    </cfRule>
  </conditionalFormatting>
  <conditionalFormatting sqref="V5:V28">
    <cfRule type="cellIs" dxfId="3" priority="440" operator="greaterThan">
      <formula>0</formula>
    </cfRule>
    <cfRule type="cellIs" dxfId="4" priority="441" operator="greaterThan">
      <formula>0</formula>
    </cfRule>
  </conditionalFormatting>
  <conditionalFormatting sqref="V61:V84">
    <cfRule type="cellIs" dxfId="4" priority="561" operator="greaterThan">
      <formula>0</formula>
    </cfRule>
    <cfRule type="cellIs" dxfId="3" priority="560" operator="greaterThan">
      <formula>0</formula>
    </cfRule>
  </conditionalFormatting>
  <conditionalFormatting sqref="V93:V116">
    <cfRule type="cellIs" dxfId="3" priority="115" operator="greaterThan">
      <formula>0</formula>
    </cfRule>
    <cfRule type="cellIs" dxfId="4" priority="116" operator="greaterThan">
      <formula>0</formula>
    </cfRule>
  </conditionalFormatting>
  <conditionalFormatting sqref="V121:V144">
    <cfRule type="cellIs" dxfId="3" priority="97" operator="greaterThan">
      <formula>0</formula>
    </cfRule>
    <cfRule type="cellIs" dxfId="4" priority="98" operator="greaterThan">
      <formula>0</formula>
    </cfRule>
  </conditionalFormatting>
  <conditionalFormatting sqref="W5:W28">
    <cfRule type="cellIs" dxfId="5" priority="442" operator="greaterThan">
      <formula>0</formula>
    </cfRule>
  </conditionalFormatting>
  <conditionalFormatting sqref="W33:W56">
    <cfRule type="cellIs" dxfId="5" priority="424" operator="greaterThan">
      <formula>0</formula>
    </cfRule>
  </conditionalFormatting>
  <conditionalFormatting sqref="W61:W84">
    <cfRule type="cellIs" dxfId="5" priority="562" operator="greaterThan">
      <formula>0</formula>
    </cfRule>
  </conditionalFormatting>
  <conditionalFormatting sqref="W93:W116">
    <cfRule type="cellIs" dxfId="5" priority="117" operator="greaterThan">
      <formula>0</formula>
    </cfRule>
  </conditionalFormatting>
  <conditionalFormatting sqref="W121:W144">
    <cfRule type="cellIs" dxfId="5" priority="99" operator="greaterThan">
      <formula>0</formula>
    </cfRule>
  </conditionalFormatting>
  <conditionalFormatting sqref="Z5:Z28">
    <cfRule type="cellIs" dxfId="2" priority="505" operator="greaterThan">
      <formula>1</formula>
    </cfRule>
    <cfRule type="cellIs" dxfId="1" priority="504" operator="greaterThan">
      <formula>1</formula>
    </cfRule>
    <cfRule type="cellIs" dxfId="0" priority="503" operator="greaterThan">
      <formula>0</formula>
    </cfRule>
  </conditionalFormatting>
  <conditionalFormatting sqref="Z33:Z56">
    <cfRule type="cellIs" dxfId="0" priority="484" operator="greaterThan">
      <formula>0</formula>
    </cfRule>
    <cfRule type="cellIs" dxfId="2" priority="486" operator="greaterThan">
      <formula>1</formula>
    </cfRule>
    <cfRule type="cellIs" dxfId="1" priority="485" operator="greaterThan">
      <formula>1</formula>
    </cfRule>
  </conditionalFormatting>
  <conditionalFormatting sqref="Z61:Z84">
    <cfRule type="cellIs" dxfId="2" priority="650" operator="greaterThan">
      <formula>1</formula>
    </cfRule>
    <cfRule type="cellIs" dxfId="0" priority="648" operator="greaterThan">
      <formula>0</formula>
    </cfRule>
    <cfRule type="cellIs" dxfId="1" priority="649" operator="greaterThan">
      <formula>1</formula>
    </cfRule>
  </conditionalFormatting>
  <conditionalFormatting sqref="Z121:Z144">
    <cfRule type="cellIs" dxfId="0" priority="669" operator="greaterThan">
      <formula>0</formula>
    </cfRule>
    <cfRule type="cellIs" dxfId="2" priority="671" operator="greaterThan">
      <formula>1</formula>
    </cfRule>
    <cfRule type="cellIs" dxfId="1" priority="670" operator="greaterThan">
      <formula>1</formula>
    </cfRule>
  </conditionalFormatting>
  <conditionalFormatting sqref="AA5:AA28">
    <cfRule type="cellIs" dxfId="4" priority="507" operator="greaterThan">
      <formula>0</formula>
    </cfRule>
    <cfRule type="cellIs" dxfId="3" priority="506" operator="greaterThan">
      <formula>0</formula>
    </cfRule>
  </conditionalFormatting>
  <conditionalFormatting sqref="AA33:AA56">
    <cfRule type="cellIs" dxfId="3" priority="487" operator="greaterThan">
      <formula>0</formula>
    </cfRule>
    <cfRule type="cellIs" dxfId="4" priority="488" operator="greaterThan">
      <formula>0</formula>
    </cfRule>
  </conditionalFormatting>
  <conditionalFormatting sqref="AA61:AA84">
    <cfRule type="cellIs" dxfId="4" priority="652" operator="greaterThan">
      <formula>0</formula>
    </cfRule>
    <cfRule type="cellIs" dxfId="3" priority="651" operator="greaterThan">
      <formula>0</formula>
    </cfRule>
  </conditionalFormatting>
  <conditionalFormatting sqref="AA121:AA144">
    <cfRule type="cellIs" dxfId="3" priority="672" operator="greaterThan">
      <formula>0</formula>
    </cfRule>
    <cfRule type="cellIs" dxfId="4" priority="673" operator="greaterThan">
      <formula>0</formula>
    </cfRule>
  </conditionalFormatting>
  <conditionalFormatting sqref="AB5:AB28">
    <cfRule type="cellIs" dxfId="5" priority="508" operator="greaterThan">
      <formula>0</formula>
    </cfRule>
  </conditionalFormatting>
  <conditionalFormatting sqref="AB33:AB56">
    <cfRule type="cellIs" dxfId="5" priority="489" operator="greaterThan">
      <formula>0</formula>
    </cfRule>
  </conditionalFormatting>
  <conditionalFormatting sqref="AB61:AB84">
    <cfRule type="cellIs" dxfId="5" priority="653" operator="greaterThan">
      <formula>0</formula>
    </cfRule>
  </conditionalFormatting>
  <conditionalFormatting sqref="AB121:AB144">
    <cfRule type="cellIs" dxfId="5" priority="674" operator="greaterThan">
      <formula>0</formula>
    </cfRule>
  </conditionalFormatting>
  <conditionalFormatting sqref="AF5:AF27">
    <cfRule type="colorScale" priority="5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40" operator="between" text="B/E">
      <formula>NOT(ISERROR(SEARCH("B/E",BM5)))</formula>
    </cfRule>
    <cfRule type="containsText" dxfId="10" priority="641" operator="between" text="BE">
      <formula>NOT(ISERROR(SEARCH("BE",BM5)))</formula>
    </cfRule>
    <cfRule type="containsText" dxfId="13" priority="642" operator="between" text="WIN">
      <formula>NOT(ISERROR(SEARCH("WIN",BM5)))</formula>
    </cfRule>
    <cfRule type="containsText" dxfId="12" priority="645" operator="between" text="B/E">
      <formula>NOT(ISERROR(SEARCH("B/E",BM5)))</formula>
    </cfRule>
    <cfRule type="containsText" dxfId="7" priority="644" operator="between" text="NO">
      <formula>NOT(ISERROR(SEARCH("NO",BM5)))</formula>
    </cfRule>
    <cfRule type="containsText" dxfId="11" priority="643" operator="between" text="LOSE">
      <formula>NOT(ISERROR(SEARCH("LOSE",BM5)))</formula>
    </cfRule>
  </conditionalFormatting>
  <conditionalFormatting sqref="BZ33:BZ56">
    <cfRule type="cellIs" dxfId="0" priority="367" operator="greaterThan">
      <formula>0</formula>
    </cfRule>
    <cfRule type="cellIs" dxfId="1" priority="368" operator="greaterThan">
      <formula>1</formula>
    </cfRule>
    <cfRule type="cellIs" dxfId="2" priority="369" operator="greaterThan">
      <formula>1</formula>
    </cfRule>
  </conditionalFormatting>
  <conditionalFormatting sqref="BZ66:BZ76">
    <cfRule type="cellIs" dxfId="0" priority="317" operator="greaterThan">
      <formula>0</formula>
    </cfRule>
    <cfRule type="cellIs" dxfId="2" priority="319" operator="greaterThan">
      <formula>1</formula>
    </cfRule>
    <cfRule type="cellIs" dxfId="1" priority="318" operator="greaterThan">
      <formula>1</formula>
    </cfRule>
  </conditionalFormatting>
  <conditionalFormatting sqref="BZ76:BZ83">
    <cfRule type="cellIs" dxfId="2" priority="326" operator="greaterThan">
      <formula>1</formula>
    </cfRule>
    <cfRule type="cellIs" dxfId="1" priority="325" operator="greaterThan">
      <formula>1</formula>
    </cfRule>
    <cfRule type="cellIs" dxfId="0" priority="324" operator="greaterThan">
      <formula>0</formula>
    </cfRule>
  </conditionalFormatting>
  <conditionalFormatting sqref="CA5:CA27">
    <cfRule type="cellIs" dxfId="3" priority="250" operator="greaterThan">
      <formula>0</formula>
    </cfRule>
    <cfRule type="cellIs" dxfId="4" priority="251" operator="greaterThan">
      <formula>0</formula>
    </cfRule>
  </conditionalFormatting>
  <conditionalFormatting sqref="CA33:CA56">
    <cfRule type="cellIs" dxfId="3" priority="370" operator="greaterThan">
      <formula>0</formula>
    </cfRule>
    <cfRule type="cellIs" dxfId="4" priority="371" operator="greaterThan">
      <formula>0</formula>
    </cfRule>
  </conditionalFormatting>
  <conditionalFormatting sqref="CA66:CA76">
    <cfRule type="cellIs" dxfId="4" priority="321" operator="greaterThan">
      <formula>0</formula>
    </cfRule>
    <cfRule type="cellIs" dxfId="3" priority="320" operator="greaterThan">
      <formula>0</formula>
    </cfRule>
  </conditionalFormatting>
  <conditionalFormatting sqref="CA76:CA83">
    <cfRule type="cellIs" dxfId="4" priority="328" operator="greaterThan">
      <formula>0</formula>
    </cfRule>
    <cfRule type="cellIs" dxfId="3" priority="327" operator="greaterThan">
      <formula>0</formula>
    </cfRule>
  </conditionalFormatting>
  <conditionalFormatting sqref="CB5:CB27">
    <cfRule type="cellIs" dxfId="5" priority="252" operator="greaterThan">
      <formula>0</formula>
    </cfRule>
  </conditionalFormatting>
  <conditionalFormatting sqref="CB33:CB56">
    <cfRule type="cellIs" dxfId="5" priority="30" operator="greaterThan">
      <formula>0</formula>
    </cfRule>
  </conditionalFormatting>
  <conditionalFormatting sqref="CB61:CB84">
    <cfRule type="cellIs" dxfId="5" priority="315" operator="greaterThan">
      <formula>0</formula>
    </cfRule>
  </conditionalFormatting>
  <conditionalFormatting sqref="CC5:CC27">
    <cfRule type="cellIs" dxfId="6" priority="253" operator="greaterThan">
      <formula>0</formula>
    </cfRule>
  </conditionalFormatting>
  <conditionalFormatting sqref="CC33:CC56">
    <cfRule type="cellIs" dxfId="6" priority="373" operator="greaterThan">
      <formula>0</formula>
    </cfRule>
  </conditionalFormatting>
  <conditionalFormatting sqref="CC61:CC84">
    <cfRule type="cellIs" dxfId="6" priority="316" operator="greaterThan">
      <formula>0</formula>
    </cfRule>
  </conditionalFormatting>
  <conditionalFormatting sqref="CE33:CE56">
    <cfRule type="cellIs" dxfId="0" priority="358" operator="greaterThan">
      <formula>0</formula>
    </cfRule>
    <cfRule type="cellIs" dxfId="1" priority="359" operator="greaterThan">
      <formula>1</formula>
    </cfRule>
    <cfRule type="cellIs" dxfId="2" priority="360" operator="greaterThan">
      <formula>1</formula>
    </cfRule>
  </conditionalFormatting>
  <conditionalFormatting sqref="CE66:CE76">
    <cfRule type="cellIs" dxfId="1" priority="299" operator="greaterThan">
      <formula>1</formula>
    </cfRule>
    <cfRule type="cellIs" dxfId="0" priority="298" operator="greaterThan">
      <formula>0</formula>
    </cfRule>
    <cfRule type="cellIs" dxfId="2" priority="300" operator="greaterThan">
      <formula>1</formula>
    </cfRule>
  </conditionalFormatting>
  <conditionalFormatting sqref="CE76:CE83">
    <cfRule type="cellIs" dxfId="2" priority="306" operator="greaterThan">
      <formula>1</formula>
    </cfRule>
    <cfRule type="cellIs" dxfId="1" priority="305" operator="greaterThan">
      <formula>1</formula>
    </cfRule>
    <cfRule type="cellIs" dxfId="0" priority="304" operator="greaterThan">
      <formula>0</formula>
    </cfRule>
  </conditionalFormatting>
  <conditionalFormatting sqref="CF5:CF27">
    <cfRule type="cellIs" dxfId="3" priority="223" operator="greaterThan">
      <formula>0</formula>
    </cfRule>
    <cfRule type="cellIs" dxfId="4" priority="224" operator="greaterThan">
      <formula>0</formula>
    </cfRule>
  </conditionalFormatting>
  <conditionalFormatting sqref="CF33:CF56">
    <cfRule type="cellIs" dxfId="3" priority="361" operator="greaterThan">
      <formula>0</formula>
    </cfRule>
    <cfRule type="cellIs" dxfId="4" priority="362" operator="greaterThan">
      <formula>0</formula>
    </cfRule>
  </conditionalFormatting>
  <conditionalFormatting sqref="CF66:CF76">
    <cfRule type="cellIs" dxfId="3" priority="301" operator="greaterThan">
      <formula>0</formula>
    </cfRule>
    <cfRule type="cellIs" dxfId="4" priority="302" operator="greaterThan">
      <formula>0</formula>
    </cfRule>
  </conditionalFormatting>
  <conditionalFormatting sqref="CF76:CF83">
    <cfRule type="cellIs" dxfId="4" priority="308" operator="greaterThan">
      <formula>0</formula>
    </cfRule>
    <cfRule type="cellIs" dxfId="3" priority="307" operator="greaterThan">
      <formula>0</formula>
    </cfRule>
  </conditionalFormatting>
  <conditionalFormatting sqref="CG5:CG27">
    <cfRule type="cellIs" dxfId="5" priority="225" operator="greaterThan">
      <formula>0</formula>
    </cfRule>
  </conditionalFormatting>
  <conditionalFormatting sqref="CG33:CG56">
    <cfRule type="cellIs" dxfId="5" priority="363" operator="greaterThan">
      <formula>0</formula>
    </cfRule>
  </conditionalFormatting>
  <conditionalFormatting sqref="CG61:CG84">
    <cfRule type="cellIs" dxfId="5" priority="296" operator="greaterThan">
      <formula>0</formula>
    </cfRule>
  </conditionalFormatting>
  <conditionalFormatting sqref="CH5:CH27">
    <cfRule type="cellIs" dxfId="6" priority="226" operator="greaterThan">
      <formula>0</formula>
    </cfRule>
  </conditionalFormatting>
  <conditionalFormatting sqref="CH33:CH56">
    <cfRule type="cellIs" dxfId="6" priority="364" operator="greaterThan">
      <formula>0</formula>
    </cfRule>
  </conditionalFormatting>
  <conditionalFormatting sqref="CH61:CH84">
    <cfRule type="cellIs" dxfId="6" priority="297" operator="greaterThan">
      <formula>0</formula>
    </cfRule>
  </conditionalFormatting>
  <conditionalFormatting sqref="CJ5:CJ27">
    <cfRule type="cellIs" dxfId="1" priority="28" operator="greaterThan">
      <formula>1</formula>
    </cfRule>
    <cfRule type="cellIs" dxfId="0" priority="27" operator="greaterThan">
      <formula>0</formula>
    </cfRule>
    <cfRule type="cellIs" dxfId="2" priority="29" operator="greaterThan">
      <formula>1</formula>
    </cfRule>
  </conditionalFormatting>
  <conditionalFormatting sqref="CJ33:CJ56">
    <cfRule type="cellIs" dxfId="0" priority="340" operator="greaterThan">
      <formula>0</formula>
    </cfRule>
    <cfRule type="cellIs" dxfId="2" priority="342" operator="greaterThan">
      <formula>1</formula>
    </cfRule>
    <cfRule type="cellIs" dxfId="1" priority="341" operator="greaterThan">
      <formula>1</formula>
    </cfRule>
  </conditionalFormatting>
  <conditionalFormatting sqref="CJ66:CJ76">
    <cfRule type="cellIs" dxfId="0" priority="270" operator="greaterThan">
      <formula>0</formula>
    </cfRule>
    <cfRule type="cellIs" dxfId="1" priority="271" operator="greaterThan">
      <formula>1</formula>
    </cfRule>
    <cfRule type="cellIs" dxfId="2" priority="272" operator="greaterThan">
      <formula>1</formula>
    </cfRule>
  </conditionalFormatting>
  <conditionalFormatting sqref="CJ76:CJ83">
    <cfRule type="cellIs" dxfId="0" priority="276" operator="greaterThan">
      <formula>0</formula>
    </cfRule>
    <cfRule type="cellIs" dxfId="1" priority="277" operator="greaterThan">
      <formula>1</formula>
    </cfRule>
    <cfRule type="cellIs" dxfId="2" priority="278" operator="greaterThan">
      <formula>1</formula>
    </cfRule>
  </conditionalFormatting>
  <conditionalFormatting sqref="CK5:CK27">
    <cfRule type="cellIs" dxfId="3" priority="240" operator="greaterThan">
      <formula>0</formula>
    </cfRule>
    <cfRule type="cellIs" dxfId="4" priority="241" operator="greaterThan">
      <formula>0</formula>
    </cfRule>
  </conditionalFormatting>
  <conditionalFormatting sqref="CK33:CK56">
    <cfRule type="cellIs" dxfId="4" priority="344" operator="greaterThan">
      <formula>0</formula>
    </cfRule>
    <cfRule type="cellIs" dxfId="3" priority="343" operator="greaterThan">
      <formula>0</formula>
    </cfRule>
  </conditionalFormatting>
  <conditionalFormatting sqref="CK66:CK76">
    <cfRule type="cellIs" dxfId="3" priority="273" operator="greaterThan">
      <formula>0</formula>
    </cfRule>
    <cfRule type="cellIs" dxfId="4" priority="274" operator="greaterThan">
      <formula>0</formula>
    </cfRule>
  </conditionalFormatting>
  <conditionalFormatting sqref="CK76:CK83">
    <cfRule type="cellIs" dxfId="4" priority="280" operator="greaterThan">
      <formula>0</formula>
    </cfRule>
    <cfRule type="cellIs" dxfId="3" priority="279" operator="greaterThan">
      <formula>0</formula>
    </cfRule>
  </conditionalFormatting>
  <conditionalFormatting sqref="CL5:CL27">
    <cfRule type="cellIs" dxfId="5" priority="242" operator="greaterThan">
      <formula>0</formula>
    </cfRule>
  </conditionalFormatting>
  <conditionalFormatting sqref="CL33:CL56">
    <cfRule type="cellIs" dxfId="5" priority="345" operator="greaterThan">
      <formula>0</formula>
    </cfRule>
  </conditionalFormatting>
  <conditionalFormatting sqref="CL61:CL84">
    <cfRule type="cellIs" dxfId="5" priority="268" operator="greaterThan">
      <formula>0</formula>
    </cfRule>
  </conditionalFormatting>
  <conditionalFormatting sqref="CM5:CM27">
    <cfRule type="cellIs" dxfId="6" priority="243" operator="greaterThan">
      <formula>0</formula>
    </cfRule>
  </conditionalFormatting>
  <conditionalFormatting sqref="CM33:CM56">
    <cfRule type="cellIs" dxfId="6" priority="346" operator="greaterThan">
      <formula>0</formula>
    </cfRule>
  </conditionalFormatting>
  <conditionalFormatting sqref="CM61:CM84">
    <cfRule type="cellIs" dxfId="6" priority="269" operator="greaterThan">
      <formula>0</formula>
    </cfRule>
  </conditionalFormatting>
  <conditionalFormatting sqref="CO5:CO27">
    <cfRule type="cellIs" dxfId="0" priority="376" operator="greaterThan">
      <formula>0</formula>
    </cfRule>
    <cfRule type="cellIs" dxfId="1" priority="377" operator="greaterThan">
      <formula>1</formula>
    </cfRule>
    <cfRule type="cellIs" dxfId="2" priority="378" operator="greaterThan">
      <formula>1</formula>
    </cfRule>
  </conditionalFormatting>
  <conditionalFormatting sqref="CO33:CO56">
    <cfRule type="cellIs" dxfId="2" priority="351" operator="greaterThan">
      <formula>1</formula>
    </cfRule>
    <cfRule type="cellIs" dxfId="0" priority="349" operator="greaterThan">
      <formula>0</formula>
    </cfRule>
    <cfRule type="cellIs" dxfId="1" priority="350" operator="greaterThan">
      <formula>1</formula>
    </cfRule>
  </conditionalFormatting>
  <conditionalFormatting sqref="CO61:CO84">
    <cfRule type="cellIs" dxfId="1" priority="283" operator="greaterThan">
      <formula>1</formula>
    </cfRule>
    <cfRule type="cellIs" dxfId="2" priority="284" operator="greaterThan">
      <formula>1</formula>
    </cfRule>
    <cfRule type="cellIs" dxfId="0" priority="282" operator="greaterThan">
      <formula>0</formula>
    </cfRule>
  </conditionalFormatting>
  <conditionalFormatting sqref="CP5:CP27">
    <cfRule type="cellIs" dxfId="3" priority="379" operator="greaterThan">
      <formula>0</formula>
    </cfRule>
    <cfRule type="cellIs" dxfId="4" priority="380" operator="greaterThan">
      <formula>0</formula>
    </cfRule>
  </conditionalFormatting>
  <conditionalFormatting sqref="CP33:CP56">
    <cfRule type="cellIs" dxfId="3" priority="352" operator="greaterThan">
      <formula>0</formula>
    </cfRule>
    <cfRule type="cellIs" dxfId="4" priority="353" operator="greaterThan">
      <formula>0</formula>
    </cfRule>
  </conditionalFormatting>
  <conditionalFormatting sqref="CP61:CP84">
    <cfRule type="cellIs" dxfId="3" priority="285" operator="greaterThan">
      <formula>0</formula>
    </cfRule>
    <cfRule type="cellIs" dxfId="4" priority="286" operator="greaterThan">
      <formula>0</formula>
    </cfRule>
  </conditionalFormatting>
  <conditionalFormatting sqref="CQ5:CQ27">
    <cfRule type="cellIs" dxfId="5" priority="381" operator="greaterThan">
      <formula>0</formula>
    </cfRule>
  </conditionalFormatting>
  <conditionalFormatting sqref="CQ33:CQ56">
    <cfRule type="cellIs" dxfId="5" priority="354" operator="greaterThan">
      <formula>0</formula>
    </cfRule>
  </conditionalFormatting>
  <conditionalFormatting sqref="CQ61:CQ84">
    <cfRule type="cellIs" dxfId="5" priority="287" operator="greaterThan">
      <formula>0</formula>
    </cfRule>
  </conditionalFormatting>
  <conditionalFormatting sqref="CR5:CR27">
    <cfRule type="cellIs" dxfId="6" priority="382" operator="greaterThan">
      <formula>0</formula>
    </cfRule>
  </conditionalFormatting>
  <conditionalFormatting sqref="CR33:CR56">
    <cfRule type="cellIs" dxfId="6" priority="355" operator="greaterThan">
      <formula>0</formula>
    </cfRule>
  </conditionalFormatting>
  <conditionalFormatting sqref="CR61:CR84">
    <cfRule type="cellIs" dxfId="6" priority="288" operator="greaterThan">
      <formula>0</formula>
    </cfRule>
  </conditionalFormatting>
  <conditionalFormatting sqref="CT33:CT56">
    <cfRule type="cellIs" dxfId="0" priority="331" operator="greaterThan">
      <formula>0</formula>
    </cfRule>
    <cfRule type="cellIs" dxfId="1" priority="332" operator="greaterThan">
      <formula>1</formula>
    </cfRule>
    <cfRule type="cellIs" dxfId="2" priority="333" operator="greaterThan">
      <formula>1</formula>
    </cfRule>
  </conditionalFormatting>
  <conditionalFormatting sqref="CT61:CT84">
    <cfRule type="cellIs" dxfId="1" priority="255" operator="greaterThan">
      <formula>1</formula>
    </cfRule>
    <cfRule type="cellIs" dxfId="0" priority="254" operator="greaterThan">
      <formula>0</formula>
    </cfRule>
    <cfRule type="cellIs" dxfId="2" priority="256" operator="greaterThan">
      <formula>1</formula>
    </cfRule>
  </conditionalFormatting>
  <conditionalFormatting sqref="CU5:CU27">
    <cfRule type="cellIs" dxfId="3" priority="233" operator="greaterThan">
      <formula>0</formula>
    </cfRule>
    <cfRule type="cellIs" dxfId="4" priority="234" operator="greaterThan">
      <formula>0</formula>
    </cfRule>
  </conditionalFormatting>
  <conditionalFormatting sqref="CU33:CU56">
    <cfRule type="cellIs" dxfId="4" priority="335" operator="greaterThan">
      <formula>0</formula>
    </cfRule>
    <cfRule type="cellIs" dxfId="3" priority="334" operator="greaterThan">
      <formula>0</formula>
    </cfRule>
  </conditionalFormatting>
  <conditionalFormatting sqref="CU61:CU84">
    <cfRule type="cellIs" dxfId="3" priority="257" operator="greaterThan">
      <formula>0</formula>
    </cfRule>
    <cfRule type="cellIs" dxfId="4" priority="258" operator="greaterThan">
      <formula>0</formula>
    </cfRule>
  </conditionalFormatting>
  <conditionalFormatting sqref="CV5:CV27">
    <cfRule type="cellIs" dxfId="5" priority="235" operator="greaterThan">
      <formula>0</formula>
    </cfRule>
  </conditionalFormatting>
  <conditionalFormatting sqref="CV33:CV56">
    <cfRule type="cellIs" dxfId="5" priority="336" operator="greaterThan">
      <formula>0</formula>
    </cfRule>
  </conditionalFormatting>
  <conditionalFormatting sqref="CV61:CV84">
    <cfRule type="cellIs" dxfId="5" priority="259" operator="greaterThan">
      <formula>0</formula>
    </cfRule>
  </conditionalFormatting>
  <conditionalFormatting sqref="CW5:CW27">
    <cfRule type="cellIs" dxfId="6" priority="236" operator="greaterThan">
      <formula>0</formula>
    </cfRule>
  </conditionalFormatting>
  <conditionalFormatting sqref="CW33:CW56">
    <cfRule type="cellIs" dxfId="6" priority="337" operator="greaterThan">
      <formula>0</formula>
    </cfRule>
  </conditionalFormatting>
  <conditionalFormatting sqref="CW61:CW84">
    <cfRule type="cellIs" dxfId="6" priority="260" operator="greaterThan">
      <formula>0</formula>
    </cfRule>
  </conditionalFormatting>
  <conditionalFormatting sqref="I5:J28 N5:O28 X5:Y28 AC5:AC28">
    <cfRule type="cellIs" dxfId="6" priority="509" operator="greaterThan">
      <formula>0</formula>
    </cfRule>
  </conditionalFormatting>
  <conditionalFormatting sqref="S5:T28">
    <cfRule type="cellIs" dxfId="6" priority="55" operator="greaterThan">
      <formula>0</formula>
    </cfRule>
  </conditionalFormatting>
  <conditionalFormatting sqref="AF5:AJ27">
    <cfRule type="colorScale" priority="5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ellIs" dxfId="7" priority="3" operator="equal">
      <formula>0</formula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5:BZ27 BZ28:CC28">
    <cfRule type="cellIs" dxfId="0" priority="247" operator="greaterThan">
      <formula>0</formula>
    </cfRule>
    <cfRule type="cellIs" dxfId="1" priority="248" operator="greaterThan">
      <formula>1</formula>
    </cfRule>
    <cfRule type="cellIs" dxfId="2" priority="249" operator="greaterThan">
      <formula>1</formula>
    </cfRule>
  </conditionalFormatting>
  <conditionalFormatting sqref="CE5:CE27 CE28:CH28">
    <cfRule type="cellIs" dxfId="1" priority="221" operator="greaterThan">
      <formula>1</formula>
    </cfRule>
    <cfRule type="cellIs" dxfId="2" priority="222" operator="greaterThan">
      <formula>1</formula>
    </cfRule>
    <cfRule type="cellIs" dxfId="0" priority="220" operator="greaterThan">
      <formula>0</formula>
    </cfRule>
  </conditionalFormatting>
  <conditionalFormatting sqref="CT5:CT27 CT28:CW28">
    <cfRule type="cellIs" dxfId="1" priority="231" operator="greaterThan">
      <formula>1</formula>
    </cfRule>
    <cfRule type="cellIs" dxfId="0" priority="230" operator="greaterThan">
      <formula>0</formula>
    </cfRule>
    <cfRule type="cellIs" dxfId="2" priority="232" operator="greaterThan">
      <formula>1</formula>
    </cfRule>
  </conditionalFormatting>
  <conditionalFormatting sqref="BM19:BM29 BI31:BI33">
    <cfRule type="containsText" dxfId="13" priority="639" operator="between" text="WIN">
      <formula>NOT(ISERROR(SEARCH("WIN",BI19)))</formula>
    </cfRule>
    <cfRule type="containsText" dxfId="14" priority="638" operator="between" text="LOSE">
      <formula>NOT(ISERROR(SEARCH("LOSE",BI19)))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3:J56 N33:O56 S33:T56 X33:Y56 AC33:AC56">
    <cfRule type="cellIs" dxfId="6" priority="490" operator="greaterThan">
      <formula>0</formula>
    </cfRule>
  </conditionalFormatting>
  <conditionalFormatting sqref="V33:V40 V42:V56">
    <cfRule type="cellIs" dxfId="4" priority="423" operator="greaterThan">
      <formula>0</formula>
    </cfRule>
    <cfRule type="cellIs" dxfId="3" priority="422" operator="greaterThan">
      <formula>0</formula>
    </cfRule>
  </conditionalFormatting>
  <conditionalFormatting sqref="AF33:AJ55">
    <cfRule type="colorScale" priority="5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6" operator="equal">
      <formula>0</formula>
    </cfRule>
  </conditionalFormatting>
  <conditionalFormatting sqref="U41 G93:G116 AA93:AA116">
    <cfRule type="cellIs" dxfId="4" priority="694" operator="greaterThan">
      <formula>0</formula>
    </cfRule>
    <cfRule type="cellIs" dxfId="3" priority="693" operator="greaterThan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1:J84 N61:O84 S61:T84 X61:Y84 AC61:AC84">
    <cfRule type="cellIs" dxfId="6" priority="654" operator="greaterThan">
      <formula>0</formula>
    </cfRule>
  </conditionalFormatting>
  <conditionalFormatting sqref="AF61:AJ83">
    <cfRule type="colorScale" priority="7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1" priority="311" operator="greaterThan">
      <formula>1</formula>
    </cfRule>
    <cfRule type="cellIs" dxfId="2" priority="312" operator="greaterThan">
      <formula>1</formula>
    </cfRule>
    <cfRule type="cellIs" dxfId="0" priority="310" operator="greaterThan">
      <formula>0</formula>
    </cfRule>
  </conditionalFormatting>
  <conditionalFormatting sqref="CA61:CA66 CA83:CA84">
    <cfRule type="cellIs" dxfId="4" priority="314" operator="greaterThan">
      <formula>0</formula>
    </cfRule>
    <cfRule type="cellIs" dxfId="3" priority="313" operator="greaterThan">
      <formula>0</formula>
    </cfRule>
  </conditionalFormatting>
  <conditionalFormatting sqref="CE61:CE66 CE83:CE84">
    <cfRule type="cellIs" dxfId="2" priority="293" operator="greaterThan">
      <formula>1</formula>
    </cfRule>
    <cfRule type="cellIs" dxfId="1" priority="292" operator="greaterThan">
      <formula>1</formula>
    </cfRule>
    <cfRule type="cellIs" dxfId="0" priority="291" operator="greaterThan">
      <formula>0</formula>
    </cfRule>
  </conditionalFormatting>
  <conditionalFormatting sqref="CF61:CF66 CF83:CF84">
    <cfRule type="cellIs" dxfId="4" priority="295" operator="greaterThan">
      <formula>0</formula>
    </cfRule>
    <cfRule type="cellIs" dxfId="3" priority="294" operator="greaterThan">
      <formula>0</formula>
    </cfRule>
  </conditionalFormatting>
  <conditionalFormatting sqref="CJ61:CJ66 CJ83:CJ84">
    <cfRule type="cellIs" dxfId="1" priority="264" operator="greaterThan">
      <formula>1</formula>
    </cfRule>
    <cfRule type="cellIs" dxfId="0" priority="263" operator="greaterThan">
      <formula>0</formula>
    </cfRule>
    <cfRule type="cellIs" dxfId="2" priority="265" operator="greaterThan">
      <formula>1</formula>
    </cfRule>
  </conditionalFormatting>
  <conditionalFormatting sqref="CK61:CK66 CK83:CK84">
    <cfRule type="cellIs" dxfId="3" priority="266" operator="greaterThan">
      <formula>0</formula>
    </cfRule>
    <cfRule type="cellIs" dxfId="4" priority="267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3:F116 Z93:Z116">
    <cfRule type="cellIs" dxfId="2" priority="692" operator="greaterThan">
      <formula>1</formula>
    </cfRule>
    <cfRule type="cellIs" dxfId="1" priority="691" operator="greaterThan">
      <formula>1</formula>
    </cfRule>
    <cfRule type="cellIs" dxfId="0" priority="690" operator="greaterThan">
      <formula>0</formula>
    </cfRule>
  </conditionalFormatting>
  <conditionalFormatting sqref="H93:H116 AB93:AB116">
    <cfRule type="cellIs" dxfId="5" priority="695" operator="greaterThan">
      <formula>0</formula>
    </cfRule>
  </conditionalFormatting>
  <conditionalFormatting sqref="I93:J116 N93:O116 S93:T116 X93:Y116 AC93:AC116">
    <cfRule type="cellIs" dxfId="6" priority="696" operator="greaterThan">
      <formula>0</formula>
    </cfRule>
  </conditionalFormatting>
  <conditionalFormatting sqref="AF93:AJ115">
    <cfRule type="colorScale" priority="7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1:J144 N121:O144 S121:T144 X121:Y144 AC121:AC144">
    <cfRule type="cellIs" dxfId="6" priority="675" operator="greaterThan">
      <formula>0</formula>
    </cfRule>
  </conditionalFormatting>
  <conditionalFormatting sqref="AF121:AJ143">
    <cfRule type="colorScale" priority="7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3">
    <pageSetUpPr fitToPage="1"/>
  </sheetPr>
  <dimension ref="A1:CW981"/>
  <sheetViews>
    <sheetView showGridLines="0" workbookViewId="0">
      <selection activeCell="AS27" sqref="AS27:AX27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0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0</v>
      </c>
      <c r="AD5" s="4"/>
      <c r="AE5" s="33" t="str">
        <f t="shared" ref="AE5:AE27" si="8">IF((B93=0)," ",B93)</f>
        <v> 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 t="str">
        <f t="shared" ref="AL5:AL27" si="14">IF((B93=0)," ",B93)</f>
        <v> 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 t="str">
        <f>IF(B5,WEEKDAY(E5:E27)," ")</f>
        <v> 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5"/>
      <c r="C6" s="16"/>
      <c r="D6" s="17"/>
      <c r="E6" s="37" t="str">
        <f t="shared" si="0"/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0</v>
      </c>
      <c r="AC6" s="68">
        <f t="shared" si="7"/>
        <v>0</v>
      </c>
      <c r="AD6" s="4"/>
      <c r="AE6" s="37" t="str">
        <f t="shared" si="8"/>
        <v> 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 t="str">
        <f t="shared" si="14"/>
        <v> 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 t="str">
        <f>IF(AC28=0," ",AC28)</f>
        <v> </v>
      </c>
      <c r="AU6" s="160" t="str">
        <f>IF(AJ28=0,"  ",AJ28)</f>
        <v>0 </v>
      </c>
      <c r="AV6" s="161" t="str">
        <f>IF(AQ28=0," ",AQ28)</f>
        <v> 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 t="str">
        <f t="shared" ref="BY6:BY27" si="20">IF(B6,WEEKDAY(E6:E28)," ")</f>
        <v> 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 t="str">
        <f t="shared" ref="CE6:CE27" si="24">IF((BY6=3),Z6," ")</f>
        <v> </v>
      </c>
      <c r="CF6" s="227" t="str">
        <f t="shared" ref="CF6:CF27" si="25">IF((BY6=3),AA6," ")</f>
        <v> </v>
      </c>
      <c r="CG6" s="237" t="str">
        <f t="shared" ref="CG6:CG27" si="26">IF((BY6=3),AB6," ")</f>
        <v> </v>
      </c>
      <c r="CH6" s="238">
        <f t="shared" ref="CH6:CH27" si="27">SUM(CE6:CG6)</f>
        <v>0</v>
      </c>
      <c r="CJ6" s="227" t="str">
        <f t="shared" ref="CJ6:CJ27" si="28">IF((BY6=4),Z6," ")</f>
        <v> </v>
      </c>
      <c r="CK6" s="227" t="str">
        <f t="shared" ref="CK6:CK27" si="29">IF((BY6=4),AA6," ")</f>
        <v> </v>
      </c>
      <c r="CL6" s="227" t="str">
        <f t="shared" ref="CL6:CL27" si="30">IF((BY6=4),AB6," ")</f>
        <v> </v>
      </c>
      <c r="CM6" s="238">
        <f t="shared" ref="CM6:CM27" si="31">SUM(CJ6:CL6)</f>
        <v>0</v>
      </c>
      <c r="CN6" s="2"/>
      <c r="CO6" s="226" t="str">
        <f t="shared" ref="CO6:CO27" si="32">IF((BY6=5),Z6," ")</f>
        <v> </v>
      </c>
      <c r="CP6" s="227" t="str">
        <f t="shared" ref="CP6:CP27" si="33">IF((BY6=5),AA6," ")</f>
        <v> </v>
      </c>
      <c r="CQ6" s="227" t="str">
        <f t="shared" ref="CQ6:CQ27" si="34">IF((BY6=5),AB6," ")</f>
        <v> </v>
      </c>
      <c r="CR6" s="238">
        <f t="shared" ref="CR6:CR27" si="35">SUM(CO6:CQ6)</f>
        <v>0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/>
      <c r="C7" s="16"/>
      <c r="D7" s="17"/>
      <c r="E7" s="37" t="str">
        <f t="shared" si="0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0</v>
      </c>
      <c r="AA7" s="79">
        <f t="shared" si="5"/>
        <v>0</v>
      </c>
      <c r="AB7" s="79">
        <f t="shared" si="6"/>
        <v>0</v>
      </c>
      <c r="AC7" s="68">
        <f t="shared" si="7"/>
        <v>0</v>
      </c>
      <c r="AD7" s="4"/>
      <c r="AE7" s="37" t="str">
        <f t="shared" si="8"/>
        <v> 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 t="str">
        <f t="shared" si="14"/>
        <v> 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0</v>
      </c>
      <c r="AQ7" s="150">
        <f t="shared" si="19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 t="str">
        <f t="shared" si="20"/>
        <v> </v>
      </c>
      <c r="BZ7" s="226" t="str">
        <f t="shared" si="21"/>
        <v> </v>
      </c>
      <c r="CA7" s="227" t="str">
        <f t="shared" si="22"/>
        <v> </v>
      </c>
      <c r="CB7" s="237" t="str">
        <f t="shared" ref="CB7:CB27" si="40">IF((BY7=2),AB7," ")</f>
        <v> </v>
      </c>
      <c r="CC7" s="238">
        <f t="shared" si="23"/>
        <v>0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 t="str">
        <f t="shared" si="28"/>
        <v> </v>
      </c>
      <c r="CK7" s="227" t="str">
        <f t="shared" si="29"/>
        <v> </v>
      </c>
      <c r="CL7" s="227" t="str">
        <f t="shared" si="30"/>
        <v> </v>
      </c>
      <c r="CM7" s="238">
        <f t="shared" si="31"/>
        <v>0</v>
      </c>
      <c r="CN7" s="2"/>
      <c r="CO7" s="226" t="str">
        <f t="shared" si="32"/>
        <v> </v>
      </c>
      <c r="CP7" s="227" t="str">
        <f t="shared" si="33"/>
        <v> </v>
      </c>
      <c r="CQ7" s="227" t="str">
        <f t="shared" si="34"/>
        <v> </v>
      </c>
      <c r="CR7" s="238">
        <f t="shared" si="35"/>
        <v>0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/>
      <c r="C8" s="16"/>
      <c r="D8" s="17"/>
      <c r="E8" s="37" t="str">
        <f t="shared" si="0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0</v>
      </c>
      <c r="AA8" s="79">
        <f t="shared" si="5"/>
        <v>0</v>
      </c>
      <c r="AB8" s="79">
        <f t="shared" si="6"/>
        <v>0</v>
      </c>
      <c r="AC8" s="68">
        <f t="shared" si="7"/>
        <v>0</v>
      </c>
      <c r="AD8" s="4"/>
      <c r="AE8" s="37" t="str">
        <f t="shared" si="8"/>
        <v> 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 t="str">
        <f t="shared" si="14"/>
        <v> 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0</v>
      </c>
      <c r="AQ8" s="150">
        <f t="shared" si="19"/>
        <v>0</v>
      </c>
      <c r="AS8" s="117" t="s">
        <v>13</v>
      </c>
      <c r="AT8" s="118">
        <f>SUM(AT6:AT7)</f>
        <v>0</v>
      </c>
      <c r="AU8" s="164" t="str">
        <f>IF((AB28+AB56)=0," ",(AB28+AB56)/(AB28+AB56+AA28+AA56))</f>
        <v> </v>
      </c>
      <c r="AV8" s="165" t="str">
        <f>IF(SUM(AV6:AV7)=0," ",SUM(AV6:AV7))</f>
        <v> 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 t="str">
        <f t="shared" si="20"/>
        <v> </v>
      </c>
      <c r="BZ8" s="226" t="str">
        <f t="shared" si="21"/>
        <v> </v>
      </c>
      <c r="CA8" s="227" t="str">
        <f t="shared" si="22"/>
        <v> </v>
      </c>
      <c r="CB8" s="237" t="str">
        <f t="shared" si="40"/>
        <v> </v>
      </c>
      <c r="CC8" s="238">
        <f t="shared" si="23"/>
        <v>0</v>
      </c>
      <c r="CE8" s="226" t="str">
        <f t="shared" si="24"/>
        <v> </v>
      </c>
      <c r="CF8" s="227" t="str">
        <f t="shared" si="25"/>
        <v> </v>
      </c>
      <c r="CG8" s="237" t="str">
        <f t="shared" si="26"/>
        <v> </v>
      </c>
      <c r="CH8" s="238">
        <f t="shared" si="27"/>
        <v>0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 t="str">
        <f t="shared" si="32"/>
        <v> </v>
      </c>
      <c r="CP8" s="227" t="str">
        <f t="shared" si="33"/>
        <v> </v>
      </c>
      <c r="CQ8" s="227" t="str">
        <f t="shared" si="34"/>
        <v> </v>
      </c>
      <c r="CR8" s="238">
        <f t="shared" si="35"/>
        <v>0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/>
      <c r="C9" s="16"/>
      <c r="D9" s="17"/>
      <c r="E9" s="37" t="str">
        <f t="shared" si="0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0</v>
      </c>
      <c r="AA9" s="79">
        <f t="shared" si="5"/>
        <v>0</v>
      </c>
      <c r="AB9" s="79">
        <f t="shared" si="6"/>
        <v>0</v>
      </c>
      <c r="AC9" s="68">
        <f t="shared" si="7"/>
        <v>0</v>
      </c>
      <c r="AD9" s="4"/>
      <c r="AE9" s="37" t="str">
        <f t="shared" si="8"/>
        <v> 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 t="str">
        <f t="shared" si="14"/>
        <v> 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0</v>
      </c>
      <c r="AQ9" s="150">
        <f t="shared" si="19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 t="str">
        <f t="shared" si="20"/>
        <v> </v>
      </c>
      <c r="BZ9" s="226" t="str">
        <f t="shared" si="21"/>
        <v> </v>
      </c>
      <c r="CA9" s="227" t="str">
        <f t="shared" si="22"/>
        <v> </v>
      </c>
      <c r="CB9" s="237" t="str">
        <f t="shared" si="40"/>
        <v> </v>
      </c>
      <c r="CC9" s="238">
        <f t="shared" si="23"/>
        <v>0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 t="str">
        <f t="shared" si="28"/>
        <v> </v>
      </c>
      <c r="CK9" s="227" t="str">
        <f t="shared" si="29"/>
        <v> </v>
      </c>
      <c r="CL9" s="227" t="str">
        <f t="shared" si="30"/>
        <v> </v>
      </c>
      <c r="CM9" s="238">
        <f t="shared" si="31"/>
        <v>0</v>
      </c>
      <c r="CN9" s="2"/>
      <c r="CO9" s="226" t="str">
        <f t="shared" si="32"/>
        <v> </v>
      </c>
      <c r="CP9" s="227" t="str">
        <f t="shared" si="33"/>
        <v> </v>
      </c>
      <c r="CQ9" s="227" t="str">
        <f t="shared" si="34"/>
        <v> </v>
      </c>
      <c r="CR9" s="238">
        <f t="shared" si="35"/>
        <v>0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/>
      <c r="C10" s="16"/>
      <c r="D10" s="17"/>
      <c r="E10" s="37" t="str">
        <f t="shared" si="0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0</v>
      </c>
      <c r="AB10" s="79">
        <f t="shared" si="6"/>
        <v>0</v>
      </c>
      <c r="AC10" s="68">
        <f t="shared" si="7"/>
        <v>0</v>
      </c>
      <c r="AD10" s="4"/>
      <c r="AE10" s="37" t="str">
        <f t="shared" si="8"/>
        <v> 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 t="str">
        <f t="shared" si="14"/>
        <v> 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0</v>
      </c>
      <c r="AQ10" s="150">
        <f t="shared" si="19"/>
        <v>0</v>
      </c>
      <c r="AS10" s="119"/>
      <c r="AT10" s="121" t="s">
        <v>98</v>
      </c>
      <c r="AU10" s="168">
        <f>COUNTA(B5:B27)</f>
        <v>0</v>
      </c>
      <c r="AV10" s="166"/>
      <c r="AW10" s="347"/>
      <c r="AX10" s="348"/>
      <c r="BA10" s="366"/>
      <c r="BB10" s="121" t="s">
        <v>98</v>
      </c>
      <c r="BC10" s="168">
        <f>AU10</f>
        <v>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 t="str">
        <f t="shared" si="20"/>
        <v> 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 t="str">
        <f t="shared" si="24"/>
        <v> </v>
      </c>
      <c r="CF10" s="227" t="str">
        <f t="shared" si="25"/>
        <v> </v>
      </c>
      <c r="CG10" s="237" t="str">
        <f t="shared" si="26"/>
        <v> </v>
      </c>
      <c r="CH10" s="238">
        <f t="shared" si="27"/>
        <v>0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 t="str">
        <f t="shared" si="32"/>
        <v> </v>
      </c>
      <c r="CP10" s="227" t="str">
        <f t="shared" si="33"/>
        <v> </v>
      </c>
      <c r="CQ10" s="227" t="str">
        <f t="shared" si="34"/>
        <v> </v>
      </c>
      <c r="CR10" s="238">
        <f t="shared" si="35"/>
        <v>0</v>
      </c>
      <c r="CT10" s="226" t="str">
        <f t="shared" si="36"/>
        <v> </v>
      </c>
      <c r="CU10" s="227" t="str">
        <f t="shared" si="37"/>
        <v> </v>
      </c>
      <c r="CV10" s="227" t="str">
        <f t="shared" si="38"/>
        <v> </v>
      </c>
      <c r="CW10" s="238">
        <f t="shared" si="39"/>
        <v>0</v>
      </c>
    </row>
    <row r="11" ht="10.35" customHeight="1" spans="1:101">
      <c r="A11" s="18"/>
      <c r="B11" s="19"/>
      <c r="C11" s="16"/>
      <c r="D11" s="17"/>
      <c r="E11" s="37" t="str">
        <f t="shared" si="0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0</v>
      </c>
      <c r="AA11" s="79">
        <f t="shared" si="5"/>
        <v>0</v>
      </c>
      <c r="AB11" s="79">
        <f t="shared" si="6"/>
        <v>0</v>
      </c>
      <c r="AC11" s="68">
        <f t="shared" si="7"/>
        <v>0</v>
      </c>
      <c r="AD11" s="4"/>
      <c r="AE11" s="37" t="str">
        <f t="shared" si="8"/>
        <v> 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 t="str">
        <f t="shared" si="14"/>
        <v> 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0</v>
      </c>
      <c r="AQ11" s="150">
        <f t="shared" si="19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 t="str">
        <f t="shared" si="20"/>
        <v> </v>
      </c>
      <c r="BZ11" s="226" t="str">
        <f t="shared" si="21"/>
        <v> </v>
      </c>
      <c r="CA11" s="227" t="str">
        <f t="shared" si="22"/>
        <v> </v>
      </c>
      <c r="CB11" s="237" t="str">
        <f t="shared" si="40"/>
        <v> </v>
      </c>
      <c r="CC11" s="238">
        <f t="shared" si="23"/>
        <v>0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 t="str">
        <f t="shared" si="28"/>
        <v> </v>
      </c>
      <c r="CK11" s="227" t="str">
        <f t="shared" si="29"/>
        <v> </v>
      </c>
      <c r="CL11" s="227" t="str">
        <f t="shared" si="30"/>
        <v> </v>
      </c>
      <c r="CM11" s="238">
        <f t="shared" si="31"/>
        <v>0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 t="str">
        <f t="shared" si="36"/>
        <v> </v>
      </c>
      <c r="CU11" s="227" t="str">
        <f t="shared" si="37"/>
        <v> </v>
      </c>
      <c r="CV11" s="227" t="str">
        <f t="shared" si="38"/>
        <v> </v>
      </c>
      <c r="CW11" s="238">
        <f t="shared" si="39"/>
        <v>0</v>
      </c>
    </row>
    <row r="12" ht="10.35" customHeight="1" spans="1:101">
      <c r="A12" s="18"/>
      <c r="B12" s="19"/>
      <c r="C12" s="16"/>
      <c r="D12" s="17"/>
      <c r="E12" s="37" t="str">
        <f t="shared" si="0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0</v>
      </c>
      <c r="AB12" s="79">
        <f t="shared" si="6"/>
        <v>0</v>
      </c>
      <c r="AC12" s="68">
        <f t="shared" si="7"/>
        <v>0</v>
      </c>
      <c r="AD12" s="4"/>
      <c r="AE12" s="37" t="str">
        <f t="shared" si="8"/>
        <v> 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0</v>
      </c>
      <c r="AQ12" s="150">
        <f t="shared" si="19"/>
        <v>0</v>
      </c>
      <c r="AS12" s="123" t="s">
        <v>35</v>
      </c>
      <c r="AT12" s="124" t="str">
        <f>IF(AB28+AB56=0," ",(AB28+AB56)/AU10)</f>
        <v> </v>
      </c>
      <c r="AU12" s="170" t="str">
        <f>IF(AB28+AB56=0," ",(AB28+AB56))</f>
        <v> 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 t="str">
        <f t="shared" si="20"/>
        <v> </v>
      </c>
      <c r="BZ12" s="226" t="str">
        <f t="shared" si="21"/>
        <v> </v>
      </c>
      <c r="CA12" s="227" t="str">
        <f t="shared" si="22"/>
        <v> </v>
      </c>
      <c r="CB12" s="237" t="str">
        <f t="shared" si="40"/>
        <v> </v>
      </c>
      <c r="CC12" s="238">
        <f t="shared" si="23"/>
        <v>0</v>
      </c>
      <c r="CE12" s="226" t="str">
        <f t="shared" si="24"/>
        <v> </v>
      </c>
      <c r="CF12" s="227" t="str">
        <f t="shared" si="25"/>
        <v> </v>
      </c>
      <c r="CG12" s="237" t="str">
        <f t="shared" si="26"/>
        <v> </v>
      </c>
      <c r="CH12" s="238">
        <f t="shared" si="27"/>
        <v>0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 t="str">
        <f t="shared" si="32"/>
        <v> </v>
      </c>
      <c r="CP12" s="227" t="str">
        <f t="shared" si="33"/>
        <v> </v>
      </c>
      <c r="CQ12" s="227" t="str">
        <f t="shared" si="34"/>
        <v> </v>
      </c>
      <c r="CR12" s="238">
        <f t="shared" si="35"/>
        <v>0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/>
      <c r="C13" s="16"/>
      <c r="D13" s="17"/>
      <c r="E13" s="37" t="str">
        <f t="shared" si="0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0</v>
      </c>
      <c r="AA13" s="79">
        <f t="shared" si="5"/>
        <v>0</v>
      </c>
      <c r="AB13" s="79">
        <f t="shared" si="6"/>
        <v>0</v>
      </c>
      <c r="AC13" s="68">
        <f t="shared" si="7"/>
        <v>0</v>
      </c>
      <c r="AD13" s="4"/>
      <c r="AE13" s="37" t="str">
        <f t="shared" si="8"/>
        <v> 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0</v>
      </c>
      <c r="AQ13" s="150">
        <f t="shared" si="19"/>
        <v>0</v>
      </c>
      <c r="AS13" s="125" t="s">
        <v>38</v>
      </c>
      <c r="AT13" s="126" t="str">
        <f>IF(AA28+AA56=0," ",(AA28+AA56)/AU10)</f>
        <v> </v>
      </c>
      <c r="AU13" s="171" t="str">
        <f>IF(AA28+AA56=0," ",(AA28+AA56))</f>
        <v> 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 t="str">
        <f t="shared" si="20"/>
        <v> 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 t="str">
        <f t="shared" si="24"/>
        <v> </v>
      </c>
      <c r="CF13" s="227" t="str">
        <f t="shared" si="25"/>
        <v> </v>
      </c>
      <c r="CG13" s="237" t="str">
        <f t="shared" si="26"/>
        <v> </v>
      </c>
      <c r="CH13" s="238">
        <f t="shared" si="27"/>
        <v>0</v>
      </c>
      <c r="CJ13" s="227" t="str">
        <f t="shared" si="28"/>
        <v> </v>
      </c>
      <c r="CK13" s="227" t="str">
        <f t="shared" si="29"/>
        <v> </v>
      </c>
      <c r="CL13" s="227" t="str">
        <f t="shared" si="30"/>
        <v> </v>
      </c>
      <c r="CM13" s="238">
        <f t="shared" si="31"/>
        <v>0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 t="str">
        <f t="shared" si="36"/>
        <v> </v>
      </c>
      <c r="CU13" s="227" t="str">
        <f t="shared" si="37"/>
        <v> </v>
      </c>
      <c r="CV13" s="227" t="str">
        <f t="shared" si="38"/>
        <v> </v>
      </c>
      <c r="CW13" s="238">
        <f t="shared" si="39"/>
        <v>0</v>
      </c>
    </row>
    <row r="14" ht="10.35" customHeight="1" spans="1:101">
      <c r="A14" s="18"/>
      <c r="B14" s="19"/>
      <c r="C14" s="16"/>
      <c r="D14" s="17"/>
      <c r="E14" s="37" t="str">
        <f t="shared" si="0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0</v>
      </c>
      <c r="AA14" s="79">
        <f t="shared" si="5"/>
        <v>0</v>
      </c>
      <c r="AB14" s="79">
        <f t="shared" si="6"/>
        <v>0</v>
      </c>
      <c r="AC14" s="68">
        <f t="shared" si="7"/>
        <v>0</v>
      </c>
      <c r="AD14" s="4"/>
      <c r="AE14" s="37" t="str">
        <f t="shared" si="8"/>
        <v> 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 t="str">
        <f t="shared" si="14"/>
        <v> 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0</v>
      </c>
      <c r="AQ14" s="150">
        <f t="shared" si="19"/>
        <v>0</v>
      </c>
      <c r="AS14" s="127" t="s">
        <v>40</v>
      </c>
      <c r="AT14" s="128" t="str">
        <f>IF(Z28+Z56=0," ",(Z28+Z56)/AU10)</f>
        <v> </v>
      </c>
      <c r="AU14" s="172" t="str">
        <f>IF(Z28+Z56=0," ",(Z28+Z56))</f>
        <v> 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 t="str">
        <f t="shared" si="20"/>
        <v> </v>
      </c>
      <c r="BZ14" s="226" t="str">
        <f t="shared" si="21"/>
        <v> </v>
      </c>
      <c r="CA14" s="227" t="str">
        <f t="shared" si="22"/>
        <v> </v>
      </c>
      <c r="CB14" s="237" t="str">
        <f t="shared" si="40"/>
        <v> </v>
      </c>
      <c r="CC14" s="238">
        <f t="shared" si="23"/>
        <v>0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 t="str">
        <f t="shared" si="28"/>
        <v> </v>
      </c>
      <c r="CK14" s="227" t="str">
        <f t="shared" si="29"/>
        <v> </v>
      </c>
      <c r="CL14" s="227" t="str">
        <f t="shared" si="30"/>
        <v> </v>
      </c>
      <c r="CM14" s="238">
        <f t="shared" si="31"/>
        <v>0</v>
      </c>
      <c r="CN14" s="2"/>
      <c r="CO14" s="226" t="str">
        <f t="shared" si="32"/>
        <v> </v>
      </c>
      <c r="CP14" s="227" t="str">
        <f t="shared" si="33"/>
        <v> </v>
      </c>
      <c r="CQ14" s="227" t="str">
        <f t="shared" si="34"/>
        <v> </v>
      </c>
      <c r="CR14" s="238">
        <f t="shared" si="35"/>
        <v>0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/>
      <c r="C15" s="16"/>
      <c r="D15" s="17"/>
      <c r="E15" s="37" t="str">
        <f t="shared" si="0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 t="shared" si="5"/>
        <v>0</v>
      </c>
      <c r="AA15" s="79">
        <f t="shared" si="5"/>
        <v>0</v>
      </c>
      <c r="AB15" s="79">
        <f t="shared" si="6"/>
        <v>0</v>
      </c>
      <c r="AC15" s="68">
        <f t="shared" si="7"/>
        <v>0</v>
      </c>
      <c r="AD15" s="4"/>
      <c r="AE15" s="37" t="str">
        <f t="shared" si="8"/>
        <v> 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 t="str">
        <f t="shared" si="14"/>
        <v> 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0</v>
      </c>
      <c r="AQ15" s="150">
        <f t="shared" si="19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 t="str">
        <f t="shared" si="20"/>
        <v> 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 t="str">
        <f t="shared" si="28"/>
        <v> </v>
      </c>
      <c r="CK15" s="227" t="str">
        <f t="shared" si="29"/>
        <v> </v>
      </c>
      <c r="CL15" s="227" t="str">
        <f t="shared" si="30"/>
        <v> </v>
      </c>
      <c r="CM15" s="238">
        <f t="shared" si="31"/>
        <v>0</v>
      </c>
      <c r="CN15" s="2"/>
      <c r="CO15" s="226" t="str">
        <f t="shared" si="32"/>
        <v> </v>
      </c>
      <c r="CP15" s="227" t="str">
        <f t="shared" si="33"/>
        <v> </v>
      </c>
      <c r="CQ15" s="227" t="str">
        <f t="shared" si="34"/>
        <v> </v>
      </c>
      <c r="CR15" s="238">
        <f t="shared" si="35"/>
        <v>0</v>
      </c>
      <c r="CT15" s="226" t="str">
        <f t="shared" si="36"/>
        <v> </v>
      </c>
      <c r="CU15" s="227" t="str">
        <f t="shared" si="37"/>
        <v> </v>
      </c>
      <c r="CV15" s="227" t="str">
        <f t="shared" si="38"/>
        <v> </v>
      </c>
      <c r="CW15" s="238">
        <f t="shared" si="39"/>
        <v>0</v>
      </c>
    </row>
    <row r="16" ht="10.35" customHeight="1" spans="1:101">
      <c r="A16" s="18"/>
      <c r="B16" s="19"/>
      <c r="C16" s="16"/>
      <c r="D16" s="17"/>
      <c r="E16" s="37" t="str">
        <f t="shared" si="0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 t="shared" si="5"/>
        <v>0</v>
      </c>
      <c r="AA16" s="79">
        <f t="shared" si="5"/>
        <v>0</v>
      </c>
      <c r="AB16" s="79">
        <f t="shared" si="6"/>
        <v>0</v>
      </c>
      <c r="AC16" s="68">
        <f t="shared" si="7"/>
        <v>0</v>
      </c>
      <c r="AD16" s="4"/>
      <c r="AE16" s="37" t="str">
        <f t="shared" si="8"/>
        <v> 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 t="str">
        <f t="shared" si="14"/>
        <v> 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0</v>
      </c>
      <c r="AQ16" s="150">
        <f t="shared" si="19"/>
        <v>0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 t="str">
        <f t="shared" si="20"/>
        <v> </v>
      </c>
      <c r="BZ16" s="226" t="str">
        <f t="shared" si="21"/>
        <v> </v>
      </c>
      <c r="CA16" s="227" t="str">
        <f t="shared" si="22"/>
        <v> </v>
      </c>
      <c r="CB16" s="237" t="str">
        <f t="shared" si="40"/>
        <v> </v>
      </c>
      <c r="CC16" s="238">
        <f t="shared" si="23"/>
        <v>0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 t="str">
        <f t="shared" si="32"/>
        <v> </v>
      </c>
      <c r="CP16" s="227" t="str">
        <f t="shared" si="33"/>
        <v> </v>
      </c>
      <c r="CQ16" s="227" t="str">
        <f t="shared" si="34"/>
        <v> </v>
      </c>
      <c r="CR16" s="238">
        <f t="shared" si="35"/>
        <v>0</v>
      </c>
      <c r="CT16" s="226" t="str">
        <f t="shared" si="36"/>
        <v> </v>
      </c>
      <c r="CU16" s="227" t="str">
        <f t="shared" si="37"/>
        <v> </v>
      </c>
      <c r="CV16" s="227" t="str">
        <f t="shared" si="38"/>
        <v> </v>
      </c>
      <c r="CW16" s="238">
        <f t="shared" si="39"/>
        <v>0</v>
      </c>
    </row>
    <row r="17" ht="10.35" customHeight="1" spans="1:101">
      <c r="A17" s="18"/>
      <c r="B17" s="19"/>
      <c r="C17" s="16"/>
      <c r="D17" s="17"/>
      <c r="E17" s="37" t="str">
        <f t="shared" si="0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0</v>
      </c>
      <c r="AB17" s="79">
        <f t="shared" si="6"/>
        <v>0</v>
      </c>
      <c r="AC17" s="68">
        <f t="shared" si="7"/>
        <v>0</v>
      </c>
      <c r="AD17" s="4"/>
      <c r="AE17" s="37" t="str">
        <f t="shared" si="8"/>
        <v> 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 t="str">
        <f t="shared" si="14"/>
        <v> 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0</v>
      </c>
      <c r="AQ17" s="150">
        <f t="shared" si="19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 t="str">
        <f t="shared" si="20"/>
        <v> </v>
      </c>
      <c r="BZ17" s="226" t="str">
        <f t="shared" si="21"/>
        <v> </v>
      </c>
      <c r="CA17" s="227" t="str">
        <f t="shared" si="22"/>
        <v> </v>
      </c>
      <c r="CB17" s="237" t="str">
        <f t="shared" si="40"/>
        <v> </v>
      </c>
      <c r="CC17" s="238">
        <f t="shared" si="23"/>
        <v>0</v>
      </c>
      <c r="CE17" s="226" t="str">
        <f t="shared" si="24"/>
        <v> </v>
      </c>
      <c r="CF17" s="227" t="str">
        <f t="shared" si="25"/>
        <v> </v>
      </c>
      <c r="CG17" s="237" t="str">
        <f t="shared" si="26"/>
        <v> </v>
      </c>
      <c r="CH17" s="238">
        <f t="shared" si="27"/>
        <v>0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 t="str">
        <f t="shared" si="36"/>
        <v> </v>
      </c>
      <c r="CU17" s="227" t="str">
        <f t="shared" si="37"/>
        <v> </v>
      </c>
      <c r="CV17" s="227" t="str">
        <f t="shared" si="38"/>
        <v> </v>
      </c>
      <c r="CW17" s="238">
        <f t="shared" si="39"/>
        <v>0</v>
      </c>
    </row>
    <row r="18" ht="10.35" customHeight="1" spans="1:101">
      <c r="A18" s="18"/>
      <c r="B18" s="19"/>
      <c r="C18" s="16"/>
      <c r="D18" s="17"/>
      <c r="E18" s="37" t="str">
        <f t="shared" si="0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0</v>
      </c>
      <c r="AC18" s="68">
        <f t="shared" si="7"/>
        <v>0</v>
      </c>
      <c r="AD18" s="4"/>
      <c r="AE18" s="37" t="str">
        <f t="shared" si="8"/>
        <v> 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 t="str">
        <f t="shared" si="14"/>
        <v> 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 t="str">
        <f t="shared" si="20"/>
        <v> </v>
      </c>
      <c r="BZ18" s="226" t="str">
        <f t="shared" si="21"/>
        <v> </v>
      </c>
      <c r="CA18" s="227" t="str">
        <f t="shared" si="22"/>
        <v> </v>
      </c>
      <c r="CB18" s="237" t="str">
        <f t="shared" si="40"/>
        <v> </v>
      </c>
      <c r="CC18" s="238">
        <f t="shared" si="23"/>
        <v>0</v>
      </c>
      <c r="CE18" s="226" t="str">
        <f t="shared" si="24"/>
        <v> </v>
      </c>
      <c r="CF18" s="227" t="str">
        <f t="shared" si="25"/>
        <v> </v>
      </c>
      <c r="CG18" s="237" t="str">
        <f t="shared" si="26"/>
        <v> </v>
      </c>
      <c r="CH18" s="238">
        <f t="shared" si="27"/>
        <v>0</v>
      </c>
      <c r="CJ18" s="227" t="str">
        <f t="shared" si="28"/>
        <v> </v>
      </c>
      <c r="CK18" s="227" t="str">
        <f t="shared" si="29"/>
        <v> </v>
      </c>
      <c r="CL18" s="227" t="str">
        <f t="shared" si="30"/>
        <v> </v>
      </c>
      <c r="CM18" s="238">
        <f t="shared" si="31"/>
        <v>0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0</v>
      </c>
      <c r="AB19" s="79">
        <f t="shared" si="6"/>
        <v>0</v>
      </c>
      <c r="AC19" s="68">
        <f t="shared" si="7"/>
        <v>0</v>
      </c>
      <c r="AD19" s="4"/>
      <c r="AE19" s="37" t="str">
        <f t="shared" si="8"/>
        <v> 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 t="str">
        <f t="shared" si="14"/>
        <v> 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 t="str">
        <f t="shared" si="20"/>
        <v> 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 t="str">
        <f t="shared" si="24"/>
        <v> </v>
      </c>
      <c r="CF19" s="227" t="str">
        <f t="shared" si="25"/>
        <v> </v>
      </c>
      <c r="CG19" s="237" t="str">
        <f t="shared" si="26"/>
        <v> </v>
      </c>
      <c r="CH19" s="238">
        <f t="shared" si="27"/>
        <v>0</v>
      </c>
      <c r="CJ19" s="227" t="str">
        <f t="shared" si="28"/>
        <v> </v>
      </c>
      <c r="CK19" s="227" t="str">
        <f t="shared" si="29"/>
        <v> </v>
      </c>
      <c r="CL19" s="227" t="str">
        <f t="shared" si="30"/>
        <v> </v>
      </c>
      <c r="CM19" s="238">
        <f t="shared" si="31"/>
        <v>0</v>
      </c>
      <c r="CN19" s="2"/>
      <c r="CO19" s="226" t="str">
        <f t="shared" si="32"/>
        <v> </v>
      </c>
      <c r="CP19" s="227" t="str">
        <f t="shared" si="33"/>
        <v> </v>
      </c>
      <c r="CQ19" s="227" t="str">
        <f t="shared" si="34"/>
        <v> </v>
      </c>
      <c r="CR19" s="238">
        <f t="shared" si="35"/>
        <v>0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0</v>
      </c>
      <c r="AB20" s="79">
        <f t="shared" si="6"/>
        <v>0</v>
      </c>
      <c r="AC20" s="68">
        <f t="shared" si="7"/>
        <v>0</v>
      </c>
      <c r="AD20" s="4"/>
      <c r="AE20" s="37" t="str">
        <f t="shared" si="8"/>
        <v> 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 t="str">
        <f t="shared" si="14"/>
        <v> 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0</v>
      </c>
      <c r="AQ20" s="150">
        <f t="shared" si="19"/>
        <v>0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 t="str">
        <f t="shared" si="20"/>
        <v> 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 t="str">
        <f t="shared" si="28"/>
        <v> </v>
      </c>
      <c r="CK20" s="227" t="str">
        <f t="shared" si="29"/>
        <v> </v>
      </c>
      <c r="CL20" s="227" t="str">
        <f t="shared" si="30"/>
        <v> </v>
      </c>
      <c r="CM20" s="238">
        <f t="shared" si="31"/>
        <v>0</v>
      </c>
      <c r="CN20" s="2"/>
      <c r="CO20" s="226" t="str">
        <f t="shared" si="32"/>
        <v> </v>
      </c>
      <c r="CP20" s="227" t="str">
        <f t="shared" si="33"/>
        <v> </v>
      </c>
      <c r="CQ20" s="227" t="str">
        <f t="shared" si="34"/>
        <v> </v>
      </c>
      <c r="CR20" s="238">
        <f t="shared" si="35"/>
        <v>0</v>
      </c>
      <c r="CT20" s="226" t="str">
        <f t="shared" si="36"/>
        <v> </v>
      </c>
      <c r="CU20" s="227" t="str">
        <f t="shared" si="37"/>
        <v> </v>
      </c>
      <c r="CV20" s="227" t="str">
        <f t="shared" si="38"/>
        <v> </v>
      </c>
      <c r="CW20" s="238">
        <f t="shared" si="39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0</v>
      </c>
      <c r="AQ21" s="150">
        <f t="shared" si="19"/>
        <v>0</v>
      </c>
      <c r="AR21" s="326"/>
      <c r="AS21" s="136" t="s">
        <v>13</v>
      </c>
      <c r="AT21" s="137" t="str">
        <f>IF(AB28+AB56+AA28+AA56=0," ",(AB28+AB56)/(AB28+AB56+AA28+AA56))</f>
        <v> </v>
      </c>
      <c r="AU21" s="179">
        <f>SUM(AU17:AU20)</f>
        <v>0</v>
      </c>
      <c r="AV21" s="180">
        <f>SUM(AV17:AV20)</f>
        <v>0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20"/>
        <v> </v>
      </c>
      <c r="BZ21" s="226" t="str">
        <f t="shared" si="21"/>
        <v> </v>
      </c>
      <c r="CA21" s="227" t="str">
        <f t="shared" si="22"/>
        <v> </v>
      </c>
      <c r="CB21" s="237" t="str">
        <f t="shared" si="40"/>
        <v> </v>
      </c>
      <c r="CC21" s="238">
        <f t="shared" si="23"/>
        <v>0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 t="str">
        <f t="shared" si="36"/>
        <v> </v>
      </c>
      <c r="CU21" s="227" t="str">
        <f t="shared" si="37"/>
        <v> </v>
      </c>
      <c r="CV21" s="227" t="str">
        <f t="shared" si="38"/>
        <v> </v>
      </c>
      <c r="CW21" s="238">
        <f t="shared" si="39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20"/>
        <v> 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 t="str">
        <f t="shared" si="24"/>
        <v> </v>
      </c>
      <c r="CF22" s="227" t="str">
        <f t="shared" si="25"/>
        <v> </v>
      </c>
      <c r="CG22" s="237" t="str">
        <f t="shared" si="26"/>
        <v> </v>
      </c>
      <c r="CH22" s="238">
        <f t="shared" si="27"/>
        <v>0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20"/>
        <v> 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 t="str">
        <f t="shared" si="28"/>
        <v> </v>
      </c>
      <c r="CK23" s="227" t="str">
        <f t="shared" si="29"/>
        <v> </v>
      </c>
      <c r="CL23" s="227" t="str">
        <f t="shared" si="30"/>
        <v> </v>
      </c>
      <c r="CM23" s="238">
        <f t="shared" si="31"/>
        <v>0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0</v>
      </c>
      <c r="AW24" s="335">
        <f>CQ28+CQ56</f>
        <v>0</v>
      </c>
      <c r="AX24" s="335">
        <f>CV28+CV56</f>
        <v>0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 t="str">
        <f t="shared" si="32"/>
        <v> </v>
      </c>
      <c r="CP24" s="227" t="str">
        <f t="shared" si="33"/>
        <v> </v>
      </c>
      <c r="CQ24" s="227" t="str">
        <f t="shared" si="34"/>
        <v> 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0</v>
      </c>
      <c r="AU25" s="337">
        <f>CF28+CF56</f>
        <v>0</v>
      </c>
      <c r="AV25" s="337">
        <f>CK28+CK56</f>
        <v>0</v>
      </c>
      <c r="AW25" s="337">
        <f>CP28+CP56</f>
        <v>0</v>
      </c>
      <c r="AX25" s="337">
        <f>CU28+CU56</f>
        <v>0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0</v>
      </c>
      <c r="AU26" s="339">
        <f>CE28+CE56</f>
        <v>0</v>
      </c>
      <c r="AV26" s="339">
        <f>CJ28+CJ56</f>
        <v>0</v>
      </c>
      <c r="AW26" s="339">
        <f>CO28+CO56</f>
        <v>0</v>
      </c>
      <c r="AX26" s="339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19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0</v>
      </c>
      <c r="AV27" s="341">
        <f>(AV24*3)-AV25</f>
        <v>0</v>
      </c>
      <c r="AW27" s="341">
        <f>(AW24*3)-AW25</f>
        <v>0</v>
      </c>
      <c r="AX27" s="341">
        <f t="shared" ref="AX27" si="42">(AX24*3)-AX25</f>
        <v>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0</v>
      </c>
      <c r="AA28" s="47">
        <f t="shared" si="5"/>
        <v>0</v>
      </c>
      <c r="AB28" s="47">
        <f t="shared" si="5"/>
        <v>0</v>
      </c>
      <c r="AC28" s="64">
        <f t="shared" si="7"/>
        <v>0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 t="str">
        <f>IF(AF28+AG28+AH28+AI28=0,"0 ",(AB28)/(AB28+AA28))</f>
        <v>0 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0</v>
      </c>
      <c r="AQ28" s="152">
        <f>SUM(AQ5:AQ27)</f>
        <v>0</v>
      </c>
      <c r="AS28" s="342" t="s">
        <v>1</v>
      </c>
      <c r="AT28" s="343" t="str">
        <f>IF((AT24+AT25=0),"0",AT24/(AT24+AT25))</f>
        <v>0</v>
      </c>
      <c r="AU28" s="343" t="str">
        <f>IF((AU24+AU25=0),"0",AU24/(AU24+AU25))</f>
        <v>0</v>
      </c>
      <c r="AV28" s="343" t="str">
        <f>IF((AV24+AV25=0),"0",AV24/(AV24+AV25))</f>
        <v>0</v>
      </c>
      <c r="AW28" s="343" t="str">
        <f>IF((AW24+AW25=0),"0",AW24/(AW24+AW25))</f>
        <v>0</v>
      </c>
      <c r="AX28" s="343" t="str">
        <f>IF((AX24+AX25=0),"0",AX24/(AX24+AX25))</f>
        <v>0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0</v>
      </c>
      <c r="CA28" s="229">
        <f>SUM(CA5:CA27)</f>
        <v>0</v>
      </c>
      <c r="CB28" s="229">
        <f>SUM(CB5:CB27)</f>
        <v>0</v>
      </c>
      <c r="CC28" s="239">
        <f>SUM(CC5:CC27)</f>
        <v>0</v>
      </c>
      <c r="CE28" s="228">
        <f>SUM(CE5:CE27)</f>
        <v>0</v>
      </c>
      <c r="CF28" s="229">
        <f t="shared" ref="CF28:CH28" si="43">SUM(CF5:CF27)</f>
        <v>0</v>
      </c>
      <c r="CG28" s="229">
        <f t="shared" si="43"/>
        <v>0</v>
      </c>
      <c r="CH28" s="239">
        <f t="shared" si="43"/>
        <v>0</v>
      </c>
      <c r="CJ28" s="228">
        <f>SUM(CJ5:CJ27)</f>
        <v>0</v>
      </c>
      <c r="CK28" s="229">
        <f t="shared" ref="CK28:CM28" si="44">SUM(CK5:CK27)</f>
        <v>0</v>
      </c>
      <c r="CL28" s="229">
        <f t="shared" si="44"/>
        <v>0</v>
      </c>
      <c r="CM28" s="239">
        <f t="shared" si="44"/>
        <v>0</v>
      </c>
      <c r="CN28" s="2"/>
      <c r="CO28" s="228">
        <f>SUM(CO5:CO27)</f>
        <v>0</v>
      </c>
      <c r="CP28" s="229">
        <f t="shared" ref="CP28:CR28" si="45">SUM(CP5:CP27)</f>
        <v>0</v>
      </c>
      <c r="CQ28" s="229">
        <f t="shared" si="45"/>
        <v>0</v>
      </c>
      <c r="CR28" s="239">
        <f t="shared" si="45"/>
        <v>0</v>
      </c>
      <c r="CT28" s="228">
        <f>SUM(CT5:CT27)</f>
        <v>0</v>
      </c>
      <c r="CU28" s="229">
        <f t="shared" ref="CU28:CW28" si="46">SUM(CU5:CU27)</f>
        <v>0</v>
      </c>
      <c r="CV28" s="229">
        <f t="shared" si="46"/>
        <v>0</v>
      </c>
      <c r="CW28" s="239">
        <f t="shared" si="46"/>
        <v>0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 t="str">
        <f t="shared" ref="E33:E55" si="47">IF((B5=0)," ",B5)</f>
        <v> 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 t="str">
        <f t="shared" ref="AE33:AE55" si="55">IF((B93=0)," ",B93)</f>
        <v> 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 t="str">
        <f t="shared" ref="AL33:AL55" si="61">IF((B93=0)," ",B93)</f>
        <v> 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 t="str">
        <f>IF(B5,WEEKDAY(E33:E55)," ")</f>
        <v> 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 t="str">
        <f t="shared" si="47"/>
        <v> 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 t="str">
        <f t="shared" si="55"/>
        <v> 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 t="str">
        <f t="shared" si="61"/>
        <v> 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 t="str">
        <f t="shared" ref="BY34:BY55" si="69">IF(B6,WEEKDAY(E34:E56)," ")</f>
        <v> 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 t="str">
        <f t="shared" si="47"/>
        <v> 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 t="str">
        <f t="shared" si="55"/>
        <v> 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 t="str">
        <f t="shared" si="61"/>
        <v> 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 t="str">
        <f t="shared" si="69"/>
        <v> 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 t="str">
        <f t="shared" si="47"/>
        <v> 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 t="str">
        <f t="shared" si="55"/>
        <v> 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 t="str">
        <f t="shared" si="61"/>
        <v> 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 t="str">
        <f t="shared" si="69"/>
        <v> 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238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 t="str">
        <f t="shared" si="47"/>
        <v> 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 t="str">
        <f t="shared" si="55"/>
        <v> 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 t="str">
        <f t="shared" si="61"/>
        <v> 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 t="str">
        <f t="shared" si="69"/>
        <v> </v>
      </c>
      <c r="BZ37" s="226" t="str">
        <f t="shared" si="70"/>
        <v> </v>
      </c>
      <c r="CA37" s="227" t="str">
        <f t="shared" si="71"/>
        <v> </v>
      </c>
      <c r="CB37" s="227" t="str">
        <f t="shared" si="62"/>
        <v> 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 t="str">
        <f t="shared" si="47"/>
        <v> 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 t="str">
        <f t="shared" si="55"/>
        <v> 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 t="str">
        <f t="shared" si="61"/>
        <v> 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 t="str">
        <f t="shared" si="69"/>
        <v> 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 t="str">
        <f t="shared" si="73"/>
        <v> </v>
      </c>
      <c r="CF38" s="227" t="str">
        <f t="shared" si="74"/>
        <v> </v>
      </c>
      <c r="CG38" s="227" t="str">
        <f t="shared" si="75"/>
        <v> 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 t="str">
        <f t="shared" si="47"/>
        <v> 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 t="str">
        <f t="shared" si="55"/>
        <v> 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 t="str">
        <f t="shared" si="61"/>
        <v> 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 t="str">
        <f t="shared" si="69"/>
        <v> 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 t="str">
        <f t="shared" si="77"/>
        <v> </v>
      </c>
      <c r="CK39" s="227" t="str">
        <f t="shared" si="78"/>
        <v> </v>
      </c>
      <c r="CL39" s="227" t="str">
        <f t="shared" si="79"/>
        <v> 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 t="str">
        <f t="shared" si="47"/>
        <v> 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 t="str">
        <f t="shared" si="55"/>
        <v> 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 t="str">
        <f t="shared" si="61"/>
        <v> 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 t="str">
        <f t="shared" si="69"/>
        <v> 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238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 t="str">
        <f t="shared" si="47"/>
        <v> 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 t="str">
        <f t="shared" si="55"/>
        <v> 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 t="str">
        <f t="shared" si="61"/>
        <v> 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 t="str">
        <f t="shared" si="69"/>
        <v> 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 t="str">
        <f t="shared" si="73"/>
        <v> </v>
      </c>
      <c r="CF41" s="227" t="str">
        <f t="shared" si="74"/>
        <v> </v>
      </c>
      <c r="CG41" s="227" t="str">
        <f t="shared" si="75"/>
        <v> 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 t="str">
        <f t="shared" si="47"/>
        <v> 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 t="str">
        <f t="shared" si="55"/>
        <v> 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 t="str">
        <f t="shared" si="61"/>
        <v> 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 t="str">
        <f t="shared" si="69"/>
        <v> 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 t="str">
        <f t="shared" si="77"/>
        <v> </v>
      </c>
      <c r="CK42" s="227" t="str">
        <f t="shared" si="78"/>
        <v> </v>
      </c>
      <c r="CL42" s="227" t="str">
        <f t="shared" si="79"/>
        <v> 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 t="str">
        <f t="shared" si="47"/>
        <v> 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 t="str">
        <f t="shared" si="55"/>
        <v> 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 t="str">
        <f t="shared" si="61"/>
        <v> 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 t="str">
        <f t="shared" si="69"/>
        <v> 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 t="str">
        <f t="shared" si="81"/>
        <v> </v>
      </c>
      <c r="CP43" s="227" t="str">
        <f t="shared" si="82"/>
        <v> </v>
      </c>
      <c r="CQ43" s="227" t="str">
        <f t="shared" si="83"/>
        <v> 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 t="str">
        <f t="shared" si="47"/>
        <v> 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 t="str">
        <f t="shared" si="55"/>
        <v> 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 t="str">
        <f t="shared" si="61"/>
        <v> 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 t="str">
        <f t="shared" si="69"/>
        <v> 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 t="str">
        <f t="shared" si="63"/>
        <v> </v>
      </c>
      <c r="CU44" s="227" t="str">
        <f t="shared" si="85"/>
        <v> </v>
      </c>
      <c r="CV44" s="227" t="str">
        <f t="shared" si="86"/>
        <v> 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 t="str">
        <f t="shared" si="47"/>
        <v> 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 t="str">
        <f t="shared" si="55"/>
        <v> 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 t="str">
        <f t="shared" si="61"/>
        <v> 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 t="str">
        <f t="shared" si="69"/>
        <v> </v>
      </c>
      <c r="BZ45" s="226" t="str">
        <f t="shared" si="70"/>
        <v> </v>
      </c>
      <c r="CA45" s="227" t="str">
        <f t="shared" si="71"/>
        <v> </v>
      </c>
      <c r="CB45" s="227" t="str">
        <f t="shared" si="62"/>
        <v> </v>
      </c>
      <c r="CC45" s="238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 t="str">
        <f t="shared" si="47"/>
        <v> 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 t="str">
        <f t="shared" si="55"/>
        <v> 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 t="str">
        <f t="shared" si="61"/>
        <v> 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 t="str">
        <f t="shared" si="69"/>
        <v> 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238">
        <f t="shared" si="72"/>
        <v>0</v>
      </c>
      <c r="CE46" s="226" t="str">
        <f t="shared" si="73"/>
        <v> </v>
      </c>
      <c r="CF46" s="227" t="str">
        <f t="shared" si="74"/>
        <v> </v>
      </c>
      <c r="CG46" s="227" t="str">
        <f t="shared" si="75"/>
        <v> 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 t="str">
        <f t="shared" si="47"/>
        <v> 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 t="str">
        <f t="shared" si="55"/>
        <v> 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 t="str">
        <f t="shared" si="61"/>
        <v> 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 t="str">
        <f t="shared" si="69"/>
        <v> 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 t="str">
        <f t="shared" si="77"/>
        <v> </v>
      </c>
      <c r="CK47" s="227" t="str">
        <f t="shared" si="78"/>
        <v> </v>
      </c>
      <c r="CL47" s="227" t="str">
        <f t="shared" si="79"/>
        <v> 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 t="str">
        <f t="shared" si="47"/>
        <v> 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 t="str">
        <f t="shared" si="55"/>
        <v> 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 t="str">
        <f t="shared" si="61"/>
        <v> 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 t="str">
        <f t="shared" si="69"/>
        <v> 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 t="str">
        <f t="shared" si="81"/>
        <v> </v>
      </c>
      <c r="CP48" s="227" t="str">
        <f t="shared" si="82"/>
        <v> </v>
      </c>
      <c r="CQ48" s="227" t="str">
        <f t="shared" si="83"/>
        <v> 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 t="str">
        <f t="shared" si="47"/>
        <v> 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 t="str">
        <f t="shared" si="55"/>
        <v> 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 t="str">
        <f t="shared" si="61"/>
        <v> 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69"/>
        <v> 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 t="str">
        <f t="shared" si="63"/>
        <v> </v>
      </c>
      <c r="CU49" s="227" t="str">
        <f t="shared" si="85"/>
        <v> </v>
      </c>
      <c r="CV49" s="227" t="str">
        <f t="shared" si="86"/>
        <v> 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 t="str">
        <f t="shared" si="73"/>
        <v> </v>
      </c>
      <c r="CF50" s="227" t="str">
        <f t="shared" si="74"/>
        <v> </v>
      </c>
      <c r="CG50" s="227" t="str">
        <f t="shared" si="75"/>
        <v> 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69"/>
        <v> 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 t="str">
        <f t="shared" si="77"/>
        <v> </v>
      </c>
      <c r="CK51" s="227" t="str">
        <f t="shared" si="78"/>
        <v> </v>
      </c>
      <c r="CL51" s="227" t="str">
        <f t="shared" si="79"/>
        <v> 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 t="str">
        <f t="shared" ref="E61:E83" si="88">IF((B5=0)," ",B5)</f>
        <v> 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 t="str">
        <f t="shared" ref="AE61:AE83" si="97">IF((B5=0)," ",B5)</f>
        <v> 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 t="str">
        <f t="shared" ref="AL61:AL83" si="103">IF((B5=0)," ",B5)</f>
        <v> 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 t="str">
        <f t="shared" ref="BY61:BY83" si="104">IF(B5,WEEKDAY(D61:D83)," ")</f>
        <v> 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 t="str">
        <f t="shared" si="88"/>
        <v> 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 t="str">
        <f t="shared" si="97"/>
        <v> 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 t="str">
        <f t="shared" si="103"/>
        <v> 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 t="str">
        <f t="shared" si="104"/>
        <v> 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 t="str">
        <f t="shared" si="88"/>
        <v> 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 t="str">
        <f t="shared" si="97"/>
        <v> 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 t="str">
        <f t="shared" si="103"/>
        <v> 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 t="str">
        <f t="shared" si="104"/>
        <v> 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 t="str">
        <f t="shared" si="88"/>
        <v> 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 t="str">
        <f t="shared" si="97"/>
        <v> 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 t="str">
        <f t="shared" si="103"/>
        <v> 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 t="str">
        <f t="shared" si="104"/>
        <v> 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 t="str">
        <f t="shared" si="88"/>
        <v> 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 t="str">
        <f t="shared" si="97"/>
        <v> 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 t="str">
        <f t="shared" si="103"/>
        <v> 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 t="str">
        <f t="shared" si="104"/>
        <v> 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 t="str">
        <f t="shared" si="88"/>
        <v> 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 t="str">
        <f t="shared" si="97"/>
        <v> 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 t="str">
        <f t="shared" si="103"/>
        <v> 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 t="str">
        <f t="shared" si="104"/>
        <v> 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 t="str">
        <f t="shared" si="88"/>
        <v> 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 t="str">
        <f t="shared" si="97"/>
        <v> 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 t="str">
        <f t="shared" si="103"/>
        <v> 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 t="str">
        <f t="shared" si="104"/>
        <v> 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 t="str">
        <f t="shared" si="88"/>
        <v> 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 t="str">
        <f t="shared" si="97"/>
        <v> 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 t="str">
        <f t="shared" si="103"/>
        <v> 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 t="str">
        <f t="shared" si="104"/>
        <v> 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 t="str">
        <f t="shared" si="88"/>
        <v> 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 t="str">
        <f t="shared" si="97"/>
        <v> 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 t="str">
        <f t="shared" si="103"/>
        <v> 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 t="str">
        <f t="shared" si="104"/>
        <v> 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 t="str">
        <f t="shared" si="88"/>
        <v> 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 t="str">
        <f t="shared" si="97"/>
        <v> 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 t="str">
        <f t="shared" si="103"/>
        <v> 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 t="str">
        <f t="shared" si="104"/>
        <v> 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 t="str">
        <f t="shared" si="88"/>
        <v> 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 t="str">
        <f t="shared" si="97"/>
        <v> 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 t="str">
        <f t="shared" si="103"/>
        <v> 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 t="str">
        <f t="shared" si="104"/>
        <v> 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 t="str">
        <f t="shared" si="88"/>
        <v> 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 t="str">
        <f t="shared" si="97"/>
        <v> 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 t="str">
        <f t="shared" si="103"/>
        <v> 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 t="str">
        <f t="shared" si="104"/>
        <v> 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 t="str">
        <f t="shared" si="88"/>
        <v> 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 t="str">
        <f t="shared" si="97"/>
        <v> 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 t="str">
        <f t="shared" si="103"/>
        <v> 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 t="str">
        <f t="shared" si="104"/>
        <v> 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 t="str">
        <f t="shared" si="88"/>
        <v> 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 t="str">
        <f t="shared" si="97"/>
        <v> 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 t="str">
        <f t="shared" si="103"/>
        <v> 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 t="str">
        <f t="shared" si="104"/>
        <v> 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 t="str">
        <f t="shared" si="88"/>
        <v> 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 t="str">
        <f t="shared" si="97"/>
        <v> 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 t="str">
        <f t="shared" si="103"/>
        <v> 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 t="str">
        <f t="shared" si="104"/>
        <v> 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 t="str">
        <f t="shared" si="88"/>
        <v> 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 t="str">
        <f t="shared" si="97"/>
        <v> 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 t="str">
        <f t="shared" si="103"/>
        <v> 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 t="str">
        <f t="shared" si="104"/>
        <v> 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 t="str">
        <f t="shared" si="88"/>
        <v> 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 t="str">
        <f t="shared" si="97"/>
        <v> 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 t="str">
        <f t="shared" si="103"/>
        <v> 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04"/>
        <v> 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 t="str">
        <f t="shared" si="88"/>
        <v> 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 t="str">
        <f t="shared" si="97"/>
        <v> 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 t="str">
        <f t="shared" si="103"/>
        <v> 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4"/>
        <v> 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 t="str">
        <f t="shared" si="88"/>
        <v> 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 t="str">
        <f t="shared" si="97"/>
        <v> 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 t="str">
        <f t="shared" si="103"/>
        <v> 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4"/>
        <v> 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 t="str">
        <f>IF((B5=0)," ",B5)</f>
        <v> </v>
      </c>
      <c r="C93" s="20"/>
      <c r="D93" s="247"/>
      <c r="E93" s="33" t="str">
        <f>IF((B93=0)," ",B93)</f>
        <v> </v>
      </c>
      <c r="F93" s="34"/>
      <c r="G93" s="35"/>
      <c r="H93" s="36"/>
      <c r="I93" s="62">
        <f t="shared" ref="I93:I116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 t="str">
        <f t="shared" ref="AE93:AE115" si="137">IF((B5=0)," ",B5)</f>
        <v> 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 t="str">
        <f t="shared" ref="AL93:AL115" si="143">IF((B5=0)," ",B5)</f>
        <v> 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 t="str">
        <f>IF((B6=0)," ",B6)</f>
        <v> </v>
      </c>
      <c r="C94" s="20"/>
      <c r="D94" s="247"/>
      <c r="E94" s="37" t="str">
        <f>IF((B94=0)," ",B94)</f>
        <v> 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 t="str">
        <f t="shared" si="137"/>
        <v> 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 t="str">
        <f t="shared" si="143"/>
        <v> 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 t="str">
        <f t="shared" ref="B95:B115" si="149">IF((B7=0)," ",B7)</f>
        <v> </v>
      </c>
      <c r="C95" s="20"/>
      <c r="D95" s="247"/>
      <c r="E95" s="37" t="str">
        <f t="shared" ref="E95:E115" si="150">IF((B95=0)," ",B95)</f>
        <v> 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 t="str">
        <f t="shared" si="137"/>
        <v> 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 t="str">
        <f t="shared" si="143"/>
        <v> 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 t="str">
        <f t="shared" si="149"/>
        <v> </v>
      </c>
      <c r="C96" s="20"/>
      <c r="D96" s="247"/>
      <c r="E96" s="37" t="str">
        <f t="shared" si="150"/>
        <v> 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 t="str">
        <f t="shared" si="137"/>
        <v> 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 t="str">
        <f t="shared" si="143"/>
        <v> 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 t="str">
        <f t="shared" si="149"/>
        <v> </v>
      </c>
      <c r="C97" s="20"/>
      <c r="D97" s="247"/>
      <c r="E97" s="37" t="str">
        <f t="shared" si="150"/>
        <v> 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 t="str">
        <f t="shared" si="137"/>
        <v> 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 t="str">
        <f t="shared" si="143"/>
        <v> 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 t="str">
        <f t="shared" si="149"/>
        <v> </v>
      </c>
      <c r="C98" s="20"/>
      <c r="D98" s="247"/>
      <c r="E98" s="37" t="str">
        <f t="shared" si="150"/>
        <v> 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 t="str">
        <f t="shared" si="137"/>
        <v> 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 t="str">
        <f t="shared" si="143"/>
        <v> 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 t="str">
        <f t="shared" si="149"/>
        <v> </v>
      </c>
      <c r="C99" s="20"/>
      <c r="D99" s="247"/>
      <c r="E99" s="37" t="str">
        <f t="shared" si="150"/>
        <v> 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 t="str">
        <f t="shared" si="137"/>
        <v> 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 t="str">
        <f t="shared" si="143"/>
        <v> 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 t="str">
        <f t="shared" si="149"/>
        <v> </v>
      </c>
      <c r="C100" s="20"/>
      <c r="D100" s="247"/>
      <c r="E100" s="37" t="str">
        <f t="shared" si="150"/>
        <v> 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 t="str">
        <f t="shared" si="137"/>
        <v> 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 t="str">
        <f t="shared" si="143"/>
        <v> 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 t="str">
        <f t="shared" si="149"/>
        <v> </v>
      </c>
      <c r="C101" s="20"/>
      <c r="D101" s="247"/>
      <c r="E101" s="37" t="str">
        <f t="shared" si="150"/>
        <v> </v>
      </c>
      <c r="F101" s="38"/>
      <c r="G101" s="39"/>
      <c r="H101" s="40"/>
      <c r="I101" s="63">
        <f t="shared" si="130"/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 t="str">
        <f t="shared" si="137"/>
        <v> 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 t="str">
        <f t="shared" si="143"/>
        <v> 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 t="str">
        <f t="shared" si="149"/>
        <v> </v>
      </c>
      <c r="C102" s="20"/>
      <c r="D102" s="247"/>
      <c r="E102" s="37" t="str">
        <f t="shared" si="150"/>
        <v> </v>
      </c>
      <c r="F102" s="38"/>
      <c r="G102" s="39"/>
      <c r="H102" s="40"/>
      <c r="I102" s="63">
        <f t="shared" si="130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 t="str">
        <f t="shared" si="137"/>
        <v> 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 t="str">
        <f t="shared" si="143"/>
        <v> 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 t="str">
        <f t="shared" si="149"/>
        <v> </v>
      </c>
      <c r="C103" s="20"/>
      <c r="D103" s="247"/>
      <c r="E103" s="37" t="str">
        <f t="shared" si="150"/>
        <v> </v>
      </c>
      <c r="F103" s="38"/>
      <c r="G103" s="39"/>
      <c r="H103" s="40"/>
      <c r="I103" s="63">
        <f t="shared" si="130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 t="str">
        <f t="shared" si="137"/>
        <v> 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 t="str">
        <f t="shared" si="143"/>
        <v> 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 t="str">
        <f t="shared" si="149"/>
        <v> </v>
      </c>
      <c r="C104" s="20"/>
      <c r="D104" s="247"/>
      <c r="E104" s="37" t="str">
        <f t="shared" si="150"/>
        <v> </v>
      </c>
      <c r="F104" s="38"/>
      <c r="G104" s="39"/>
      <c r="H104" s="40"/>
      <c r="I104" s="63">
        <f t="shared" si="130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 t="str">
        <f t="shared" si="137"/>
        <v> 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 t="str">
        <f t="shared" si="143"/>
        <v> 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 t="str">
        <f t="shared" si="149"/>
        <v> </v>
      </c>
      <c r="C105" s="20"/>
      <c r="D105" s="247"/>
      <c r="E105" s="37" t="str">
        <f t="shared" si="150"/>
        <v> </v>
      </c>
      <c r="F105" s="38"/>
      <c r="G105" s="39"/>
      <c r="H105" s="40"/>
      <c r="I105" s="63">
        <f t="shared" si="130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 t="str">
        <f t="shared" si="137"/>
        <v> 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 t="str">
        <f t="shared" si="143"/>
        <v> 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 t="str">
        <f t="shared" si="149"/>
        <v> </v>
      </c>
      <c r="C106" s="20"/>
      <c r="D106" s="247"/>
      <c r="E106" s="37" t="str">
        <f t="shared" si="150"/>
        <v> </v>
      </c>
      <c r="F106" s="38"/>
      <c r="G106" s="39"/>
      <c r="H106" s="40"/>
      <c r="I106" s="63">
        <f t="shared" si="130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 t="str">
        <f t="shared" si="137"/>
        <v> 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 t="str">
        <f t="shared" si="143"/>
        <v> 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 t="str">
        <f t="shared" si="149"/>
        <v> </v>
      </c>
      <c r="C107" s="20"/>
      <c r="D107" s="247"/>
      <c r="E107" s="37" t="str">
        <f t="shared" si="150"/>
        <v> </v>
      </c>
      <c r="F107" s="38"/>
      <c r="G107" s="39"/>
      <c r="H107" s="40"/>
      <c r="I107" s="63">
        <f t="shared" si="130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 t="str">
        <f t="shared" si="137"/>
        <v> 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 t="str">
        <f t="shared" si="143"/>
        <v> 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 t="str">
        <f t="shared" si="149"/>
        <v> </v>
      </c>
      <c r="C108" s="20"/>
      <c r="D108" s="247"/>
      <c r="E108" s="37" t="str">
        <f t="shared" si="150"/>
        <v> </v>
      </c>
      <c r="F108" s="38"/>
      <c r="G108" s="39"/>
      <c r="H108" s="40"/>
      <c r="I108" s="63">
        <f t="shared" si="130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 t="str">
        <f t="shared" si="137"/>
        <v> 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 t="str">
        <f t="shared" si="143"/>
        <v> 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49"/>
        <v> </v>
      </c>
      <c r="C109" s="20"/>
      <c r="D109" s="247"/>
      <c r="E109" s="37" t="str">
        <f t="shared" si="150"/>
        <v> </v>
      </c>
      <c r="F109" s="38"/>
      <c r="G109" s="39"/>
      <c r="H109" s="40"/>
      <c r="I109" s="63">
        <f t="shared" si="130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 t="str">
        <f t="shared" si="137"/>
        <v> 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 t="str">
        <f t="shared" si="143"/>
        <v> 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9"/>
        <v> </v>
      </c>
      <c r="C110" s="20"/>
      <c r="D110" s="247"/>
      <c r="E110" s="37" t="str">
        <f t="shared" si="150"/>
        <v> </v>
      </c>
      <c r="F110" s="38"/>
      <c r="G110" s="39"/>
      <c r="H110" s="40"/>
      <c r="I110" s="63">
        <f t="shared" si="130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 t="str">
        <f t="shared" si="137"/>
        <v> 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 t="str">
        <f t="shared" si="143"/>
        <v> 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49"/>
        <v> </v>
      </c>
      <c r="C111" s="20"/>
      <c r="D111" s="247"/>
      <c r="E111" s="37" t="str">
        <f t="shared" si="150"/>
        <v> </v>
      </c>
      <c r="F111" s="38"/>
      <c r="G111" s="39"/>
      <c r="H111" s="40"/>
      <c r="I111" s="63">
        <f t="shared" si="130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 t="str">
        <f t="shared" si="137"/>
        <v> 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 t="str">
        <f t="shared" si="143"/>
        <v> 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30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30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30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30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30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247"/>
      <c r="E121" s="33" t="str">
        <f>IF((B93=0)," ",B93)</f>
        <v> </v>
      </c>
      <c r="F121" s="34"/>
      <c r="G121" s="35"/>
      <c r="H121" s="36"/>
      <c r="I121" s="319">
        <f t="shared" ref="I121:I144" si="151">SUM(F121:H121)</f>
        <v>0</v>
      </c>
      <c r="J121" s="10"/>
      <c r="K121" s="34"/>
      <c r="L121" s="35"/>
      <c r="M121" s="36"/>
      <c r="N121" s="68">
        <f t="shared" ref="N121:N144" si="152">SUM(K121:M121)</f>
        <v>0</v>
      </c>
      <c r="O121" s="10"/>
      <c r="P121" s="34"/>
      <c r="Q121" s="35"/>
      <c r="R121" s="36"/>
      <c r="S121" s="68">
        <f t="shared" ref="S121:S144" si="153">SUM(P121:R121)</f>
        <v>0</v>
      </c>
      <c r="T121" s="10"/>
      <c r="U121" s="34"/>
      <c r="V121" s="35"/>
      <c r="W121" s="36"/>
      <c r="X121" s="68">
        <f t="shared" ref="X121:X144" si="154">SUM(U121:W121)</f>
        <v>0</v>
      </c>
      <c r="Y121" s="10"/>
      <c r="Z121" s="73">
        <f t="shared" ref="Z121:AA144" si="155">F121+K121+P121+U121</f>
        <v>0</v>
      </c>
      <c r="AA121" s="79">
        <f>G121+L121+Q121+V121</f>
        <v>0</v>
      </c>
      <c r="AB121" s="79">
        <f t="shared" ref="AB121:AB144" si="156">H121+M121+R121+W121</f>
        <v>0</v>
      </c>
      <c r="AC121" s="68">
        <f t="shared" ref="AC121:AC144" si="157">SUM(Z121:AB121)</f>
        <v>0</v>
      </c>
      <c r="AD121" s="4"/>
      <c r="AE121" s="33" t="str">
        <f t="shared" ref="AE121:AE143" si="158">IF((B5=0)," ",B5)</f>
        <v> </v>
      </c>
      <c r="AF121" s="85" t="str">
        <f t="shared" ref="AF121:AF143" si="159">IF((G121+H121=0),"0",100*H121/(G121+H121))</f>
        <v>0</v>
      </c>
      <c r="AG121" s="85" t="str">
        <f t="shared" ref="AG121:AG143" si="160">IF((M121+L121=0),"0",100*M121/(L121+M121))</f>
        <v>0</v>
      </c>
      <c r="AH121" s="85" t="str">
        <f t="shared" ref="AH121:AH143" si="161">IF((R121+Q121=0),"0",100*R121/(Q121+R121))</f>
        <v>0</v>
      </c>
      <c r="AI121" s="85" t="str">
        <f t="shared" ref="AI121:AI143" si="162">IF((W121+V121=0),"0",100*W121/(V121+W121))</f>
        <v>0</v>
      </c>
      <c r="AJ121" s="97" t="str">
        <f t="shared" ref="AJ121:AJ143" si="163">IF(AF121+AG121+AH121+AI121=0,"",100*AB121/(AB121+AA121))</f>
        <v/>
      </c>
      <c r="AK121" s="4"/>
      <c r="AL121" s="98" t="str">
        <f t="shared" ref="AL121:AL143" si="164">IF((B5=0)," ",B5)</f>
        <v> 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247"/>
      <c r="E122" s="37" t="str">
        <f t="shared" ref="E122:E143" si="165">IF((B94=0)," ",B94)</f>
        <v> </v>
      </c>
      <c r="F122" s="38"/>
      <c r="G122" s="39"/>
      <c r="H122" s="40"/>
      <c r="I122" s="319">
        <f t="shared" si="151"/>
        <v>0</v>
      </c>
      <c r="J122" s="10"/>
      <c r="K122" s="38"/>
      <c r="L122" s="39"/>
      <c r="M122" s="40"/>
      <c r="N122" s="68">
        <f t="shared" si="152"/>
        <v>0</v>
      </c>
      <c r="O122" s="10"/>
      <c r="P122" s="38"/>
      <c r="Q122" s="39"/>
      <c r="R122" s="40"/>
      <c r="S122" s="68">
        <f t="shared" si="153"/>
        <v>0</v>
      </c>
      <c r="T122" s="10"/>
      <c r="U122" s="38"/>
      <c r="V122" s="39"/>
      <c r="W122" s="40"/>
      <c r="X122" s="68">
        <f t="shared" si="154"/>
        <v>0</v>
      </c>
      <c r="Y122" s="10"/>
      <c r="Z122" s="73">
        <f t="shared" si="155"/>
        <v>0</v>
      </c>
      <c r="AA122" s="79">
        <f>G122+L122+Q122+V122</f>
        <v>0</v>
      </c>
      <c r="AB122" s="79">
        <f t="shared" si="156"/>
        <v>0</v>
      </c>
      <c r="AC122" s="68">
        <f t="shared" si="157"/>
        <v>0</v>
      </c>
      <c r="AD122" s="4"/>
      <c r="AE122" s="37" t="str">
        <f t="shared" si="158"/>
        <v> </v>
      </c>
      <c r="AF122" s="86" t="str">
        <f t="shared" si="159"/>
        <v>0</v>
      </c>
      <c r="AG122" s="86" t="str">
        <f t="shared" si="160"/>
        <v>0</v>
      </c>
      <c r="AH122" s="86" t="str">
        <f t="shared" si="161"/>
        <v>0</v>
      </c>
      <c r="AI122" s="86" t="str">
        <f t="shared" si="162"/>
        <v>0</v>
      </c>
      <c r="AJ122" s="100" t="str">
        <f t="shared" si="163"/>
        <v/>
      </c>
      <c r="AK122" s="4"/>
      <c r="AL122" s="101" t="str">
        <f t="shared" si="164"/>
        <v> </v>
      </c>
      <c r="AM122" s="99">
        <f t="shared" ref="AM122:AM143" si="166">(3*H122)-G122</f>
        <v>0</v>
      </c>
      <c r="AN122" s="99">
        <f t="shared" ref="AN122:AN143" si="167">(3*M122)-L122</f>
        <v>0</v>
      </c>
      <c r="AO122" s="99">
        <f t="shared" ref="AO122:AO143" si="168">(3*R122)-Q122</f>
        <v>0</v>
      </c>
      <c r="AP122" s="99">
        <f t="shared" ref="AP122:AP143" si="169">(3*W122)-V122</f>
        <v>0</v>
      </c>
      <c r="AQ122" s="150">
        <f t="shared" ref="AQ122:AQ143" si="170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247"/>
      <c r="E123" s="37" t="str">
        <f t="shared" si="165"/>
        <v> </v>
      </c>
      <c r="F123" s="38"/>
      <c r="G123" s="39"/>
      <c r="H123" s="40"/>
      <c r="I123" s="319">
        <f t="shared" si="151"/>
        <v>0</v>
      </c>
      <c r="J123" s="10"/>
      <c r="K123" s="38"/>
      <c r="L123" s="39"/>
      <c r="M123" s="40"/>
      <c r="N123" s="68">
        <f t="shared" si="152"/>
        <v>0</v>
      </c>
      <c r="O123" s="10"/>
      <c r="P123" s="38"/>
      <c r="Q123" s="39"/>
      <c r="R123" s="40"/>
      <c r="S123" s="68">
        <f t="shared" si="153"/>
        <v>0</v>
      </c>
      <c r="T123" s="10"/>
      <c r="U123" s="38"/>
      <c r="V123" s="39"/>
      <c r="W123" s="40"/>
      <c r="X123" s="68">
        <f t="shared" si="154"/>
        <v>0</v>
      </c>
      <c r="Y123" s="10"/>
      <c r="Z123" s="73">
        <f t="shared" si="155"/>
        <v>0</v>
      </c>
      <c r="AA123" s="79">
        <f t="shared" si="155"/>
        <v>0</v>
      </c>
      <c r="AB123" s="79">
        <f t="shared" si="156"/>
        <v>0</v>
      </c>
      <c r="AC123" s="68">
        <f t="shared" si="157"/>
        <v>0</v>
      </c>
      <c r="AD123" s="4"/>
      <c r="AE123" s="37" t="str">
        <f t="shared" si="158"/>
        <v> </v>
      </c>
      <c r="AF123" s="86" t="str">
        <f t="shared" si="159"/>
        <v>0</v>
      </c>
      <c r="AG123" s="86" t="str">
        <f t="shared" si="160"/>
        <v>0</v>
      </c>
      <c r="AH123" s="86" t="str">
        <f t="shared" si="161"/>
        <v>0</v>
      </c>
      <c r="AI123" s="86" t="str">
        <f t="shared" si="162"/>
        <v>0</v>
      </c>
      <c r="AJ123" s="100" t="str">
        <f t="shared" si="163"/>
        <v/>
      </c>
      <c r="AK123" s="4"/>
      <c r="AL123" s="101" t="str">
        <f t="shared" si="164"/>
        <v> </v>
      </c>
      <c r="AM123" s="99">
        <f t="shared" si="166"/>
        <v>0</v>
      </c>
      <c r="AN123" s="99">
        <f t="shared" si="167"/>
        <v>0</v>
      </c>
      <c r="AO123" s="99">
        <f t="shared" si="168"/>
        <v>0</v>
      </c>
      <c r="AP123" s="99">
        <f t="shared" si="169"/>
        <v>0</v>
      </c>
      <c r="AQ123" s="150">
        <f t="shared" si="170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247"/>
      <c r="E124" s="37" t="str">
        <f t="shared" si="165"/>
        <v> </v>
      </c>
      <c r="F124" s="38"/>
      <c r="G124" s="39"/>
      <c r="H124" s="40"/>
      <c r="I124" s="319">
        <f t="shared" si="151"/>
        <v>0</v>
      </c>
      <c r="J124" s="10"/>
      <c r="K124" s="38"/>
      <c r="L124" s="39"/>
      <c r="M124" s="40"/>
      <c r="N124" s="68">
        <f t="shared" si="152"/>
        <v>0</v>
      </c>
      <c r="O124" s="10"/>
      <c r="P124" s="38"/>
      <c r="Q124" s="39"/>
      <c r="R124" s="40"/>
      <c r="S124" s="68">
        <f t="shared" si="153"/>
        <v>0</v>
      </c>
      <c r="T124" s="10"/>
      <c r="U124" s="38"/>
      <c r="V124" s="39"/>
      <c r="W124" s="40"/>
      <c r="X124" s="68">
        <f t="shared" si="154"/>
        <v>0</v>
      </c>
      <c r="Y124" s="10"/>
      <c r="Z124" s="73">
        <f t="shared" si="155"/>
        <v>0</v>
      </c>
      <c r="AA124" s="79">
        <f t="shared" si="155"/>
        <v>0</v>
      </c>
      <c r="AB124" s="79">
        <f t="shared" si="156"/>
        <v>0</v>
      </c>
      <c r="AC124" s="68">
        <f t="shared" si="157"/>
        <v>0</v>
      </c>
      <c r="AD124" s="4"/>
      <c r="AE124" s="37" t="str">
        <f t="shared" si="158"/>
        <v> </v>
      </c>
      <c r="AF124" s="86" t="str">
        <f t="shared" si="159"/>
        <v>0</v>
      </c>
      <c r="AG124" s="86" t="str">
        <f t="shared" si="160"/>
        <v>0</v>
      </c>
      <c r="AH124" s="86" t="str">
        <f t="shared" si="161"/>
        <v>0</v>
      </c>
      <c r="AI124" s="86" t="str">
        <f t="shared" si="162"/>
        <v>0</v>
      </c>
      <c r="AJ124" s="100" t="str">
        <f t="shared" si="163"/>
        <v/>
      </c>
      <c r="AK124" s="4"/>
      <c r="AL124" s="101" t="str">
        <f t="shared" si="164"/>
        <v> </v>
      </c>
      <c r="AM124" s="99">
        <f t="shared" si="166"/>
        <v>0</v>
      </c>
      <c r="AN124" s="99">
        <f t="shared" si="167"/>
        <v>0</v>
      </c>
      <c r="AO124" s="99">
        <f t="shared" si="168"/>
        <v>0</v>
      </c>
      <c r="AP124" s="99">
        <f t="shared" si="169"/>
        <v>0</v>
      </c>
      <c r="AQ124" s="150">
        <f t="shared" si="170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247"/>
      <c r="E125" s="37" t="str">
        <f t="shared" si="165"/>
        <v> </v>
      </c>
      <c r="F125" s="38"/>
      <c r="G125" s="39"/>
      <c r="H125" s="40"/>
      <c r="I125" s="319">
        <f t="shared" si="151"/>
        <v>0</v>
      </c>
      <c r="J125" s="10"/>
      <c r="K125" s="38"/>
      <c r="L125" s="39"/>
      <c r="M125" s="40"/>
      <c r="N125" s="68">
        <f t="shared" si="152"/>
        <v>0</v>
      </c>
      <c r="O125" s="10"/>
      <c r="P125" s="38"/>
      <c r="Q125" s="39"/>
      <c r="R125" s="40"/>
      <c r="S125" s="68">
        <f t="shared" si="153"/>
        <v>0</v>
      </c>
      <c r="T125" s="10"/>
      <c r="U125" s="38"/>
      <c r="V125" s="39"/>
      <c r="W125" s="40"/>
      <c r="X125" s="68">
        <f t="shared" si="154"/>
        <v>0</v>
      </c>
      <c r="Y125" s="10"/>
      <c r="Z125" s="73">
        <f t="shared" si="155"/>
        <v>0</v>
      </c>
      <c r="AA125" s="79">
        <f t="shared" si="155"/>
        <v>0</v>
      </c>
      <c r="AB125" s="79">
        <f t="shared" si="156"/>
        <v>0</v>
      </c>
      <c r="AC125" s="68">
        <f t="shared" si="157"/>
        <v>0</v>
      </c>
      <c r="AD125" s="4"/>
      <c r="AE125" s="37" t="str">
        <f t="shared" si="158"/>
        <v> </v>
      </c>
      <c r="AF125" s="86" t="str">
        <f t="shared" si="159"/>
        <v>0</v>
      </c>
      <c r="AG125" s="86" t="str">
        <f t="shared" si="160"/>
        <v>0</v>
      </c>
      <c r="AH125" s="86" t="str">
        <f t="shared" si="161"/>
        <v>0</v>
      </c>
      <c r="AI125" s="86" t="str">
        <f t="shared" si="162"/>
        <v>0</v>
      </c>
      <c r="AJ125" s="100" t="str">
        <f t="shared" si="163"/>
        <v/>
      </c>
      <c r="AK125" s="4"/>
      <c r="AL125" s="101" t="str">
        <f t="shared" si="164"/>
        <v> </v>
      </c>
      <c r="AM125" s="99">
        <f t="shared" si="166"/>
        <v>0</v>
      </c>
      <c r="AN125" s="99">
        <f t="shared" si="167"/>
        <v>0</v>
      </c>
      <c r="AO125" s="99">
        <f t="shared" si="168"/>
        <v>0</v>
      </c>
      <c r="AP125" s="99">
        <f t="shared" si="169"/>
        <v>0</v>
      </c>
      <c r="AQ125" s="150">
        <f t="shared" si="170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247"/>
      <c r="E126" s="37" t="str">
        <f t="shared" si="165"/>
        <v> </v>
      </c>
      <c r="F126" s="38"/>
      <c r="G126" s="39"/>
      <c r="H126" s="40"/>
      <c r="I126" s="319">
        <f t="shared" si="151"/>
        <v>0</v>
      </c>
      <c r="J126" s="10"/>
      <c r="K126" s="38"/>
      <c r="L126" s="39"/>
      <c r="M126" s="40"/>
      <c r="N126" s="68">
        <f t="shared" si="152"/>
        <v>0</v>
      </c>
      <c r="O126" s="10"/>
      <c r="P126" s="38"/>
      <c r="Q126" s="39"/>
      <c r="R126" s="40"/>
      <c r="S126" s="68">
        <f t="shared" si="153"/>
        <v>0</v>
      </c>
      <c r="T126" s="10"/>
      <c r="U126" s="38"/>
      <c r="V126" s="39"/>
      <c r="W126" s="40"/>
      <c r="X126" s="68">
        <f t="shared" si="154"/>
        <v>0</v>
      </c>
      <c r="Y126" s="10"/>
      <c r="Z126" s="73">
        <f t="shared" si="155"/>
        <v>0</v>
      </c>
      <c r="AA126" s="79">
        <f t="shared" si="155"/>
        <v>0</v>
      </c>
      <c r="AB126" s="79">
        <f t="shared" si="156"/>
        <v>0</v>
      </c>
      <c r="AC126" s="68">
        <f t="shared" si="157"/>
        <v>0</v>
      </c>
      <c r="AD126" s="4"/>
      <c r="AE126" s="37" t="str">
        <f t="shared" si="158"/>
        <v> </v>
      </c>
      <c r="AF126" s="86" t="str">
        <f t="shared" si="159"/>
        <v>0</v>
      </c>
      <c r="AG126" s="86" t="str">
        <f t="shared" si="160"/>
        <v>0</v>
      </c>
      <c r="AH126" s="86" t="str">
        <f t="shared" si="161"/>
        <v>0</v>
      </c>
      <c r="AI126" s="86" t="str">
        <f t="shared" si="162"/>
        <v>0</v>
      </c>
      <c r="AJ126" s="100" t="str">
        <f t="shared" si="163"/>
        <v/>
      </c>
      <c r="AK126" s="4"/>
      <c r="AL126" s="101" t="str">
        <f t="shared" si="164"/>
        <v> </v>
      </c>
      <c r="AM126" s="99">
        <f t="shared" si="166"/>
        <v>0</v>
      </c>
      <c r="AN126" s="99">
        <f t="shared" si="167"/>
        <v>0</v>
      </c>
      <c r="AO126" s="99">
        <f t="shared" si="168"/>
        <v>0</v>
      </c>
      <c r="AP126" s="99">
        <f t="shared" si="169"/>
        <v>0</v>
      </c>
      <c r="AQ126" s="150">
        <f t="shared" si="170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247"/>
      <c r="E127" s="37" t="str">
        <f t="shared" si="165"/>
        <v> </v>
      </c>
      <c r="F127" s="38"/>
      <c r="G127" s="39"/>
      <c r="H127" s="40"/>
      <c r="I127" s="319">
        <f t="shared" si="151"/>
        <v>0</v>
      </c>
      <c r="J127" s="10"/>
      <c r="K127" s="38"/>
      <c r="L127" s="39"/>
      <c r="M127" s="40"/>
      <c r="N127" s="68">
        <f t="shared" si="152"/>
        <v>0</v>
      </c>
      <c r="O127" s="10"/>
      <c r="P127" s="38"/>
      <c r="Q127" s="39"/>
      <c r="R127" s="40"/>
      <c r="S127" s="68">
        <f t="shared" si="153"/>
        <v>0</v>
      </c>
      <c r="T127" s="10"/>
      <c r="U127" s="38"/>
      <c r="V127" s="39"/>
      <c r="W127" s="40"/>
      <c r="X127" s="68">
        <f t="shared" si="154"/>
        <v>0</v>
      </c>
      <c r="Y127" s="10"/>
      <c r="Z127" s="73">
        <f t="shared" si="155"/>
        <v>0</v>
      </c>
      <c r="AA127" s="79">
        <f t="shared" si="155"/>
        <v>0</v>
      </c>
      <c r="AB127" s="79">
        <f t="shared" si="156"/>
        <v>0</v>
      </c>
      <c r="AC127" s="68">
        <f t="shared" si="157"/>
        <v>0</v>
      </c>
      <c r="AD127" s="4"/>
      <c r="AE127" s="37" t="str">
        <f t="shared" si="158"/>
        <v> </v>
      </c>
      <c r="AF127" s="86" t="str">
        <f t="shared" si="159"/>
        <v>0</v>
      </c>
      <c r="AG127" s="86" t="str">
        <f t="shared" si="160"/>
        <v>0</v>
      </c>
      <c r="AH127" s="86" t="str">
        <f t="shared" si="161"/>
        <v>0</v>
      </c>
      <c r="AI127" s="86" t="str">
        <f t="shared" si="162"/>
        <v>0</v>
      </c>
      <c r="AJ127" s="100" t="str">
        <f t="shared" si="163"/>
        <v/>
      </c>
      <c r="AK127" s="4"/>
      <c r="AL127" s="101" t="str">
        <f t="shared" si="164"/>
        <v> </v>
      </c>
      <c r="AM127" s="99">
        <f t="shared" si="166"/>
        <v>0</v>
      </c>
      <c r="AN127" s="99">
        <f t="shared" si="167"/>
        <v>0</v>
      </c>
      <c r="AO127" s="99">
        <f t="shared" si="168"/>
        <v>0</v>
      </c>
      <c r="AP127" s="99">
        <f t="shared" si="169"/>
        <v>0</v>
      </c>
      <c r="AQ127" s="150">
        <f t="shared" si="170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247"/>
      <c r="E128" s="37" t="str">
        <f t="shared" si="165"/>
        <v> </v>
      </c>
      <c r="F128" s="38"/>
      <c r="G128" s="39"/>
      <c r="H128" s="40"/>
      <c r="I128" s="319">
        <f t="shared" si="151"/>
        <v>0</v>
      </c>
      <c r="J128" s="10"/>
      <c r="K128" s="38"/>
      <c r="L128" s="39"/>
      <c r="M128" s="40"/>
      <c r="N128" s="68">
        <f t="shared" si="152"/>
        <v>0</v>
      </c>
      <c r="O128" s="10"/>
      <c r="P128" s="38"/>
      <c r="Q128" s="39"/>
      <c r="R128" s="40"/>
      <c r="S128" s="68">
        <f t="shared" si="153"/>
        <v>0</v>
      </c>
      <c r="T128" s="10"/>
      <c r="U128" s="38"/>
      <c r="V128" s="39"/>
      <c r="W128" s="40"/>
      <c r="X128" s="68">
        <f t="shared" si="154"/>
        <v>0</v>
      </c>
      <c r="Y128" s="10"/>
      <c r="Z128" s="73">
        <f t="shared" si="155"/>
        <v>0</v>
      </c>
      <c r="AA128" s="79">
        <f t="shared" si="155"/>
        <v>0</v>
      </c>
      <c r="AB128" s="79">
        <f t="shared" si="156"/>
        <v>0</v>
      </c>
      <c r="AC128" s="68">
        <f t="shared" si="157"/>
        <v>0</v>
      </c>
      <c r="AD128" s="4"/>
      <c r="AE128" s="37" t="str">
        <f t="shared" si="158"/>
        <v> </v>
      </c>
      <c r="AF128" s="86" t="str">
        <f t="shared" si="159"/>
        <v>0</v>
      </c>
      <c r="AG128" s="86" t="str">
        <f t="shared" si="160"/>
        <v>0</v>
      </c>
      <c r="AH128" s="86" t="str">
        <f t="shared" si="161"/>
        <v>0</v>
      </c>
      <c r="AI128" s="86" t="str">
        <f t="shared" si="162"/>
        <v>0</v>
      </c>
      <c r="AJ128" s="100" t="str">
        <f t="shared" si="163"/>
        <v/>
      </c>
      <c r="AK128" s="4"/>
      <c r="AL128" s="101" t="str">
        <f t="shared" si="164"/>
        <v> </v>
      </c>
      <c r="AM128" s="99">
        <f t="shared" si="166"/>
        <v>0</v>
      </c>
      <c r="AN128" s="99">
        <f t="shared" si="167"/>
        <v>0</v>
      </c>
      <c r="AO128" s="99">
        <f t="shared" si="168"/>
        <v>0</v>
      </c>
      <c r="AP128" s="99">
        <f t="shared" si="169"/>
        <v>0</v>
      </c>
      <c r="AQ128" s="150">
        <f t="shared" si="170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247"/>
      <c r="E129" s="37" t="str">
        <f t="shared" si="165"/>
        <v> </v>
      </c>
      <c r="F129" s="38"/>
      <c r="G129" s="39"/>
      <c r="H129" s="40"/>
      <c r="I129" s="319">
        <f t="shared" si="151"/>
        <v>0</v>
      </c>
      <c r="J129" s="10"/>
      <c r="K129" s="38"/>
      <c r="L129" s="39"/>
      <c r="M129" s="40"/>
      <c r="N129" s="68">
        <f t="shared" si="152"/>
        <v>0</v>
      </c>
      <c r="O129" s="10"/>
      <c r="P129" s="38"/>
      <c r="Q129" s="39"/>
      <c r="R129" s="40"/>
      <c r="S129" s="68">
        <f t="shared" si="153"/>
        <v>0</v>
      </c>
      <c r="T129" s="10"/>
      <c r="U129" s="38"/>
      <c r="V129" s="39"/>
      <c r="W129" s="40"/>
      <c r="X129" s="68">
        <f t="shared" si="154"/>
        <v>0</v>
      </c>
      <c r="Y129" s="10"/>
      <c r="Z129" s="73">
        <f t="shared" si="155"/>
        <v>0</v>
      </c>
      <c r="AA129" s="79">
        <f t="shared" si="155"/>
        <v>0</v>
      </c>
      <c r="AB129" s="79">
        <f t="shared" si="156"/>
        <v>0</v>
      </c>
      <c r="AC129" s="68">
        <f t="shared" si="157"/>
        <v>0</v>
      </c>
      <c r="AD129" s="4"/>
      <c r="AE129" s="37" t="str">
        <f t="shared" si="158"/>
        <v> </v>
      </c>
      <c r="AF129" s="86" t="str">
        <f t="shared" si="159"/>
        <v>0</v>
      </c>
      <c r="AG129" s="86" t="str">
        <f t="shared" si="160"/>
        <v>0</v>
      </c>
      <c r="AH129" s="86" t="str">
        <f t="shared" si="161"/>
        <v>0</v>
      </c>
      <c r="AI129" s="86" t="str">
        <f t="shared" si="162"/>
        <v>0</v>
      </c>
      <c r="AJ129" s="100" t="str">
        <f t="shared" si="163"/>
        <v/>
      </c>
      <c r="AK129" s="4"/>
      <c r="AL129" s="101" t="str">
        <f t="shared" si="164"/>
        <v> </v>
      </c>
      <c r="AM129" s="99">
        <f t="shared" si="166"/>
        <v>0</v>
      </c>
      <c r="AN129" s="99">
        <f t="shared" si="167"/>
        <v>0</v>
      </c>
      <c r="AO129" s="99">
        <f t="shared" si="168"/>
        <v>0</v>
      </c>
      <c r="AP129" s="99">
        <f t="shared" si="169"/>
        <v>0</v>
      </c>
      <c r="AQ129" s="150">
        <f t="shared" si="170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247"/>
      <c r="E130" s="37" t="str">
        <f t="shared" si="165"/>
        <v> </v>
      </c>
      <c r="F130" s="38"/>
      <c r="G130" s="39"/>
      <c r="H130" s="40"/>
      <c r="I130" s="319">
        <f t="shared" si="151"/>
        <v>0</v>
      </c>
      <c r="J130" s="10"/>
      <c r="K130" s="38"/>
      <c r="L130" s="39"/>
      <c r="M130" s="40"/>
      <c r="N130" s="68">
        <f t="shared" si="152"/>
        <v>0</v>
      </c>
      <c r="O130" s="10"/>
      <c r="P130" s="38"/>
      <c r="Q130" s="39"/>
      <c r="R130" s="40"/>
      <c r="S130" s="68">
        <f t="shared" si="153"/>
        <v>0</v>
      </c>
      <c r="T130" s="10"/>
      <c r="U130" s="38"/>
      <c r="V130" s="39"/>
      <c r="W130" s="40"/>
      <c r="X130" s="68">
        <f t="shared" si="154"/>
        <v>0</v>
      </c>
      <c r="Y130" s="10"/>
      <c r="Z130" s="73">
        <f t="shared" si="155"/>
        <v>0</v>
      </c>
      <c r="AA130" s="79">
        <f t="shared" si="155"/>
        <v>0</v>
      </c>
      <c r="AB130" s="79">
        <f t="shared" si="156"/>
        <v>0</v>
      </c>
      <c r="AC130" s="68">
        <f t="shared" si="157"/>
        <v>0</v>
      </c>
      <c r="AD130" s="4"/>
      <c r="AE130" s="37" t="str">
        <f t="shared" si="158"/>
        <v> </v>
      </c>
      <c r="AF130" s="86" t="str">
        <f t="shared" si="159"/>
        <v>0</v>
      </c>
      <c r="AG130" s="86" t="str">
        <f t="shared" si="160"/>
        <v>0</v>
      </c>
      <c r="AH130" s="86" t="str">
        <f t="shared" si="161"/>
        <v>0</v>
      </c>
      <c r="AI130" s="86" t="str">
        <f t="shared" si="162"/>
        <v>0</v>
      </c>
      <c r="AJ130" s="100" t="str">
        <f t="shared" si="163"/>
        <v/>
      </c>
      <c r="AK130" s="4"/>
      <c r="AL130" s="101" t="str">
        <f t="shared" si="164"/>
        <v> </v>
      </c>
      <c r="AM130" s="99">
        <f t="shared" si="166"/>
        <v>0</v>
      </c>
      <c r="AN130" s="99">
        <f t="shared" si="167"/>
        <v>0</v>
      </c>
      <c r="AO130" s="99">
        <f t="shared" si="168"/>
        <v>0</v>
      </c>
      <c r="AP130" s="99">
        <f t="shared" si="169"/>
        <v>0</v>
      </c>
      <c r="AQ130" s="150">
        <f t="shared" si="170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247"/>
      <c r="E131" s="37" t="str">
        <f t="shared" si="165"/>
        <v> </v>
      </c>
      <c r="F131" s="38"/>
      <c r="G131" s="39"/>
      <c r="H131" s="40"/>
      <c r="I131" s="319">
        <f t="shared" si="151"/>
        <v>0</v>
      </c>
      <c r="J131" s="10"/>
      <c r="K131" s="38"/>
      <c r="L131" s="39"/>
      <c r="M131" s="40"/>
      <c r="N131" s="68">
        <f t="shared" si="152"/>
        <v>0</v>
      </c>
      <c r="O131" s="10"/>
      <c r="P131" s="38"/>
      <c r="Q131" s="39"/>
      <c r="R131" s="40"/>
      <c r="S131" s="68">
        <f t="shared" si="153"/>
        <v>0</v>
      </c>
      <c r="T131" s="10"/>
      <c r="U131" s="38"/>
      <c r="V131" s="39"/>
      <c r="W131" s="40"/>
      <c r="X131" s="68">
        <f t="shared" si="154"/>
        <v>0</v>
      </c>
      <c r="Y131" s="10"/>
      <c r="Z131" s="73">
        <f t="shared" si="155"/>
        <v>0</v>
      </c>
      <c r="AA131" s="79">
        <f t="shared" si="155"/>
        <v>0</v>
      </c>
      <c r="AB131" s="79">
        <f t="shared" si="156"/>
        <v>0</v>
      </c>
      <c r="AC131" s="68">
        <f t="shared" si="157"/>
        <v>0</v>
      </c>
      <c r="AD131" s="4"/>
      <c r="AE131" s="37" t="str">
        <f t="shared" si="158"/>
        <v> </v>
      </c>
      <c r="AF131" s="86" t="str">
        <f t="shared" si="159"/>
        <v>0</v>
      </c>
      <c r="AG131" s="86" t="str">
        <f t="shared" si="160"/>
        <v>0</v>
      </c>
      <c r="AH131" s="86" t="str">
        <f t="shared" si="161"/>
        <v>0</v>
      </c>
      <c r="AI131" s="86" t="str">
        <f t="shared" si="162"/>
        <v>0</v>
      </c>
      <c r="AJ131" s="100" t="str">
        <f t="shared" si="163"/>
        <v/>
      </c>
      <c r="AK131" s="4"/>
      <c r="AL131" s="101" t="str">
        <f t="shared" si="164"/>
        <v> </v>
      </c>
      <c r="AM131" s="99">
        <f t="shared" si="166"/>
        <v>0</v>
      </c>
      <c r="AN131" s="99">
        <f t="shared" si="167"/>
        <v>0</v>
      </c>
      <c r="AO131" s="99">
        <f t="shared" si="168"/>
        <v>0</v>
      </c>
      <c r="AP131" s="99">
        <f t="shared" si="169"/>
        <v>0</v>
      </c>
      <c r="AQ131" s="150">
        <f t="shared" si="170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247"/>
      <c r="E132" s="37" t="str">
        <f t="shared" si="165"/>
        <v> </v>
      </c>
      <c r="F132" s="38"/>
      <c r="G132" s="39"/>
      <c r="H132" s="40"/>
      <c r="I132" s="319">
        <f t="shared" si="151"/>
        <v>0</v>
      </c>
      <c r="J132" s="10"/>
      <c r="K132" s="38"/>
      <c r="L132" s="39"/>
      <c r="M132" s="40"/>
      <c r="N132" s="68">
        <f t="shared" si="152"/>
        <v>0</v>
      </c>
      <c r="O132" s="10"/>
      <c r="P132" s="38"/>
      <c r="Q132" s="39"/>
      <c r="R132" s="40"/>
      <c r="S132" s="68">
        <f t="shared" si="153"/>
        <v>0</v>
      </c>
      <c r="T132" s="10"/>
      <c r="U132" s="38"/>
      <c r="V132" s="39"/>
      <c r="W132" s="40"/>
      <c r="X132" s="68">
        <f t="shared" si="154"/>
        <v>0</v>
      </c>
      <c r="Y132" s="10"/>
      <c r="Z132" s="73">
        <f t="shared" si="155"/>
        <v>0</v>
      </c>
      <c r="AA132" s="79">
        <f t="shared" si="155"/>
        <v>0</v>
      </c>
      <c r="AB132" s="79">
        <f t="shared" si="156"/>
        <v>0</v>
      </c>
      <c r="AC132" s="68">
        <f t="shared" si="157"/>
        <v>0</v>
      </c>
      <c r="AD132" s="4"/>
      <c r="AE132" s="37" t="str">
        <f t="shared" si="158"/>
        <v> </v>
      </c>
      <c r="AF132" s="86" t="str">
        <f t="shared" si="159"/>
        <v>0</v>
      </c>
      <c r="AG132" s="86" t="str">
        <f t="shared" si="160"/>
        <v>0</v>
      </c>
      <c r="AH132" s="86" t="str">
        <f t="shared" si="161"/>
        <v>0</v>
      </c>
      <c r="AI132" s="86" t="str">
        <f t="shared" si="162"/>
        <v>0</v>
      </c>
      <c r="AJ132" s="100" t="str">
        <f t="shared" si="163"/>
        <v/>
      </c>
      <c r="AK132" s="4"/>
      <c r="AL132" s="101" t="str">
        <f t="shared" si="164"/>
        <v> </v>
      </c>
      <c r="AM132" s="99">
        <f t="shared" si="166"/>
        <v>0</v>
      </c>
      <c r="AN132" s="99">
        <f t="shared" si="167"/>
        <v>0</v>
      </c>
      <c r="AO132" s="99">
        <f t="shared" si="168"/>
        <v>0</v>
      </c>
      <c r="AP132" s="99">
        <f t="shared" si="169"/>
        <v>0</v>
      </c>
      <c r="AQ132" s="150">
        <f t="shared" si="170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247"/>
      <c r="E133" s="37" t="str">
        <f t="shared" si="165"/>
        <v> </v>
      </c>
      <c r="F133" s="38"/>
      <c r="G133" s="39"/>
      <c r="H133" s="40"/>
      <c r="I133" s="319">
        <f t="shared" si="151"/>
        <v>0</v>
      </c>
      <c r="J133" s="10"/>
      <c r="K133" s="38"/>
      <c r="L133" s="39"/>
      <c r="M133" s="40"/>
      <c r="N133" s="68">
        <f t="shared" si="152"/>
        <v>0</v>
      </c>
      <c r="O133" s="10"/>
      <c r="P133" s="38"/>
      <c r="Q133" s="39"/>
      <c r="R133" s="40"/>
      <c r="S133" s="68">
        <f t="shared" si="153"/>
        <v>0</v>
      </c>
      <c r="T133" s="10"/>
      <c r="U133" s="38"/>
      <c r="V133" s="39"/>
      <c r="W133" s="40"/>
      <c r="X133" s="68">
        <f t="shared" si="154"/>
        <v>0</v>
      </c>
      <c r="Y133" s="10"/>
      <c r="Z133" s="73">
        <f t="shared" si="155"/>
        <v>0</v>
      </c>
      <c r="AA133" s="79">
        <f t="shared" si="155"/>
        <v>0</v>
      </c>
      <c r="AB133" s="79">
        <f t="shared" si="156"/>
        <v>0</v>
      </c>
      <c r="AC133" s="68">
        <f t="shared" si="157"/>
        <v>0</v>
      </c>
      <c r="AD133" s="4"/>
      <c r="AE133" s="37" t="str">
        <f t="shared" si="158"/>
        <v> </v>
      </c>
      <c r="AF133" s="86" t="str">
        <f t="shared" si="159"/>
        <v>0</v>
      </c>
      <c r="AG133" s="86" t="str">
        <f t="shared" si="160"/>
        <v>0</v>
      </c>
      <c r="AH133" s="86" t="str">
        <f t="shared" si="161"/>
        <v>0</v>
      </c>
      <c r="AI133" s="86" t="str">
        <f t="shared" si="162"/>
        <v>0</v>
      </c>
      <c r="AJ133" s="100" t="str">
        <f t="shared" si="163"/>
        <v/>
      </c>
      <c r="AK133" s="4"/>
      <c r="AL133" s="101" t="str">
        <f t="shared" si="164"/>
        <v> </v>
      </c>
      <c r="AM133" s="99">
        <f t="shared" si="166"/>
        <v>0</v>
      </c>
      <c r="AN133" s="99">
        <f t="shared" si="167"/>
        <v>0</v>
      </c>
      <c r="AO133" s="99">
        <f t="shared" si="168"/>
        <v>0</v>
      </c>
      <c r="AP133" s="99">
        <f t="shared" si="169"/>
        <v>0</v>
      </c>
      <c r="AQ133" s="150">
        <f t="shared" si="170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247"/>
      <c r="E134" s="37" t="str">
        <f t="shared" si="165"/>
        <v> </v>
      </c>
      <c r="F134" s="38"/>
      <c r="G134" s="39"/>
      <c r="H134" s="40"/>
      <c r="I134" s="319">
        <f t="shared" si="151"/>
        <v>0</v>
      </c>
      <c r="J134" s="10"/>
      <c r="K134" s="38"/>
      <c r="L134" s="39"/>
      <c r="M134" s="40"/>
      <c r="N134" s="68">
        <f t="shared" si="152"/>
        <v>0</v>
      </c>
      <c r="O134" s="10"/>
      <c r="P134" s="38"/>
      <c r="Q134" s="39"/>
      <c r="R134" s="40"/>
      <c r="S134" s="68">
        <f t="shared" si="153"/>
        <v>0</v>
      </c>
      <c r="T134" s="10"/>
      <c r="U134" s="38"/>
      <c r="V134" s="39"/>
      <c r="W134" s="40"/>
      <c r="X134" s="68">
        <f t="shared" si="154"/>
        <v>0</v>
      </c>
      <c r="Y134" s="10"/>
      <c r="Z134" s="73">
        <f t="shared" si="155"/>
        <v>0</v>
      </c>
      <c r="AA134" s="79">
        <f t="shared" si="155"/>
        <v>0</v>
      </c>
      <c r="AB134" s="79">
        <f t="shared" si="156"/>
        <v>0</v>
      </c>
      <c r="AC134" s="68">
        <f t="shared" si="157"/>
        <v>0</v>
      </c>
      <c r="AD134" s="4"/>
      <c r="AE134" s="37" t="str">
        <f t="shared" si="158"/>
        <v> </v>
      </c>
      <c r="AF134" s="86" t="str">
        <f t="shared" si="159"/>
        <v>0</v>
      </c>
      <c r="AG134" s="86" t="str">
        <f t="shared" si="160"/>
        <v>0</v>
      </c>
      <c r="AH134" s="86" t="str">
        <f t="shared" si="161"/>
        <v>0</v>
      </c>
      <c r="AI134" s="86" t="str">
        <f t="shared" si="162"/>
        <v>0</v>
      </c>
      <c r="AJ134" s="100" t="str">
        <f t="shared" si="163"/>
        <v/>
      </c>
      <c r="AK134" s="4"/>
      <c r="AL134" s="101" t="str">
        <f t="shared" si="164"/>
        <v> </v>
      </c>
      <c r="AM134" s="99">
        <f t="shared" si="166"/>
        <v>0</v>
      </c>
      <c r="AN134" s="99">
        <f t="shared" si="167"/>
        <v>0</v>
      </c>
      <c r="AO134" s="99">
        <f t="shared" si="168"/>
        <v>0</v>
      </c>
      <c r="AP134" s="99">
        <f t="shared" si="169"/>
        <v>0</v>
      </c>
      <c r="AQ134" s="150">
        <f t="shared" si="170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247"/>
      <c r="E135" s="37" t="str">
        <f t="shared" si="165"/>
        <v> </v>
      </c>
      <c r="F135" s="38"/>
      <c r="G135" s="39"/>
      <c r="H135" s="40"/>
      <c r="I135" s="319">
        <f t="shared" si="151"/>
        <v>0</v>
      </c>
      <c r="J135" s="10"/>
      <c r="K135" s="38"/>
      <c r="L135" s="39"/>
      <c r="M135" s="40"/>
      <c r="N135" s="68">
        <f t="shared" si="152"/>
        <v>0</v>
      </c>
      <c r="O135" s="10"/>
      <c r="P135" s="38"/>
      <c r="Q135" s="39"/>
      <c r="R135" s="40"/>
      <c r="S135" s="68">
        <f t="shared" si="153"/>
        <v>0</v>
      </c>
      <c r="T135" s="10"/>
      <c r="U135" s="38"/>
      <c r="V135" s="39"/>
      <c r="W135" s="40"/>
      <c r="X135" s="68">
        <f t="shared" si="154"/>
        <v>0</v>
      </c>
      <c r="Y135" s="10"/>
      <c r="Z135" s="73">
        <f t="shared" si="155"/>
        <v>0</v>
      </c>
      <c r="AA135" s="79">
        <f t="shared" si="155"/>
        <v>0</v>
      </c>
      <c r="AB135" s="79">
        <f t="shared" si="156"/>
        <v>0</v>
      </c>
      <c r="AC135" s="68">
        <f t="shared" si="157"/>
        <v>0</v>
      </c>
      <c r="AD135" s="4"/>
      <c r="AE135" s="37" t="str">
        <f t="shared" si="158"/>
        <v> </v>
      </c>
      <c r="AF135" s="86" t="str">
        <f t="shared" si="159"/>
        <v>0</v>
      </c>
      <c r="AG135" s="86" t="str">
        <f t="shared" si="160"/>
        <v>0</v>
      </c>
      <c r="AH135" s="86" t="str">
        <f t="shared" si="161"/>
        <v>0</v>
      </c>
      <c r="AI135" s="86" t="str">
        <f t="shared" si="162"/>
        <v>0</v>
      </c>
      <c r="AJ135" s="100" t="str">
        <f t="shared" si="163"/>
        <v/>
      </c>
      <c r="AK135" s="4"/>
      <c r="AL135" s="101" t="str">
        <f t="shared" si="164"/>
        <v> </v>
      </c>
      <c r="AM135" s="99">
        <f t="shared" si="166"/>
        <v>0</v>
      </c>
      <c r="AN135" s="99">
        <f t="shared" si="167"/>
        <v>0</v>
      </c>
      <c r="AO135" s="99">
        <f t="shared" si="168"/>
        <v>0</v>
      </c>
      <c r="AP135" s="99">
        <f t="shared" si="169"/>
        <v>0</v>
      </c>
      <c r="AQ135" s="150">
        <f t="shared" si="170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247"/>
      <c r="E136" s="37" t="str">
        <f t="shared" si="165"/>
        <v> </v>
      </c>
      <c r="F136" s="38"/>
      <c r="G136" s="39"/>
      <c r="H136" s="40"/>
      <c r="I136" s="319">
        <f t="shared" si="151"/>
        <v>0</v>
      </c>
      <c r="J136" s="10"/>
      <c r="K136" s="38"/>
      <c r="L136" s="39"/>
      <c r="M136" s="40"/>
      <c r="N136" s="68">
        <f t="shared" si="152"/>
        <v>0</v>
      </c>
      <c r="O136" s="10"/>
      <c r="P136" s="38"/>
      <c r="Q136" s="39"/>
      <c r="R136" s="40"/>
      <c r="S136" s="68">
        <f t="shared" si="153"/>
        <v>0</v>
      </c>
      <c r="T136" s="10"/>
      <c r="U136" s="38"/>
      <c r="V136" s="39"/>
      <c r="W136" s="40"/>
      <c r="X136" s="68">
        <f t="shared" si="154"/>
        <v>0</v>
      </c>
      <c r="Y136" s="10"/>
      <c r="Z136" s="73">
        <f t="shared" si="155"/>
        <v>0</v>
      </c>
      <c r="AA136" s="79">
        <f t="shared" si="155"/>
        <v>0</v>
      </c>
      <c r="AB136" s="79">
        <f t="shared" si="156"/>
        <v>0</v>
      </c>
      <c r="AC136" s="68">
        <f t="shared" si="157"/>
        <v>0</v>
      </c>
      <c r="AD136" s="4"/>
      <c r="AE136" s="37" t="str">
        <f t="shared" si="158"/>
        <v> </v>
      </c>
      <c r="AF136" s="86" t="str">
        <f t="shared" si="159"/>
        <v>0</v>
      </c>
      <c r="AG136" s="86" t="str">
        <f t="shared" si="160"/>
        <v>0</v>
      </c>
      <c r="AH136" s="86" t="str">
        <f t="shared" si="161"/>
        <v>0</v>
      </c>
      <c r="AI136" s="86" t="str">
        <f t="shared" si="162"/>
        <v>0</v>
      </c>
      <c r="AJ136" s="100" t="str">
        <f t="shared" si="163"/>
        <v/>
      </c>
      <c r="AK136" s="4"/>
      <c r="AL136" s="101" t="str">
        <f t="shared" si="164"/>
        <v> </v>
      </c>
      <c r="AM136" s="99">
        <f t="shared" si="166"/>
        <v>0</v>
      </c>
      <c r="AN136" s="99">
        <f t="shared" si="167"/>
        <v>0</v>
      </c>
      <c r="AO136" s="99">
        <f t="shared" si="168"/>
        <v>0</v>
      </c>
      <c r="AP136" s="99">
        <f t="shared" si="169"/>
        <v>0</v>
      </c>
      <c r="AQ136" s="150">
        <f t="shared" si="170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247"/>
      <c r="E137" s="37" t="str">
        <f t="shared" si="165"/>
        <v> </v>
      </c>
      <c r="F137" s="38"/>
      <c r="G137" s="39"/>
      <c r="H137" s="40"/>
      <c r="I137" s="319">
        <f t="shared" si="151"/>
        <v>0</v>
      </c>
      <c r="J137" s="10"/>
      <c r="K137" s="38"/>
      <c r="L137" s="39"/>
      <c r="M137" s="40"/>
      <c r="N137" s="68">
        <f t="shared" si="152"/>
        <v>0</v>
      </c>
      <c r="O137" s="10"/>
      <c r="P137" s="38"/>
      <c r="Q137" s="39"/>
      <c r="R137" s="40"/>
      <c r="S137" s="68">
        <f t="shared" si="153"/>
        <v>0</v>
      </c>
      <c r="T137" s="10"/>
      <c r="U137" s="38"/>
      <c r="V137" s="39"/>
      <c r="W137" s="40"/>
      <c r="X137" s="68">
        <f t="shared" si="154"/>
        <v>0</v>
      </c>
      <c r="Y137" s="10"/>
      <c r="Z137" s="73">
        <f t="shared" si="155"/>
        <v>0</v>
      </c>
      <c r="AA137" s="79">
        <f t="shared" si="155"/>
        <v>0</v>
      </c>
      <c r="AB137" s="79">
        <f t="shared" si="156"/>
        <v>0</v>
      </c>
      <c r="AC137" s="68">
        <f t="shared" si="157"/>
        <v>0</v>
      </c>
      <c r="AD137" s="4"/>
      <c r="AE137" s="37" t="str">
        <f t="shared" si="158"/>
        <v> </v>
      </c>
      <c r="AF137" s="86" t="str">
        <f t="shared" si="159"/>
        <v>0</v>
      </c>
      <c r="AG137" s="86" t="str">
        <f t="shared" si="160"/>
        <v>0</v>
      </c>
      <c r="AH137" s="86" t="str">
        <f t="shared" si="161"/>
        <v>0</v>
      </c>
      <c r="AI137" s="86" t="str">
        <f t="shared" si="162"/>
        <v>0</v>
      </c>
      <c r="AJ137" s="100" t="str">
        <f t="shared" si="163"/>
        <v/>
      </c>
      <c r="AK137" s="4"/>
      <c r="AL137" s="101" t="str">
        <f t="shared" si="164"/>
        <v> </v>
      </c>
      <c r="AM137" s="99">
        <f t="shared" si="166"/>
        <v>0</v>
      </c>
      <c r="AN137" s="99">
        <f t="shared" si="167"/>
        <v>0</v>
      </c>
      <c r="AO137" s="99">
        <f t="shared" si="168"/>
        <v>0</v>
      </c>
      <c r="AP137" s="99">
        <f t="shared" si="169"/>
        <v>0</v>
      </c>
      <c r="AQ137" s="150">
        <f t="shared" si="170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247"/>
      <c r="E138" s="37" t="str">
        <f t="shared" si="165"/>
        <v> </v>
      </c>
      <c r="F138" s="38"/>
      <c r="G138" s="39"/>
      <c r="H138" s="40"/>
      <c r="I138" s="319">
        <f t="shared" si="151"/>
        <v>0</v>
      </c>
      <c r="J138" s="10"/>
      <c r="K138" s="38"/>
      <c r="L138" s="39"/>
      <c r="M138" s="40"/>
      <c r="N138" s="68">
        <f t="shared" si="152"/>
        <v>0</v>
      </c>
      <c r="O138" s="10"/>
      <c r="P138" s="38"/>
      <c r="Q138" s="39"/>
      <c r="R138" s="40"/>
      <c r="S138" s="68">
        <f t="shared" si="153"/>
        <v>0</v>
      </c>
      <c r="T138" s="10"/>
      <c r="U138" s="38"/>
      <c r="V138" s="39"/>
      <c r="W138" s="40"/>
      <c r="X138" s="68">
        <f t="shared" si="154"/>
        <v>0</v>
      </c>
      <c r="Y138" s="10"/>
      <c r="Z138" s="73">
        <f t="shared" si="155"/>
        <v>0</v>
      </c>
      <c r="AA138" s="79">
        <f t="shared" si="155"/>
        <v>0</v>
      </c>
      <c r="AB138" s="79">
        <f t="shared" si="156"/>
        <v>0</v>
      </c>
      <c r="AC138" s="68">
        <f t="shared" si="157"/>
        <v>0</v>
      </c>
      <c r="AD138" s="4"/>
      <c r="AE138" s="37" t="str">
        <f t="shared" si="158"/>
        <v> </v>
      </c>
      <c r="AF138" s="86" t="str">
        <f t="shared" si="159"/>
        <v>0</v>
      </c>
      <c r="AG138" s="86" t="str">
        <f t="shared" si="160"/>
        <v>0</v>
      </c>
      <c r="AH138" s="86" t="str">
        <f t="shared" si="161"/>
        <v>0</v>
      </c>
      <c r="AI138" s="86" t="str">
        <f t="shared" si="162"/>
        <v>0</v>
      </c>
      <c r="AJ138" s="100" t="str">
        <f t="shared" si="163"/>
        <v/>
      </c>
      <c r="AK138" s="4"/>
      <c r="AL138" s="101" t="str">
        <f t="shared" si="164"/>
        <v> </v>
      </c>
      <c r="AM138" s="99">
        <f t="shared" si="166"/>
        <v>0</v>
      </c>
      <c r="AN138" s="99">
        <f t="shared" si="167"/>
        <v>0</v>
      </c>
      <c r="AO138" s="99">
        <f t="shared" si="168"/>
        <v>0</v>
      </c>
      <c r="AP138" s="99">
        <f t="shared" si="169"/>
        <v>0</v>
      </c>
      <c r="AQ138" s="150">
        <f t="shared" si="170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247"/>
      <c r="E139" s="37" t="str">
        <f t="shared" si="165"/>
        <v> </v>
      </c>
      <c r="F139" s="38"/>
      <c r="G139" s="39"/>
      <c r="H139" s="40"/>
      <c r="I139" s="319">
        <f t="shared" si="151"/>
        <v>0</v>
      </c>
      <c r="J139" s="10"/>
      <c r="K139" s="38"/>
      <c r="L139" s="39"/>
      <c r="M139" s="40"/>
      <c r="N139" s="68">
        <f t="shared" si="152"/>
        <v>0</v>
      </c>
      <c r="O139" s="10"/>
      <c r="P139" s="38"/>
      <c r="Q139" s="39"/>
      <c r="R139" s="40"/>
      <c r="S139" s="68">
        <f t="shared" si="153"/>
        <v>0</v>
      </c>
      <c r="T139" s="10"/>
      <c r="U139" s="38"/>
      <c r="V139" s="39"/>
      <c r="W139" s="40"/>
      <c r="X139" s="68">
        <f t="shared" si="154"/>
        <v>0</v>
      </c>
      <c r="Y139" s="10"/>
      <c r="Z139" s="73">
        <f t="shared" si="155"/>
        <v>0</v>
      </c>
      <c r="AA139" s="79">
        <f t="shared" si="155"/>
        <v>0</v>
      </c>
      <c r="AB139" s="79">
        <f t="shared" si="156"/>
        <v>0</v>
      </c>
      <c r="AC139" s="68">
        <f t="shared" si="157"/>
        <v>0</v>
      </c>
      <c r="AD139" s="4"/>
      <c r="AE139" s="37" t="str">
        <f t="shared" si="158"/>
        <v> </v>
      </c>
      <c r="AF139" s="86" t="str">
        <f t="shared" si="159"/>
        <v>0</v>
      </c>
      <c r="AG139" s="86" t="str">
        <f t="shared" si="160"/>
        <v>0</v>
      </c>
      <c r="AH139" s="86" t="str">
        <f t="shared" si="161"/>
        <v>0</v>
      </c>
      <c r="AI139" s="86" t="str">
        <f t="shared" si="162"/>
        <v>0</v>
      </c>
      <c r="AJ139" s="100" t="str">
        <f t="shared" si="163"/>
        <v/>
      </c>
      <c r="AK139" s="4"/>
      <c r="AL139" s="101" t="str">
        <f t="shared" si="164"/>
        <v> </v>
      </c>
      <c r="AM139" s="99">
        <f t="shared" si="166"/>
        <v>0</v>
      </c>
      <c r="AN139" s="99">
        <f t="shared" si="167"/>
        <v>0</v>
      </c>
      <c r="AO139" s="99">
        <f t="shared" si="168"/>
        <v>0</v>
      </c>
      <c r="AP139" s="99">
        <f t="shared" si="169"/>
        <v>0</v>
      </c>
      <c r="AQ139" s="150">
        <f t="shared" si="170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247"/>
      <c r="E140" s="37" t="str">
        <f t="shared" si="165"/>
        <v> </v>
      </c>
      <c r="F140" s="38"/>
      <c r="G140" s="39"/>
      <c r="H140" s="40"/>
      <c r="I140" s="319">
        <f t="shared" si="151"/>
        <v>0</v>
      </c>
      <c r="J140" s="10"/>
      <c r="K140" s="38"/>
      <c r="L140" s="39"/>
      <c r="M140" s="40"/>
      <c r="N140" s="68">
        <f t="shared" si="152"/>
        <v>0</v>
      </c>
      <c r="O140" s="10"/>
      <c r="P140" s="38"/>
      <c r="Q140" s="39"/>
      <c r="R140" s="40"/>
      <c r="S140" s="68">
        <f t="shared" si="153"/>
        <v>0</v>
      </c>
      <c r="T140" s="10"/>
      <c r="U140" s="38"/>
      <c r="V140" s="39"/>
      <c r="W140" s="40"/>
      <c r="X140" s="68">
        <f t="shared" si="154"/>
        <v>0</v>
      </c>
      <c r="Y140" s="10"/>
      <c r="Z140" s="73">
        <f t="shared" si="155"/>
        <v>0</v>
      </c>
      <c r="AA140" s="79">
        <f t="shared" si="155"/>
        <v>0</v>
      </c>
      <c r="AB140" s="79">
        <f t="shared" si="156"/>
        <v>0</v>
      </c>
      <c r="AC140" s="68">
        <f t="shared" si="157"/>
        <v>0</v>
      </c>
      <c r="AD140" s="4"/>
      <c r="AE140" s="37" t="str">
        <f t="shared" si="158"/>
        <v> </v>
      </c>
      <c r="AF140" s="86" t="str">
        <f t="shared" si="159"/>
        <v>0</v>
      </c>
      <c r="AG140" s="86" t="str">
        <f t="shared" si="160"/>
        <v>0</v>
      </c>
      <c r="AH140" s="86" t="str">
        <f t="shared" si="161"/>
        <v>0</v>
      </c>
      <c r="AI140" s="86" t="str">
        <f t="shared" si="162"/>
        <v>0</v>
      </c>
      <c r="AJ140" s="100" t="str">
        <f t="shared" si="163"/>
        <v/>
      </c>
      <c r="AK140" s="4"/>
      <c r="AL140" s="101" t="str">
        <f t="shared" si="164"/>
        <v> </v>
      </c>
      <c r="AM140" s="99">
        <f t="shared" si="166"/>
        <v>0</v>
      </c>
      <c r="AN140" s="99">
        <f t="shared" si="167"/>
        <v>0</v>
      </c>
      <c r="AO140" s="99">
        <f t="shared" si="168"/>
        <v>0</v>
      </c>
      <c r="AP140" s="99">
        <f t="shared" si="169"/>
        <v>0</v>
      </c>
      <c r="AQ140" s="150">
        <f t="shared" si="170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247"/>
      <c r="E141" s="37" t="str">
        <f t="shared" si="165"/>
        <v> </v>
      </c>
      <c r="F141" s="38"/>
      <c r="G141" s="39"/>
      <c r="H141" s="40"/>
      <c r="I141" s="319">
        <f t="shared" si="151"/>
        <v>0</v>
      </c>
      <c r="J141" s="10"/>
      <c r="K141" s="38"/>
      <c r="L141" s="39"/>
      <c r="M141" s="40"/>
      <c r="N141" s="68">
        <f t="shared" si="152"/>
        <v>0</v>
      </c>
      <c r="O141" s="10"/>
      <c r="P141" s="38"/>
      <c r="Q141" s="39"/>
      <c r="R141" s="40"/>
      <c r="S141" s="68">
        <f t="shared" si="153"/>
        <v>0</v>
      </c>
      <c r="T141" s="10"/>
      <c r="U141" s="38"/>
      <c r="V141" s="39"/>
      <c r="W141" s="40"/>
      <c r="X141" s="68">
        <f t="shared" si="154"/>
        <v>0</v>
      </c>
      <c r="Y141" s="10"/>
      <c r="Z141" s="73">
        <f t="shared" si="155"/>
        <v>0</v>
      </c>
      <c r="AA141" s="79">
        <f t="shared" si="155"/>
        <v>0</v>
      </c>
      <c r="AB141" s="79">
        <f t="shared" si="156"/>
        <v>0</v>
      </c>
      <c r="AC141" s="68">
        <f t="shared" si="157"/>
        <v>0</v>
      </c>
      <c r="AD141" s="4"/>
      <c r="AE141" s="37" t="str">
        <f t="shared" si="158"/>
        <v> </v>
      </c>
      <c r="AF141" s="86" t="str">
        <f t="shared" si="159"/>
        <v>0</v>
      </c>
      <c r="AG141" s="86" t="str">
        <f t="shared" si="160"/>
        <v>0</v>
      </c>
      <c r="AH141" s="86" t="str">
        <f t="shared" si="161"/>
        <v>0</v>
      </c>
      <c r="AI141" s="86" t="str">
        <f t="shared" si="162"/>
        <v>0</v>
      </c>
      <c r="AJ141" s="100" t="str">
        <f t="shared" si="163"/>
        <v/>
      </c>
      <c r="AK141" s="4"/>
      <c r="AL141" s="101" t="str">
        <f t="shared" si="164"/>
        <v> </v>
      </c>
      <c r="AM141" s="99">
        <f t="shared" si="166"/>
        <v>0</v>
      </c>
      <c r="AN141" s="99">
        <f t="shared" si="167"/>
        <v>0</v>
      </c>
      <c r="AO141" s="99">
        <f t="shared" si="168"/>
        <v>0</v>
      </c>
      <c r="AP141" s="99">
        <f t="shared" si="169"/>
        <v>0</v>
      </c>
      <c r="AQ141" s="150">
        <f t="shared" si="170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247"/>
      <c r="E142" s="37" t="str">
        <f t="shared" si="165"/>
        <v> </v>
      </c>
      <c r="F142" s="38"/>
      <c r="G142" s="39"/>
      <c r="H142" s="40"/>
      <c r="I142" s="319">
        <f t="shared" si="151"/>
        <v>0</v>
      </c>
      <c r="J142" s="10"/>
      <c r="K142" s="38"/>
      <c r="L142" s="39"/>
      <c r="M142" s="40"/>
      <c r="N142" s="68">
        <f t="shared" si="152"/>
        <v>0</v>
      </c>
      <c r="O142" s="10"/>
      <c r="P142" s="38"/>
      <c r="Q142" s="39"/>
      <c r="R142" s="40"/>
      <c r="S142" s="68">
        <f t="shared" si="153"/>
        <v>0</v>
      </c>
      <c r="T142" s="10"/>
      <c r="U142" s="38"/>
      <c r="V142" s="39"/>
      <c r="W142" s="40"/>
      <c r="X142" s="68">
        <f t="shared" si="154"/>
        <v>0</v>
      </c>
      <c r="Y142" s="10"/>
      <c r="Z142" s="73">
        <f t="shared" si="155"/>
        <v>0</v>
      </c>
      <c r="AA142" s="79">
        <f t="shared" si="155"/>
        <v>0</v>
      </c>
      <c r="AB142" s="79">
        <f t="shared" si="156"/>
        <v>0</v>
      </c>
      <c r="AC142" s="68">
        <f t="shared" si="157"/>
        <v>0</v>
      </c>
      <c r="AD142" s="4"/>
      <c r="AE142" s="37" t="str">
        <f t="shared" si="158"/>
        <v> </v>
      </c>
      <c r="AF142" s="86" t="str">
        <f t="shared" si="159"/>
        <v>0</v>
      </c>
      <c r="AG142" s="86" t="str">
        <f t="shared" si="160"/>
        <v>0</v>
      </c>
      <c r="AH142" s="86" t="str">
        <f t="shared" si="161"/>
        <v>0</v>
      </c>
      <c r="AI142" s="86" t="str">
        <f t="shared" si="162"/>
        <v>0</v>
      </c>
      <c r="AJ142" s="100" t="str">
        <f t="shared" si="163"/>
        <v/>
      </c>
      <c r="AK142" s="4"/>
      <c r="AL142" s="101" t="str">
        <f t="shared" si="164"/>
        <v> </v>
      </c>
      <c r="AM142" s="99">
        <f t="shared" si="166"/>
        <v>0</v>
      </c>
      <c r="AN142" s="99">
        <f t="shared" si="167"/>
        <v>0</v>
      </c>
      <c r="AO142" s="99">
        <f t="shared" si="168"/>
        <v>0</v>
      </c>
      <c r="AP142" s="99">
        <f t="shared" si="169"/>
        <v>0</v>
      </c>
      <c r="AQ142" s="150">
        <f t="shared" si="170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247"/>
      <c r="E143" s="41" t="str">
        <f t="shared" si="165"/>
        <v> </v>
      </c>
      <c r="F143" s="42"/>
      <c r="G143" s="43"/>
      <c r="H143" s="44"/>
      <c r="I143" s="319">
        <f t="shared" si="151"/>
        <v>0</v>
      </c>
      <c r="J143" s="10"/>
      <c r="K143" s="42"/>
      <c r="L143" s="43"/>
      <c r="M143" s="44"/>
      <c r="N143" s="68">
        <f t="shared" si="152"/>
        <v>0</v>
      </c>
      <c r="O143" s="10"/>
      <c r="P143" s="42"/>
      <c r="Q143" s="43"/>
      <c r="R143" s="44"/>
      <c r="S143" s="68">
        <f t="shared" si="153"/>
        <v>0</v>
      </c>
      <c r="T143" s="10"/>
      <c r="U143" s="42"/>
      <c r="V143" s="43"/>
      <c r="W143" s="44"/>
      <c r="X143" s="68">
        <f t="shared" si="154"/>
        <v>0</v>
      </c>
      <c r="Y143" s="10"/>
      <c r="Z143" s="73">
        <f t="shared" si="155"/>
        <v>0</v>
      </c>
      <c r="AA143" s="79">
        <f t="shared" si="155"/>
        <v>0</v>
      </c>
      <c r="AB143" s="79">
        <f t="shared" si="156"/>
        <v>0</v>
      </c>
      <c r="AC143" s="68">
        <f t="shared" si="157"/>
        <v>0</v>
      </c>
      <c r="AD143" s="4"/>
      <c r="AE143" s="41" t="str">
        <f t="shared" si="158"/>
        <v> </v>
      </c>
      <c r="AF143" s="86" t="str">
        <f t="shared" si="159"/>
        <v>0</v>
      </c>
      <c r="AG143" s="86" t="str">
        <f t="shared" si="160"/>
        <v>0</v>
      </c>
      <c r="AH143" s="86" t="str">
        <f t="shared" si="161"/>
        <v>0</v>
      </c>
      <c r="AI143" s="86" t="str">
        <f t="shared" si="162"/>
        <v>0</v>
      </c>
      <c r="AJ143" s="100" t="str">
        <f t="shared" si="163"/>
        <v/>
      </c>
      <c r="AK143" s="4"/>
      <c r="AL143" s="102" t="str">
        <f t="shared" si="164"/>
        <v> </v>
      </c>
      <c r="AM143" s="99">
        <f t="shared" si="166"/>
        <v>0</v>
      </c>
      <c r="AN143" s="99">
        <f t="shared" si="167"/>
        <v>0</v>
      </c>
      <c r="AO143" s="99">
        <f t="shared" si="168"/>
        <v>0</v>
      </c>
      <c r="AP143" s="99">
        <f t="shared" si="169"/>
        <v>0</v>
      </c>
      <c r="AQ143" s="150">
        <f t="shared" si="170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1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2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3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4"/>
        <v>0</v>
      </c>
      <c r="Y144" s="10"/>
      <c r="Z144" s="46">
        <f t="shared" si="155"/>
        <v>0</v>
      </c>
      <c r="AA144" s="47">
        <f t="shared" si="155"/>
        <v>0</v>
      </c>
      <c r="AB144" s="47">
        <f t="shared" si="156"/>
        <v>0</v>
      </c>
      <c r="AC144" s="64">
        <f t="shared" si="157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0</v>
      </c>
      <c r="F148" s="277">
        <f t="shared" ref="F148:F170" si="171">AQ93+AQ121</f>
        <v>0</v>
      </c>
      <c r="G148" s="278">
        <f t="shared" ref="G148:G170" si="172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3">B6</f>
        <v>0</v>
      </c>
      <c r="F149" s="277">
        <f t="shared" si="171"/>
        <v>0</v>
      </c>
      <c r="G149" s="278">
        <f t="shared" si="172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3"/>
        <v>0</v>
      </c>
      <c r="F150" s="277">
        <f t="shared" si="171"/>
        <v>0</v>
      </c>
      <c r="G150" s="278">
        <f t="shared" si="172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3"/>
        <v>0</v>
      </c>
      <c r="F151" s="277">
        <f t="shared" si="171"/>
        <v>0</v>
      </c>
      <c r="G151" s="278">
        <f t="shared" si="172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3"/>
        <v>0</v>
      </c>
      <c r="F152" s="277">
        <f t="shared" si="171"/>
        <v>0</v>
      </c>
      <c r="G152" s="278">
        <f t="shared" si="172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3"/>
        <v>0</v>
      </c>
      <c r="F153" s="277">
        <f t="shared" si="171"/>
        <v>0</v>
      </c>
      <c r="G153" s="278">
        <f t="shared" si="172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3"/>
        <v>0</v>
      </c>
      <c r="F154" s="277">
        <f t="shared" si="171"/>
        <v>0</v>
      </c>
      <c r="G154" s="278">
        <f t="shared" si="172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3"/>
        <v>0</v>
      </c>
      <c r="F155" s="277">
        <f t="shared" si="171"/>
        <v>0</v>
      </c>
      <c r="G155" s="278">
        <f t="shared" si="172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3"/>
        <v>0</v>
      </c>
      <c r="F156" s="277">
        <f t="shared" si="171"/>
        <v>0</v>
      </c>
      <c r="G156" s="278">
        <f t="shared" si="172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3"/>
        <v>0</v>
      </c>
      <c r="F157" s="277">
        <f t="shared" si="171"/>
        <v>0</v>
      </c>
      <c r="G157" s="278">
        <f t="shared" si="172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3"/>
        <v>0</v>
      </c>
      <c r="F158" s="277">
        <f t="shared" si="171"/>
        <v>0</v>
      </c>
      <c r="G158" s="278">
        <f t="shared" si="172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3"/>
        <v>0</v>
      </c>
      <c r="F159" s="277">
        <f t="shared" si="171"/>
        <v>0</v>
      </c>
      <c r="G159" s="278">
        <f t="shared" si="172"/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3"/>
        <v>0</v>
      </c>
      <c r="F160" s="277">
        <f t="shared" si="171"/>
        <v>0</v>
      </c>
      <c r="G160" s="278">
        <f t="shared" si="172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3"/>
        <v>0</v>
      </c>
      <c r="F161" s="277">
        <f t="shared" si="171"/>
        <v>0</v>
      </c>
      <c r="G161" s="278">
        <f t="shared" si="172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3"/>
        <v>0</v>
      </c>
      <c r="F162" s="277">
        <f t="shared" si="171"/>
        <v>0</v>
      </c>
      <c r="G162" s="278">
        <f t="shared" si="172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3"/>
        <v>0</v>
      </c>
      <c r="F163" s="277">
        <f t="shared" si="171"/>
        <v>0</v>
      </c>
      <c r="G163" s="278">
        <f t="shared" si="172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3"/>
        <v>0</v>
      </c>
      <c r="F164" s="277">
        <f t="shared" si="171"/>
        <v>0</v>
      </c>
      <c r="G164" s="278">
        <f t="shared" si="172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3"/>
        <v>0</v>
      </c>
      <c r="F165" s="277">
        <f t="shared" si="171"/>
        <v>0</v>
      </c>
      <c r="G165" s="278">
        <f t="shared" si="172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3"/>
        <v>0</v>
      </c>
      <c r="F166" s="277">
        <f t="shared" si="171"/>
        <v>0</v>
      </c>
      <c r="G166" s="278">
        <f t="shared" si="172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3"/>
        <v>0</v>
      </c>
      <c r="F167" s="277">
        <f t="shared" si="171"/>
        <v>0</v>
      </c>
      <c r="G167" s="278">
        <f t="shared" si="172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3"/>
        <v>0</v>
      </c>
      <c r="F168" s="277">
        <f t="shared" si="171"/>
        <v>0</v>
      </c>
      <c r="G168" s="278">
        <f t="shared" si="172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3"/>
        <v>0</v>
      </c>
      <c r="F169" s="277">
        <f t="shared" si="171"/>
        <v>0</v>
      </c>
      <c r="G169" s="278">
        <f t="shared" si="172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3"/>
        <v>0</v>
      </c>
      <c r="F170" s="281">
        <f t="shared" si="171"/>
        <v>0</v>
      </c>
      <c r="G170" s="282">
        <f t="shared" si="172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45200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45201</v>
      </c>
      <c r="X516" s="415">
        <f>B5</f>
        <v>0</v>
      </c>
      <c r="Z516" s="416">
        <f t="shared" ref="Z516:Z538" si="174">AQ5+AQ33</f>
        <v>0</v>
      </c>
      <c r="AA516" s="296">
        <f t="shared" ref="AA516:AA538" si="175">AC5+AC33</f>
        <v>0</v>
      </c>
      <c r="AB516" s="29"/>
      <c r="AC516" s="29"/>
      <c r="AD516" s="293"/>
      <c r="AE516" s="293"/>
      <c r="AF516" s="296">
        <f>AF515+AA516</f>
        <v>0</v>
      </c>
      <c r="AG516" s="297">
        <f t="shared" ref="AG516:AG538" si="176">AG515+Z516</f>
        <v>0</v>
      </c>
      <c r="AH516" s="416">
        <f t="shared" ref="AH516:AH538" si="177">AQ93+AQ121+AQ61</f>
        <v>0</v>
      </c>
      <c r="AI516" s="296">
        <f t="shared" ref="AI516:AI538" si="178">AC93+AC121+AC61</f>
        <v>0</v>
      </c>
      <c r="AJ516" s="29"/>
      <c r="AK516" s="29"/>
      <c r="AL516" s="303" t="str">
        <f t="shared" ref="AL516:AL538" si="179">IF((B33=0)," ",B33)</f>
        <v> </v>
      </c>
      <c r="AM516" s="293"/>
      <c r="AN516" s="296">
        <f>AN515+AI516</f>
        <v>0</v>
      </c>
      <c r="AO516" s="297">
        <f t="shared" ref="AO516:AO538" si="180">AO515+AH516</f>
        <v>0</v>
      </c>
      <c r="AQ516" t="str">
        <f t="shared" ref="AQ516:AQ538" si="181">IF(B5=0," ",AO516)</f>
        <v> </v>
      </c>
      <c r="AR516" t="str">
        <f>IF(B5=0," ",AG516)</f>
        <v> 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45202</v>
      </c>
      <c r="X517" s="415">
        <f t="shared" ref="X517:X538" si="182">B6</f>
        <v>0</v>
      </c>
      <c r="Z517" s="416">
        <f t="shared" si="174"/>
        <v>0</v>
      </c>
      <c r="AA517" s="296">
        <f t="shared" si="175"/>
        <v>0</v>
      </c>
      <c r="AB517" s="29"/>
      <c r="AC517" s="29"/>
      <c r="AD517" s="293"/>
      <c r="AE517" s="293"/>
      <c r="AF517" s="296">
        <f t="shared" ref="AF517:AF538" si="183">AA517+AF516</f>
        <v>0</v>
      </c>
      <c r="AG517" s="297">
        <f t="shared" si="176"/>
        <v>0</v>
      </c>
      <c r="AH517" s="416">
        <f t="shared" si="177"/>
        <v>0</v>
      </c>
      <c r="AI517" s="296">
        <f t="shared" si="178"/>
        <v>0</v>
      </c>
      <c r="AJ517" s="29"/>
      <c r="AK517" s="29"/>
      <c r="AL517" s="303" t="str">
        <f t="shared" si="179"/>
        <v> </v>
      </c>
      <c r="AM517" s="293"/>
      <c r="AN517" s="296">
        <f t="shared" ref="AN517:AN538" si="184">AI517+AN516</f>
        <v>0</v>
      </c>
      <c r="AO517" s="297">
        <f t="shared" si="180"/>
        <v>0</v>
      </c>
      <c r="AQ517" t="str">
        <f t="shared" si="181"/>
        <v> </v>
      </c>
      <c r="AR517" t="str">
        <f t="shared" ref="AR517:AR538" si="185">IF(B6=0," ",AG517)</f>
        <v> 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45203</v>
      </c>
      <c r="X518" s="415">
        <f t="shared" si="182"/>
        <v>0</v>
      </c>
      <c r="Z518" s="416">
        <f t="shared" si="174"/>
        <v>0</v>
      </c>
      <c r="AA518" s="296">
        <f t="shared" si="175"/>
        <v>0</v>
      </c>
      <c r="AB518" s="29"/>
      <c r="AC518" s="29"/>
      <c r="AD518" s="293"/>
      <c r="AE518" s="293"/>
      <c r="AF518" s="296">
        <f t="shared" si="183"/>
        <v>0</v>
      </c>
      <c r="AG518" s="297">
        <f t="shared" si="176"/>
        <v>0</v>
      </c>
      <c r="AH518" s="416">
        <f t="shared" si="177"/>
        <v>0</v>
      </c>
      <c r="AI518" s="296">
        <f t="shared" si="178"/>
        <v>0</v>
      </c>
      <c r="AJ518" s="29"/>
      <c r="AK518" s="29"/>
      <c r="AL518" s="303" t="str">
        <f t="shared" si="179"/>
        <v> </v>
      </c>
      <c r="AM518" s="293"/>
      <c r="AN518" s="296">
        <f t="shared" si="184"/>
        <v>0</v>
      </c>
      <c r="AO518" s="297">
        <f t="shared" si="180"/>
        <v>0</v>
      </c>
      <c r="AQ518" t="str">
        <f t="shared" si="181"/>
        <v> </v>
      </c>
      <c r="AR518" t="str">
        <f t="shared" si="185"/>
        <v> 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45204</v>
      </c>
      <c r="X519" s="415">
        <f t="shared" si="182"/>
        <v>0</v>
      </c>
      <c r="Z519" s="416">
        <f t="shared" si="174"/>
        <v>0</v>
      </c>
      <c r="AA519" s="296">
        <f t="shared" si="175"/>
        <v>0</v>
      </c>
      <c r="AB519" s="29"/>
      <c r="AC519" s="29"/>
      <c r="AD519" s="293"/>
      <c r="AE519" s="293"/>
      <c r="AF519" s="296">
        <f t="shared" si="183"/>
        <v>0</v>
      </c>
      <c r="AG519" s="297">
        <f t="shared" si="176"/>
        <v>0</v>
      </c>
      <c r="AH519" s="416">
        <f t="shared" si="177"/>
        <v>0</v>
      </c>
      <c r="AI519" s="296">
        <f t="shared" si="178"/>
        <v>0</v>
      </c>
      <c r="AJ519" s="29"/>
      <c r="AK519" s="29"/>
      <c r="AL519" s="303" t="str">
        <f t="shared" si="179"/>
        <v> </v>
      </c>
      <c r="AM519" s="293"/>
      <c r="AN519" s="296">
        <f t="shared" si="184"/>
        <v>0</v>
      </c>
      <c r="AO519" s="297">
        <f t="shared" si="180"/>
        <v>0</v>
      </c>
      <c r="AQ519" t="str">
        <f t="shared" si="181"/>
        <v> </v>
      </c>
      <c r="AR519" t="str">
        <f t="shared" si="185"/>
        <v> 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45205</v>
      </c>
      <c r="X520" s="415">
        <f t="shared" si="182"/>
        <v>0</v>
      </c>
      <c r="Z520" s="416">
        <f t="shared" si="174"/>
        <v>0</v>
      </c>
      <c r="AA520" s="296">
        <f t="shared" si="175"/>
        <v>0</v>
      </c>
      <c r="AB520" s="29"/>
      <c r="AC520" s="29"/>
      <c r="AD520" s="293"/>
      <c r="AE520" s="293"/>
      <c r="AF520" s="296">
        <f t="shared" si="183"/>
        <v>0</v>
      </c>
      <c r="AG520" s="297">
        <f t="shared" si="176"/>
        <v>0</v>
      </c>
      <c r="AH520" s="416">
        <f t="shared" si="177"/>
        <v>0</v>
      </c>
      <c r="AI520" s="296">
        <f t="shared" si="178"/>
        <v>0</v>
      </c>
      <c r="AJ520" s="29"/>
      <c r="AK520" s="29"/>
      <c r="AL520" s="303" t="str">
        <f t="shared" si="179"/>
        <v> </v>
      </c>
      <c r="AM520" s="293"/>
      <c r="AN520" s="296">
        <f t="shared" si="184"/>
        <v>0</v>
      </c>
      <c r="AO520" s="297">
        <f t="shared" si="180"/>
        <v>0</v>
      </c>
      <c r="AQ520" t="str">
        <f t="shared" si="181"/>
        <v> </v>
      </c>
      <c r="AR520" t="str">
        <f t="shared" si="185"/>
        <v> 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45206</v>
      </c>
      <c r="X521" s="415">
        <f t="shared" si="182"/>
        <v>0</v>
      </c>
      <c r="Z521" s="416">
        <f t="shared" si="174"/>
        <v>0</v>
      </c>
      <c r="AA521" s="296">
        <f t="shared" si="175"/>
        <v>0</v>
      </c>
      <c r="AB521" s="29"/>
      <c r="AC521" s="29"/>
      <c r="AD521" s="293"/>
      <c r="AE521" s="293"/>
      <c r="AF521" s="296">
        <f t="shared" si="183"/>
        <v>0</v>
      </c>
      <c r="AG521" s="297">
        <f t="shared" si="176"/>
        <v>0</v>
      </c>
      <c r="AH521" s="416">
        <f t="shared" si="177"/>
        <v>0</v>
      </c>
      <c r="AI521" s="296">
        <f t="shared" si="178"/>
        <v>0</v>
      </c>
      <c r="AJ521" s="29"/>
      <c r="AK521" s="29"/>
      <c r="AL521" s="303" t="str">
        <f t="shared" si="179"/>
        <v> </v>
      </c>
      <c r="AM521" s="293"/>
      <c r="AN521" s="296">
        <f t="shared" si="184"/>
        <v>0</v>
      </c>
      <c r="AO521" s="297">
        <f t="shared" si="180"/>
        <v>0</v>
      </c>
      <c r="AQ521" t="str">
        <f t="shared" si="181"/>
        <v> </v>
      </c>
      <c r="AR521" t="str">
        <f t="shared" si="185"/>
        <v> 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45207</v>
      </c>
      <c r="X522" s="415">
        <f t="shared" si="182"/>
        <v>0</v>
      </c>
      <c r="Z522" s="416">
        <f t="shared" si="174"/>
        <v>0</v>
      </c>
      <c r="AA522" s="296">
        <f t="shared" si="175"/>
        <v>0</v>
      </c>
      <c r="AB522" s="29"/>
      <c r="AC522" s="29"/>
      <c r="AD522" s="293"/>
      <c r="AE522" s="293"/>
      <c r="AF522" s="296">
        <f t="shared" si="183"/>
        <v>0</v>
      </c>
      <c r="AG522" s="297">
        <f t="shared" si="176"/>
        <v>0</v>
      </c>
      <c r="AH522" s="416">
        <f t="shared" si="177"/>
        <v>0</v>
      </c>
      <c r="AI522" s="296">
        <f t="shared" si="178"/>
        <v>0</v>
      </c>
      <c r="AJ522" s="29"/>
      <c r="AK522" s="29"/>
      <c r="AL522" s="303" t="str">
        <f t="shared" si="179"/>
        <v> </v>
      </c>
      <c r="AM522" s="293"/>
      <c r="AN522" s="296">
        <f t="shared" si="184"/>
        <v>0</v>
      </c>
      <c r="AO522" s="297">
        <f t="shared" si="180"/>
        <v>0</v>
      </c>
      <c r="AQ522" t="str">
        <f t="shared" si="181"/>
        <v> </v>
      </c>
      <c r="AR522" t="str">
        <f t="shared" si="185"/>
        <v> 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45208</v>
      </c>
      <c r="X523" s="415">
        <f t="shared" si="182"/>
        <v>0</v>
      </c>
      <c r="Z523" s="416">
        <f t="shared" si="174"/>
        <v>0</v>
      </c>
      <c r="AA523" s="296">
        <f t="shared" si="175"/>
        <v>0</v>
      </c>
      <c r="AB523" s="29"/>
      <c r="AC523" s="29"/>
      <c r="AD523" s="293"/>
      <c r="AE523" s="293"/>
      <c r="AF523" s="296">
        <f t="shared" si="183"/>
        <v>0</v>
      </c>
      <c r="AG523" s="297">
        <f t="shared" si="176"/>
        <v>0</v>
      </c>
      <c r="AH523" s="416">
        <f t="shared" si="177"/>
        <v>0</v>
      </c>
      <c r="AI523" s="296">
        <f t="shared" si="178"/>
        <v>0</v>
      </c>
      <c r="AJ523" s="29"/>
      <c r="AK523" s="29"/>
      <c r="AL523" s="303" t="str">
        <f t="shared" si="179"/>
        <v> </v>
      </c>
      <c r="AM523" s="293"/>
      <c r="AN523" s="296">
        <f t="shared" si="184"/>
        <v>0</v>
      </c>
      <c r="AO523" s="297">
        <f t="shared" si="180"/>
        <v>0</v>
      </c>
      <c r="AQ523" t="str">
        <f t="shared" si="181"/>
        <v> </v>
      </c>
      <c r="AR523" t="str">
        <f t="shared" si="185"/>
        <v> 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45209</v>
      </c>
      <c r="X524" s="415">
        <f t="shared" si="182"/>
        <v>0</v>
      </c>
      <c r="Z524" s="416">
        <f t="shared" si="174"/>
        <v>0</v>
      </c>
      <c r="AA524" s="296">
        <f t="shared" si="175"/>
        <v>0</v>
      </c>
      <c r="AB524" s="29"/>
      <c r="AC524" s="29"/>
      <c r="AD524" s="293"/>
      <c r="AE524" s="293"/>
      <c r="AF524" s="296">
        <f t="shared" si="183"/>
        <v>0</v>
      </c>
      <c r="AG524" s="297">
        <f t="shared" si="176"/>
        <v>0</v>
      </c>
      <c r="AH524" s="416">
        <f t="shared" si="177"/>
        <v>0</v>
      </c>
      <c r="AI524" s="296">
        <f t="shared" si="178"/>
        <v>0</v>
      </c>
      <c r="AJ524" s="29"/>
      <c r="AK524" s="29"/>
      <c r="AL524" s="303" t="str">
        <f t="shared" si="179"/>
        <v> </v>
      </c>
      <c r="AM524" s="293"/>
      <c r="AN524" s="296">
        <f t="shared" si="184"/>
        <v>0</v>
      </c>
      <c r="AO524" s="297">
        <f t="shared" si="180"/>
        <v>0</v>
      </c>
      <c r="AQ524" t="str">
        <f t="shared" si="181"/>
        <v> </v>
      </c>
      <c r="AR524" t="str">
        <f t="shared" si="185"/>
        <v> 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45210</v>
      </c>
      <c r="X525" s="415">
        <f t="shared" si="182"/>
        <v>0</v>
      </c>
      <c r="Z525" s="416">
        <f t="shared" si="174"/>
        <v>0</v>
      </c>
      <c r="AA525" s="296">
        <f t="shared" si="175"/>
        <v>0</v>
      </c>
      <c r="AB525" s="29"/>
      <c r="AC525" s="29"/>
      <c r="AD525" s="293"/>
      <c r="AE525" s="293"/>
      <c r="AF525" s="296">
        <f t="shared" si="183"/>
        <v>0</v>
      </c>
      <c r="AG525" s="297">
        <f t="shared" si="176"/>
        <v>0</v>
      </c>
      <c r="AH525" s="416">
        <f t="shared" si="177"/>
        <v>0</v>
      </c>
      <c r="AI525" s="296">
        <f t="shared" si="178"/>
        <v>0</v>
      </c>
      <c r="AJ525" s="29"/>
      <c r="AK525" s="29"/>
      <c r="AL525" s="303" t="str">
        <f t="shared" si="179"/>
        <v> </v>
      </c>
      <c r="AM525" s="293"/>
      <c r="AN525" s="296">
        <f t="shared" si="184"/>
        <v>0</v>
      </c>
      <c r="AO525" s="297">
        <f t="shared" si="180"/>
        <v>0</v>
      </c>
      <c r="AQ525" t="str">
        <f t="shared" si="181"/>
        <v> </v>
      </c>
      <c r="AR525" t="str">
        <f t="shared" si="185"/>
        <v> 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45211</v>
      </c>
      <c r="X526" s="415">
        <f t="shared" si="182"/>
        <v>0</v>
      </c>
      <c r="Z526" s="416">
        <f t="shared" si="174"/>
        <v>0</v>
      </c>
      <c r="AA526" s="296">
        <f t="shared" si="175"/>
        <v>0</v>
      </c>
      <c r="AB526" s="29"/>
      <c r="AC526" s="29"/>
      <c r="AD526" s="293"/>
      <c r="AE526" s="293"/>
      <c r="AF526" s="296">
        <f t="shared" si="183"/>
        <v>0</v>
      </c>
      <c r="AG526" s="297">
        <f t="shared" si="176"/>
        <v>0</v>
      </c>
      <c r="AH526" s="416">
        <f t="shared" si="177"/>
        <v>0</v>
      </c>
      <c r="AI526" s="296">
        <f t="shared" si="178"/>
        <v>0</v>
      </c>
      <c r="AJ526" s="29"/>
      <c r="AK526" s="29"/>
      <c r="AL526" s="303" t="str">
        <f t="shared" si="179"/>
        <v> </v>
      </c>
      <c r="AM526" s="293"/>
      <c r="AN526" s="296">
        <f t="shared" si="184"/>
        <v>0</v>
      </c>
      <c r="AO526" s="297">
        <f t="shared" si="180"/>
        <v>0</v>
      </c>
      <c r="AQ526" t="str">
        <f t="shared" si="181"/>
        <v> </v>
      </c>
      <c r="AR526" t="str">
        <f t="shared" si="185"/>
        <v> 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45212</v>
      </c>
      <c r="X527" s="415">
        <f t="shared" si="182"/>
        <v>0</v>
      </c>
      <c r="Z527" s="416">
        <f t="shared" si="174"/>
        <v>0</v>
      </c>
      <c r="AA527" s="296">
        <f t="shared" si="175"/>
        <v>0</v>
      </c>
      <c r="AB527" s="29"/>
      <c r="AC527" s="29"/>
      <c r="AD527" s="293"/>
      <c r="AE527" s="293"/>
      <c r="AF527" s="296">
        <f t="shared" si="183"/>
        <v>0</v>
      </c>
      <c r="AG527" s="297">
        <f t="shared" si="176"/>
        <v>0</v>
      </c>
      <c r="AH527" s="416">
        <f t="shared" si="177"/>
        <v>0</v>
      </c>
      <c r="AI527" s="296">
        <f t="shared" si="178"/>
        <v>0</v>
      </c>
      <c r="AJ527" s="29"/>
      <c r="AK527" s="29"/>
      <c r="AL527" s="303" t="str">
        <f t="shared" si="179"/>
        <v> </v>
      </c>
      <c r="AM527" s="293"/>
      <c r="AN527" s="296">
        <f t="shared" si="184"/>
        <v>0</v>
      </c>
      <c r="AO527" s="297">
        <f t="shared" si="180"/>
        <v>0</v>
      </c>
      <c r="AQ527" t="str">
        <f t="shared" si="181"/>
        <v> </v>
      </c>
      <c r="AR527" t="str">
        <f t="shared" si="185"/>
        <v> 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45213</v>
      </c>
      <c r="X528" s="415">
        <f t="shared" si="182"/>
        <v>0</v>
      </c>
      <c r="Z528" s="416">
        <f t="shared" si="174"/>
        <v>0</v>
      </c>
      <c r="AA528" s="296">
        <f t="shared" si="175"/>
        <v>0</v>
      </c>
      <c r="AB528" s="29"/>
      <c r="AC528" s="29"/>
      <c r="AD528" s="293"/>
      <c r="AE528" s="293"/>
      <c r="AF528" s="296">
        <f t="shared" si="183"/>
        <v>0</v>
      </c>
      <c r="AG528" s="297">
        <f t="shared" si="176"/>
        <v>0</v>
      </c>
      <c r="AH528" s="416">
        <f t="shared" si="177"/>
        <v>0</v>
      </c>
      <c r="AI528" s="296">
        <f t="shared" si="178"/>
        <v>0</v>
      </c>
      <c r="AJ528" s="29"/>
      <c r="AK528" s="29"/>
      <c r="AL528" s="303" t="str">
        <f t="shared" si="179"/>
        <v> </v>
      </c>
      <c r="AM528" s="293"/>
      <c r="AN528" s="296">
        <f t="shared" si="184"/>
        <v>0</v>
      </c>
      <c r="AO528" s="297">
        <f t="shared" si="180"/>
        <v>0</v>
      </c>
      <c r="AQ528" t="str">
        <f t="shared" si="181"/>
        <v> </v>
      </c>
      <c r="AR528" t="str">
        <f t="shared" si="185"/>
        <v> 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45214</v>
      </c>
      <c r="X529" s="415">
        <f t="shared" si="182"/>
        <v>0</v>
      </c>
      <c r="Z529" s="416">
        <f t="shared" si="174"/>
        <v>0</v>
      </c>
      <c r="AA529" s="296">
        <f t="shared" si="175"/>
        <v>0</v>
      </c>
      <c r="AB529" s="29"/>
      <c r="AC529" s="29"/>
      <c r="AD529" s="293"/>
      <c r="AE529" s="293"/>
      <c r="AF529" s="296">
        <f t="shared" si="183"/>
        <v>0</v>
      </c>
      <c r="AG529" s="297">
        <f t="shared" si="176"/>
        <v>0</v>
      </c>
      <c r="AH529" s="416">
        <f t="shared" si="177"/>
        <v>0</v>
      </c>
      <c r="AI529" s="296">
        <f t="shared" si="178"/>
        <v>0</v>
      </c>
      <c r="AJ529" s="29"/>
      <c r="AK529" s="29"/>
      <c r="AL529" s="303" t="str">
        <f t="shared" si="179"/>
        <v> </v>
      </c>
      <c r="AM529" s="293"/>
      <c r="AN529" s="296">
        <f t="shared" si="184"/>
        <v>0</v>
      </c>
      <c r="AO529" s="297">
        <f t="shared" si="180"/>
        <v>0</v>
      </c>
      <c r="AQ529" t="str">
        <f t="shared" si="181"/>
        <v> </v>
      </c>
      <c r="AR529" t="str">
        <f t="shared" si="185"/>
        <v> 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45215</v>
      </c>
      <c r="X530" s="415">
        <f t="shared" si="182"/>
        <v>0</v>
      </c>
      <c r="Z530" s="416">
        <f t="shared" si="174"/>
        <v>0</v>
      </c>
      <c r="AA530" s="296">
        <f t="shared" si="175"/>
        <v>0</v>
      </c>
      <c r="AB530" s="29"/>
      <c r="AC530" s="29"/>
      <c r="AD530" s="293"/>
      <c r="AE530" s="293"/>
      <c r="AF530" s="296">
        <f t="shared" si="183"/>
        <v>0</v>
      </c>
      <c r="AG530" s="297">
        <f t="shared" si="176"/>
        <v>0</v>
      </c>
      <c r="AH530" s="416">
        <f t="shared" si="177"/>
        <v>0</v>
      </c>
      <c r="AI530" s="296">
        <f t="shared" si="178"/>
        <v>0</v>
      </c>
      <c r="AJ530" s="29"/>
      <c r="AK530" s="29"/>
      <c r="AL530" s="303" t="str">
        <f t="shared" si="179"/>
        <v> </v>
      </c>
      <c r="AM530" s="293"/>
      <c r="AN530" s="296">
        <f t="shared" si="184"/>
        <v>0</v>
      </c>
      <c r="AO530" s="297">
        <f t="shared" si="180"/>
        <v>0</v>
      </c>
      <c r="AQ530" t="str">
        <f t="shared" si="181"/>
        <v> </v>
      </c>
      <c r="AR530" t="str">
        <f t="shared" si="185"/>
        <v> 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45216</v>
      </c>
      <c r="X531" s="415">
        <f t="shared" si="182"/>
        <v>0</v>
      </c>
      <c r="Z531" s="416">
        <f t="shared" si="174"/>
        <v>0</v>
      </c>
      <c r="AA531" s="296">
        <f t="shared" si="175"/>
        <v>0</v>
      </c>
      <c r="AB531" s="29"/>
      <c r="AC531" s="29"/>
      <c r="AD531" s="293"/>
      <c r="AE531" s="293"/>
      <c r="AF531" s="296">
        <f t="shared" si="183"/>
        <v>0</v>
      </c>
      <c r="AG531" s="297">
        <f t="shared" si="176"/>
        <v>0</v>
      </c>
      <c r="AH531" s="416">
        <f t="shared" si="177"/>
        <v>0</v>
      </c>
      <c r="AI531" s="296">
        <f t="shared" si="178"/>
        <v>0</v>
      </c>
      <c r="AJ531" s="29"/>
      <c r="AK531" s="29"/>
      <c r="AL531" s="303" t="str">
        <f t="shared" si="179"/>
        <v> </v>
      </c>
      <c r="AM531" s="293"/>
      <c r="AN531" s="296">
        <f t="shared" si="184"/>
        <v>0</v>
      </c>
      <c r="AO531" s="297">
        <f t="shared" si="180"/>
        <v>0</v>
      </c>
      <c r="AQ531" t="str">
        <f t="shared" si="181"/>
        <v> </v>
      </c>
      <c r="AR531" t="str">
        <f t="shared" si="185"/>
        <v> 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45217</v>
      </c>
      <c r="X532" s="415">
        <f t="shared" si="182"/>
        <v>0</v>
      </c>
      <c r="Z532" s="416">
        <f t="shared" si="174"/>
        <v>0</v>
      </c>
      <c r="AA532" s="296">
        <f t="shared" si="175"/>
        <v>0</v>
      </c>
      <c r="AB532" s="29"/>
      <c r="AC532" s="29"/>
      <c r="AD532" s="293"/>
      <c r="AE532" s="293"/>
      <c r="AF532" s="296">
        <f t="shared" si="183"/>
        <v>0</v>
      </c>
      <c r="AG532" s="297">
        <f t="shared" si="176"/>
        <v>0</v>
      </c>
      <c r="AH532" s="416">
        <f t="shared" si="177"/>
        <v>0</v>
      </c>
      <c r="AI532" s="296">
        <f t="shared" si="178"/>
        <v>0</v>
      </c>
      <c r="AJ532" s="29"/>
      <c r="AK532" s="29"/>
      <c r="AL532" s="303" t="str">
        <f t="shared" si="179"/>
        <v> </v>
      </c>
      <c r="AM532" s="293"/>
      <c r="AN532" s="296">
        <f t="shared" si="184"/>
        <v>0</v>
      </c>
      <c r="AO532" s="297">
        <f t="shared" si="180"/>
        <v>0</v>
      </c>
      <c r="AQ532" t="str">
        <f t="shared" si="181"/>
        <v> </v>
      </c>
      <c r="AR532" t="str">
        <f t="shared" si="185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45218</v>
      </c>
      <c r="X533" s="415">
        <f t="shared" si="182"/>
        <v>0</v>
      </c>
      <c r="Z533" s="416">
        <f t="shared" si="174"/>
        <v>0</v>
      </c>
      <c r="AA533" s="296">
        <f t="shared" si="175"/>
        <v>0</v>
      </c>
      <c r="AB533" s="29"/>
      <c r="AC533" s="29"/>
      <c r="AD533" s="293"/>
      <c r="AE533" s="293"/>
      <c r="AF533" s="296">
        <f t="shared" si="183"/>
        <v>0</v>
      </c>
      <c r="AG533" s="297">
        <f t="shared" si="176"/>
        <v>0</v>
      </c>
      <c r="AH533" s="416">
        <f t="shared" si="177"/>
        <v>0</v>
      </c>
      <c r="AI533" s="296">
        <f t="shared" si="178"/>
        <v>0</v>
      </c>
      <c r="AJ533" s="29"/>
      <c r="AK533" s="29"/>
      <c r="AL533" s="303" t="str">
        <f t="shared" si="179"/>
        <v> </v>
      </c>
      <c r="AM533" s="293"/>
      <c r="AN533" s="296">
        <f t="shared" si="184"/>
        <v>0</v>
      </c>
      <c r="AO533" s="297">
        <f t="shared" si="180"/>
        <v>0</v>
      </c>
      <c r="AQ533" t="str">
        <f t="shared" si="181"/>
        <v> </v>
      </c>
      <c r="AR533" t="str">
        <f t="shared" si="185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45219</v>
      </c>
      <c r="X534" s="415">
        <f t="shared" si="182"/>
        <v>0</v>
      </c>
      <c r="Z534" s="416">
        <f t="shared" si="174"/>
        <v>0</v>
      </c>
      <c r="AA534" s="296">
        <f t="shared" si="175"/>
        <v>0</v>
      </c>
      <c r="AB534" s="29"/>
      <c r="AC534" s="29"/>
      <c r="AD534" s="293"/>
      <c r="AE534" s="293"/>
      <c r="AF534" s="296">
        <f t="shared" si="183"/>
        <v>0</v>
      </c>
      <c r="AG534" s="297">
        <f t="shared" si="176"/>
        <v>0</v>
      </c>
      <c r="AH534" s="416">
        <f t="shared" si="177"/>
        <v>0</v>
      </c>
      <c r="AI534" s="296">
        <f t="shared" si="178"/>
        <v>0</v>
      </c>
      <c r="AJ534" s="29"/>
      <c r="AK534" s="29"/>
      <c r="AL534" s="303" t="str">
        <f t="shared" si="179"/>
        <v> </v>
      </c>
      <c r="AM534" s="293"/>
      <c r="AN534" s="296">
        <f t="shared" si="184"/>
        <v>0</v>
      </c>
      <c r="AO534" s="297">
        <f t="shared" si="180"/>
        <v>0</v>
      </c>
      <c r="AQ534" t="str">
        <f t="shared" si="181"/>
        <v> </v>
      </c>
      <c r="AR534" t="str">
        <f t="shared" si="185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45220</v>
      </c>
      <c r="X535" s="415">
        <f t="shared" si="182"/>
        <v>0</v>
      </c>
      <c r="Z535" s="416">
        <f t="shared" si="174"/>
        <v>0</v>
      </c>
      <c r="AA535" s="296">
        <f t="shared" si="175"/>
        <v>0</v>
      </c>
      <c r="AB535" s="29"/>
      <c r="AC535" s="29"/>
      <c r="AD535" s="293"/>
      <c r="AE535" s="293"/>
      <c r="AF535" s="296">
        <f t="shared" si="183"/>
        <v>0</v>
      </c>
      <c r="AG535" s="297">
        <f t="shared" si="176"/>
        <v>0</v>
      </c>
      <c r="AH535" s="416">
        <f t="shared" si="177"/>
        <v>0</v>
      </c>
      <c r="AI535" s="296">
        <f t="shared" si="178"/>
        <v>0</v>
      </c>
      <c r="AJ535" s="29"/>
      <c r="AK535" s="29"/>
      <c r="AL535" s="303" t="str">
        <f t="shared" si="179"/>
        <v> </v>
      </c>
      <c r="AM535" s="293"/>
      <c r="AN535" s="296">
        <f t="shared" si="184"/>
        <v>0</v>
      </c>
      <c r="AO535" s="297">
        <f t="shared" si="180"/>
        <v>0</v>
      </c>
      <c r="AQ535" t="str">
        <f t="shared" si="181"/>
        <v> </v>
      </c>
      <c r="AR535" t="str">
        <f t="shared" si="185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45221</v>
      </c>
      <c r="X536" s="415">
        <f t="shared" si="182"/>
        <v>0</v>
      </c>
      <c r="Z536" s="416">
        <f t="shared" si="174"/>
        <v>0</v>
      </c>
      <c r="AA536" s="296">
        <f t="shared" si="175"/>
        <v>0</v>
      </c>
      <c r="AB536" s="29"/>
      <c r="AC536" s="29"/>
      <c r="AD536" s="303" t="e">
        <f>IF((#REF!=0)," ",#REF!)</f>
        <v>#REF!</v>
      </c>
      <c r="AE536" s="293"/>
      <c r="AF536" s="296">
        <f t="shared" si="183"/>
        <v>0</v>
      </c>
      <c r="AG536" s="297">
        <f t="shared" si="176"/>
        <v>0</v>
      </c>
      <c r="AH536" s="416">
        <f t="shared" si="177"/>
        <v>0</v>
      </c>
      <c r="AI536" s="296">
        <f t="shared" si="178"/>
        <v>0</v>
      </c>
      <c r="AJ536" s="29"/>
      <c r="AK536" s="29"/>
      <c r="AL536" s="303" t="str">
        <f t="shared" si="179"/>
        <v> </v>
      </c>
      <c r="AM536" s="293"/>
      <c r="AN536" s="296">
        <f t="shared" si="184"/>
        <v>0</v>
      </c>
      <c r="AO536" s="297">
        <f t="shared" si="180"/>
        <v>0</v>
      </c>
      <c r="AQ536" t="str">
        <f t="shared" si="181"/>
        <v> </v>
      </c>
      <c r="AR536" t="str">
        <f t="shared" si="185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45222</v>
      </c>
      <c r="X537" s="415">
        <f t="shared" si="182"/>
        <v>0</v>
      </c>
      <c r="Z537" s="416">
        <f t="shared" si="174"/>
        <v>0</v>
      </c>
      <c r="AA537" s="296">
        <f t="shared" si="175"/>
        <v>0</v>
      </c>
      <c r="AB537" s="29"/>
      <c r="AC537" s="29"/>
      <c r="AD537" s="303" t="e">
        <f>IF((#REF!=0)," ",#REF!)</f>
        <v>#REF!</v>
      </c>
      <c r="AE537" s="293"/>
      <c r="AF537" s="296">
        <f t="shared" si="183"/>
        <v>0</v>
      </c>
      <c r="AG537" s="297">
        <f t="shared" si="176"/>
        <v>0</v>
      </c>
      <c r="AH537" s="416">
        <f t="shared" si="177"/>
        <v>0</v>
      </c>
      <c r="AI537" s="296">
        <f t="shared" si="178"/>
        <v>0</v>
      </c>
      <c r="AJ537" s="29"/>
      <c r="AK537" s="29"/>
      <c r="AL537" s="303" t="str">
        <f t="shared" si="179"/>
        <v> </v>
      </c>
      <c r="AM537" s="293"/>
      <c r="AN537" s="296">
        <f t="shared" si="184"/>
        <v>0</v>
      </c>
      <c r="AO537" s="297">
        <f t="shared" si="180"/>
        <v>0</v>
      </c>
      <c r="AQ537" t="str">
        <f t="shared" si="181"/>
        <v> </v>
      </c>
      <c r="AR537" t="str">
        <f t="shared" si="185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45223</v>
      </c>
      <c r="X538" s="415">
        <f t="shared" si="182"/>
        <v>0</v>
      </c>
      <c r="Z538" s="416">
        <f t="shared" si="174"/>
        <v>0</v>
      </c>
      <c r="AA538" s="296">
        <f t="shared" si="175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3"/>
        <v>0</v>
      </c>
      <c r="AG538" s="301">
        <f t="shared" si="176"/>
        <v>0</v>
      </c>
      <c r="AH538" s="419">
        <f t="shared" si="177"/>
        <v>0</v>
      </c>
      <c r="AI538" s="300">
        <f t="shared" si="178"/>
        <v>0</v>
      </c>
      <c r="AJ538" s="304"/>
      <c r="AK538" s="304"/>
      <c r="AL538" s="305" t="str">
        <f t="shared" si="179"/>
        <v> </v>
      </c>
      <c r="AM538" s="299"/>
      <c r="AN538" s="300">
        <f t="shared" si="184"/>
        <v>0</v>
      </c>
      <c r="AO538" s="301">
        <f t="shared" si="180"/>
        <v>0</v>
      </c>
      <c r="AQ538" t="str">
        <f t="shared" si="181"/>
        <v> </v>
      </c>
      <c r="AR538" t="str">
        <f t="shared" si="185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45224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45225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45226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45227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45228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45229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287">
        <v>45230</v>
      </c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48" operator="equal">
      <formula>"NO"</formula>
    </cfRule>
    <cfRule type="containsText" dxfId="9" priority="647" operator="between" text="NO">
      <formula>NOT(ISERROR(SEARCH("NO",BM3)))</formula>
    </cfRule>
  </conditionalFormatting>
  <conditionalFormatting sqref="P28">
    <cfRule type="cellIs" dxfId="0" priority="49" operator="greaterThan">
      <formula>0</formula>
    </cfRule>
    <cfRule type="cellIs" dxfId="1" priority="50" operator="greaterThan">
      <formula>1</formula>
    </cfRule>
    <cfRule type="cellIs" dxfId="2" priority="51" operator="greaterThan">
      <formula>1</formula>
    </cfRule>
  </conditionalFormatting>
  <conditionalFormatting sqref="Q28">
    <cfRule type="cellIs" dxfId="4" priority="53" operator="greaterThan">
      <formula>0</formula>
    </cfRule>
  </conditionalFormatting>
  <conditionalFormatting sqref="R28">
    <cfRule type="cellIs" dxfId="5" priority="54" operator="greaterThan">
      <formula>0</formula>
    </cfRule>
  </conditionalFormatting>
  <conditionalFormatting sqref="AF28:AI28">
    <cfRule type="colorScale" priority="52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4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38" operator="greaterThan">
      <formula>0</formula>
    </cfRule>
    <cfRule type="cellIs" dxfId="1" priority="239" operator="greaterThan">
      <formula>1</formula>
    </cfRule>
    <cfRule type="cellIs" dxfId="2" priority="240" operator="greaterThan">
      <formula>1</formula>
    </cfRule>
  </conditionalFormatting>
  <conditionalFormatting sqref="CO28:CR28">
    <cfRule type="cellIs" dxfId="1" priority="246" operator="greaterThan">
      <formula>1</formula>
    </cfRule>
    <cfRule type="cellIs" dxfId="2" priority="247" operator="greaterThan">
      <formula>1</formula>
    </cfRule>
    <cfRule type="cellIs" dxfId="0" priority="245" operator="greaterThan">
      <formula>0</formula>
    </cfRule>
  </conditionalFormatting>
  <conditionalFormatting sqref="AF56:AI56">
    <cfRule type="colorScale" priority="48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4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B56">
    <cfRule type="cellIs" dxfId="5" priority="373" operator="greaterThan">
      <formula>0</formula>
    </cfRule>
  </conditionalFormatting>
  <conditionalFormatting sqref="AF84:AI84">
    <cfRule type="colorScale" priority="63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6:AI116">
    <cfRule type="colorScale" priority="72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3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2:F21">
    <cfRule type="cellIs" dxfId="2" priority="193" operator="greaterThan">
      <formula>1</formula>
    </cfRule>
    <cfRule type="cellIs" dxfId="1" priority="192" operator="greaterThan">
      <formula>1</formula>
    </cfRule>
    <cfRule type="cellIs" dxfId="0" priority="191" operator="greaterThan">
      <formula>0</formula>
    </cfRule>
  </conditionalFormatting>
  <conditionalFormatting sqref="F25:F27">
    <cfRule type="cellIs" dxfId="2" priority="199" operator="greaterThan">
      <formula>1</formula>
    </cfRule>
    <cfRule type="cellIs" dxfId="1" priority="198" operator="greaterThan">
      <formula>1</formula>
    </cfRule>
    <cfRule type="cellIs" dxfId="0" priority="197" operator="greaterThan">
      <formula>0</formula>
    </cfRule>
  </conditionalFormatting>
  <conditionalFormatting sqref="F40:F49">
    <cfRule type="cellIs" dxfId="0" priority="173" operator="greaterThan">
      <formula>0</formula>
    </cfRule>
    <cfRule type="cellIs" dxfId="2" priority="175" operator="greaterThan">
      <formula>1</formula>
    </cfRule>
    <cfRule type="cellIs" dxfId="1" priority="174" operator="greaterThan">
      <formula>1</formula>
    </cfRule>
  </conditionalFormatting>
  <conditionalFormatting sqref="F53:F55">
    <cfRule type="cellIs" dxfId="2" priority="181" operator="greaterThan">
      <formula>1</formula>
    </cfRule>
    <cfRule type="cellIs" dxfId="1" priority="180" operator="greaterThan">
      <formula>1</formula>
    </cfRule>
    <cfRule type="cellIs" dxfId="0" priority="179" operator="greaterThan">
      <formula>0</formula>
    </cfRule>
  </conditionalFormatting>
  <conditionalFormatting sqref="F68:F77">
    <cfRule type="cellIs" dxfId="2" priority="548" operator="greaterThan">
      <formula>1</formula>
    </cfRule>
    <cfRule type="cellIs" dxfId="0" priority="546" operator="greaterThan">
      <formula>0</formula>
    </cfRule>
    <cfRule type="cellIs" dxfId="1" priority="547" operator="greaterThan">
      <formula>1</formula>
    </cfRule>
  </conditionalFormatting>
  <conditionalFormatting sqref="F81:F83">
    <cfRule type="cellIs" dxfId="2" priority="554" operator="greaterThan">
      <formula>1</formula>
    </cfRule>
    <cfRule type="cellIs" dxfId="1" priority="553" operator="greaterThan">
      <formula>1</formula>
    </cfRule>
    <cfRule type="cellIs" dxfId="0" priority="552" operator="greaterThan">
      <formula>0</formula>
    </cfRule>
  </conditionalFormatting>
  <conditionalFormatting sqref="F113:F115">
    <cfRule type="cellIs" dxfId="2" priority="714" operator="greaterThan">
      <formula>1</formula>
    </cfRule>
    <cfRule type="cellIs" dxfId="0" priority="712" operator="greaterThan">
      <formula>0</formula>
    </cfRule>
    <cfRule type="cellIs" dxfId="1" priority="713" operator="greaterThan">
      <formula>1</formula>
    </cfRule>
  </conditionalFormatting>
  <conditionalFormatting sqref="F128:F137">
    <cfRule type="cellIs" dxfId="2" priority="67" operator="greaterThan">
      <formula>1</formula>
    </cfRule>
    <cfRule type="cellIs" dxfId="0" priority="65" operator="greaterThan">
      <formula>0</formula>
    </cfRule>
    <cfRule type="cellIs" dxfId="1" priority="66" operator="greaterThan">
      <formula>1</formula>
    </cfRule>
  </conditionalFormatting>
  <conditionalFormatting sqref="F141:F143">
    <cfRule type="cellIs" dxfId="1" priority="72" operator="greaterThan">
      <formula>1</formula>
    </cfRule>
    <cfRule type="cellIs" dxfId="0" priority="71" operator="greaterThan">
      <formula>0</formula>
    </cfRule>
    <cfRule type="cellIs" dxfId="2" priority="73" operator="greaterThan">
      <formula>1</formula>
    </cfRule>
  </conditionalFormatting>
  <conditionalFormatting sqref="G5:G28">
    <cfRule type="cellIs" dxfId="3" priority="188" operator="greaterThan">
      <formula>0</formula>
    </cfRule>
  </conditionalFormatting>
  <conditionalFormatting sqref="G12:G21">
    <cfRule type="cellIs" dxfId="4" priority="195" operator="greaterThan">
      <formula>0</formula>
    </cfRule>
  </conditionalFormatting>
  <conditionalFormatting sqref="G25:G27">
    <cfRule type="cellIs" dxfId="4" priority="201" operator="greaterThan">
      <formula>0</formula>
    </cfRule>
  </conditionalFormatting>
  <conditionalFormatting sqref="G33:G56">
    <cfRule type="cellIs" dxfId="3" priority="170" operator="greaterThan">
      <formula>0</formula>
    </cfRule>
  </conditionalFormatting>
  <conditionalFormatting sqref="G40:G49">
    <cfRule type="cellIs" dxfId="4" priority="177" operator="greaterThan">
      <formula>0</formula>
    </cfRule>
  </conditionalFormatting>
  <conditionalFormatting sqref="G53:G55">
    <cfRule type="cellIs" dxfId="4" priority="183" operator="greaterThan">
      <formula>0</formula>
    </cfRule>
  </conditionalFormatting>
  <conditionalFormatting sqref="G61:G84">
    <cfRule type="cellIs" dxfId="3" priority="543" operator="greaterThan">
      <formula>0</formula>
    </cfRule>
  </conditionalFormatting>
  <conditionalFormatting sqref="G68:G77">
    <cfRule type="cellIs" dxfId="4" priority="550" operator="greaterThan">
      <formula>0</formula>
    </cfRule>
  </conditionalFormatting>
  <conditionalFormatting sqref="G81:G83">
    <cfRule type="cellIs" dxfId="4" priority="556" operator="greaterThan">
      <formula>0</formula>
    </cfRule>
  </conditionalFormatting>
  <conditionalFormatting sqref="G113:G115">
    <cfRule type="cellIs" dxfId="4" priority="716" operator="greaterThan">
      <formula>0</formula>
    </cfRule>
  </conditionalFormatting>
  <conditionalFormatting sqref="G121:G144">
    <cfRule type="cellIs" dxfId="3" priority="62" operator="greaterThan">
      <formula>0</formula>
    </cfRule>
  </conditionalFormatting>
  <conditionalFormatting sqref="G128:G137">
    <cfRule type="cellIs" dxfId="4" priority="69" operator="greaterThan">
      <formula>0</formula>
    </cfRule>
  </conditionalFormatting>
  <conditionalFormatting sqref="G141:G143">
    <cfRule type="cellIs" dxfId="4" priority="75" operator="greaterThan">
      <formula>0</formula>
    </cfRule>
  </conditionalFormatting>
  <conditionalFormatting sqref="H5:H28">
    <cfRule type="cellIs" dxfId="5" priority="190" operator="greaterThan">
      <formula>0</formula>
    </cfRule>
  </conditionalFormatting>
  <conditionalFormatting sqref="H33:H56">
    <cfRule type="cellIs" dxfId="5" priority="172" operator="greaterThan">
      <formula>0</formula>
    </cfRule>
  </conditionalFormatting>
  <conditionalFormatting sqref="H61:H84">
    <cfRule type="cellIs" dxfId="5" priority="545" operator="greaterThan">
      <formula>0</formula>
    </cfRule>
  </conditionalFormatting>
  <conditionalFormatting sqref="H128:H137">
    <cfRule type="cellIs" dxfId="5" priority="70" operator="greaterThan">
      <formula>0</formula>
    </cfRule>
  </conditionalFormatting>
  <conditionalFormatting sqref="H141:H143">
    <cfRule type="cellIs" dxfId="5" priority="76" operator="greaterThan">
      <formula>0</formula>
    </cfRule>
  </conditionalFormatting>
  <conditionalFormatting sqref="K12:K21">
    <cfRule type="cellIs" dxfId="2" priority="470" operator="greaterThan">
      <formula>1</formula>
    </cfRule>
    <cfRule type="cellIs" dxfId="0" priority="468" operator="greaterThan">
      <formula>0</formula>
    </cfRule>
    <cfRule type="cellIs" dxfId="1" priority="469" operator="greaterThan">
      <formula>1</formula>
    </cfRule>
  </conditionalFormatting>
  <conditionalFormatting sqref="K25:K27">
    <cfRule type="cellIs" dxfId="0" priority="474" operator="greaterThan">
      <formula>0</formula>
    </cfRule>
    <cfRule type="cellIs" dxfId="1" priority="475" operator="greaterThan">
      <formula>1</formula>
    </cfRule>
    <cfRule type="cellIs" dxfId="2" priority="476" operator="greaterThan">
      <formula>1</formula>
    </cfRule>
  </conditionalFormatting>
  <conditionalFormatting sqref="K40:K49">
    <cfRule type="cellIs" dxfId="1" priority="391" operator="greaterThan">
      <formula>1</formula>
    </cfRule>
    <cfRule type="cellIs" dxfId="0" priority="390" operator="greaterThan">
      <formula>0</formula>
    </cfRule>
    <cfRule type="cellIs" dxfId="2" priority="392" operator="greaterThan">
      <formula>1</formula>
    </cfRule>
  </conditionalFormatting>
  <conditionalFormatting sqref="K53:K55">
    <cfRule type="cellIs" dxfId="2" priority="398" operator="greaterThan">
      <formula>1</formula>
    </cfRule>
    <cfRule type="cellIs" dxfId="1" priority="397" operator="greaterThan">
      <formula>1</formula>
    </cfRule>
    <cfRule type="cellIs" dxfId="0" priority="396" operator="greaterThan">
      <formula>0</formula>
    </cfRule>
  </conditionalFormatting>
  <conditionalFormatting sqref="K68:K77">
    <cfRule type="cellIs" dxfId="2" priority="602" operator="greaterThan">
      <formula>1</formula>
    </cfRule>
    <cfRule type="cellIs" dxfId="1" priority="601" operator="greaterThan">
      <formula>1</formula>
    </cfRule>
    <cfRule type="cellIs" dxfId="0" priority="600" operator="greaterThan">
      <formula>0</formula>
    </cfRule>
  </conditionalFormatting>
  <conditionalFormatting sqref="K81:K83">
    <cfRule type="cellIs" dxfId="2" priority="608" operator="greaterThan">
      <formula>1</formula>
    </cfRule>
    <cfRule type="cellIs" dxfId="1" priority="607" operator="greaterThan">
      <formula>1</formula>
    </cfRule>
    <cfRule type="cellIs" dxfId="0" priority="606" operator="greaterThan">
      <formula>0</formula>
    </cfRule>
  </conditionalFormatting>
  <conditionalFormatting sqref="K100:K109">
    <cfRule type="cellIs" dxfId="0" priority="137" operator="greaterThan">
      <formula>0</formula>
    </cfRule>
    <cfRule type="cellIs" dxfId="2" priority="139" operator="greaterThan">
      <formula>1</formula>
    </cfRule>
    <cfRule type="cellIs" dxfId="1" priority="138" operator="greaterThan">
      <formula>1</formula>
    </cfRule>
  </conditionalFormatting>
  <conditionalFormatting sqref="K113:K115">
    <cfRule type="cellIs" dxfId="2" priority="145" operator="greaterThan">
      <formula>1</formula>
    </cfRule>
    <cfRule type="cellIs" dxfId="0" priority="143" operator="greaterThan">
      <formula>0</formula>
    </cfRule>
    <cfRule type="cellIs" dxfId="1" priority="144" operator="greaterThan">
      <formula>1</formula>
    </cfRule>
  </conditionalFormatting>
  <conditionalFormatting sqref="K128:K137">
    <cfRule type="cellIs" dxfId="2" priority="85" operator="greaterThan">
      <formula>1</formula>
    </cfRule>
    <cfRule type="cellIs" dxfId="1" priority="84" operator="greaterThan">
      <formula>1</formula>
    </cfRule>
    <cfRule type="cellIs" dxfId="0" priority="83" operator="greaterThan">
      <formula>0</formula>
    </cfRule>
  </conditionalFormatting>
  <conditionalFormatting sqref="K141:K143">
    <cfRule type="cellIs" dxfId="0" priority="89" operator="greaterThan">
      <formula>0</formula>
    </cfRule>
    <cfRule type="cellIs" dxfId="1" priority="90" operator="greaterThan">
      <formula>1</formula>
    </cfRule>
    <cfRule type="cellIs" dxfId="2" priority="91" operator="greaterThan">
      <formula>1</formula>
    </cfRule>
  </conditionalFormatting>
  <conditionalFormatting sqref="L5:L28">
    <cfRule type="cellIs" dxfId="3" priority="465" operator="greaterThan">
      <formula>0</formula>
    </cfRule>
  </conditionalFormatting>
  <conditionalFormatting sqref="L12:L21">
    <cfRule type="cellIs" dxfId="4" priority="472" operator="greaterThan">
      <formula>0</formula>
    </cfRule>
  </conditionalFormatting>
  <conditionalFormatting sqref="L25:L27">
    <cfRule type="cellIs" dxfId="4" priority="478" operator="greaterThan">
      <formula>0</formula>
    </cfRule>
  </conditionalFormatting>
  <conditionalFormatting sqref="L33:L56">
    <cfRule type="cellIs" dxfId="3" priority="387" operator="greaterThan">
      <formula>0</formula>
    </cfRule>
  </conditionalFormatting>
  <conditionalFormatting sqref="L40:L49">
    <cfRule type="cellIs" dxfId="4" priority="394" operator="greaterThan">
      <formula>0</formula>
    </cfRule>
  </conditionalFormatting>
  <conditionalFormatting sqref="L53:L55">
    <cfRule type="cellIs" dxfId="4" priority="400" operator="greaterThan">
      <formula>0</formula>
    </cfRule>
  </conditionalFormatting>
  <conditionalFormatting sqref="L61:L84">
    <cfRule type="cellIs" dxfId="3" priority="597" operator="greaterThan">
      <formula>0</formula>
    </cfRule>
  </conditionalFormatting>
  <conditionalFormatting sqref="L68:L77">
    <cfRule type="cellIs" dxfId="4" priority="604" operator="greaterThan">
      <formula>0</formula>
    </cfRule>
  </conditionalFormatting>
  <conditionalFormatting sqref="L81:L83">
    <cfRule type="cellIs" dxfId="4" priority="610" operator="greaterThan">
      <formula>0</formula>
    </cfRule>
  </conditionalFormatting>
  <conditionalFormatting sqref="L93:L116">
    <cfRule type="cellIs" dxfId="3" priority="134" operator="greaterThan">
      <formula>0</formula>
    </cfRule>
  </conditionalFormatting>
  <conditionalFormatting sqref="L100:L109">
    <cfRule type="cellIs" dxfId="4" priority="141" operator="greaterThan">
      <formula>0</formula>
    </cfRule>
  </conditionalFormatting>
  <conditionalFormatting sqref="L113:L115">
    <cfRule type="cellIs" dxfId="4" priority="147" operator="greaterThan">
      <formula>0</formula>
    </cfRule>
  </conditionalFormatting>
  <conditionalFormatting sqref="L121:L144">
    <cfRule type="cellIs" dxfId="3" priority="80" operator="greaterThan">
      <formula>0</formula>
    </cfRule>
  </conditionalFormatting>
  <conditionalFormatting sqref="L128:L137">
    <cfRule type="cellIs" dxfId="4" priority="87" operator="greaterThan">
      <formula>0</formula>
    </cfRule>
  </conditionalFormatting>
  <conditionalFormatting sqref="L141:L143">
    <cfRule type="cellIs" dxfId="4" priority="93" operator="greaterThan">
      <formula>0</formula>
    </cfRule>
  </conditionalFormatting>
  <conditionalFormatting sqref="M5:M28">
    <cfRule type="cellIs" dxfId="5" priority="467" operator="greaterThan">
      <formula>0</formula>
    </cfRule>
  </conditionalFormatting>
  <conditionalFormatting sqref="M33:M56">
    <cfRule type="cellIs" dxfId="5" priority="389" operator="greaterThan">
      <formula>0</formula>
    </cfRule>
  </conditionalFormatting>
  <conditionalFormatting sqref="M61:M84">
    <cfRule type="cellIs" dxfId="5" priority="599" operator="greaterThan">
      <formula>0</formula>
    </cfRule>
  </conditionalFormatting>
  <conditionalFormatting sqref="M93:M116">
    <cfRule type="cellIs" dxfId="5" priority="136" operator="greaterThan">
      <formula>0</formula>
    </cfRule>
  </conditionalFormatting>
  <conditionalFormatting sqref="M128:M137">
    <cfRule type="cellIs" dxfId="5" priority="88" operator="greaterThan">
      <formula>0</formula>
    </cfRule>
  </conditionalFormatting>
  <conditionalFormatting sqref="M141:M144">
    <cfRule type="cellIs" dxfId="5" priority="94" operator="greaterThan">
      <formula>0</formula>
    </cfRule>
  </conditionalFormatting>
  <conditionalFormatting sqref="P12:P21">
    <cfRule type="cellIs" dxfId="0" priority="37" operator="greaterThan">
      <formula>0</formula>
    </cfRule>
    <cfRule type="cellIs" dxfId="2" priority="39" operator="greaterThan">
      <formula>1</formula>
    </cfRule>
    <cfRule type="cellIs" dxfId="1" priority="38" operator="greaterThan">
      <formula>1</formula>
    </cfRule>
  </conditionalFormatting>
  <conditionalFormatting sqref="P25:P27">
    <cfRule type="cellIs" dxfId="0" priority="43" operator="greaterThan">
      <formula>0</formula>
    </cfRule>
    <cfRule type="cellIs" dxfId="1" priority="44" operator="greaterThan">
      <formula>1</formula>
    </cfRule>
    <cfRule type="cellIs" dxfId="2" priority="45" operator="greaterThan">
      <formula>1</formula>
    </cfRule>
  </conditionalFormatting>
  <conditionalFormatting sqref="P40:P49">
    <cfRule type="cellIs" dxfId="0" priority="408" operator="greaterThan">
      <formula>0</formula>
    </cfRule>
    <cfRule type="cellIs" dxfId="1" priority="409" operator="greaterThan">
      <formula>1</formula>
    </cfRule>
    <cfRule type="cellIs" dxfId="2" priority="410" operator="greaterThan">
      <formula>1</formula>
    </cfRule>
  </conditionalFormatting>
  <conditionalFormatting sqref="P53:P55">
    <cfRule type="cellIs" dxfId="1" priority="415" operator="greaterThan">
      <formula>1</formula>
    </cfRule>
    <cfRule type="cellIs" dxfId="2" priority="416" operator="greaterThan">
      <formula>1</formula>
    </cfRule>
    <cfRule type="cellIs" dxfId="0" priority="414" operator="greaterThan">
      <formula>0</formula>
    </cfRule>
  </conditionalFormatting>
  <conditionalFormatting sqref="P68:P77">
    <cfRule type="cellIs" dxfId="0" priority="582" operator="greaterThan">
      <formula>0</formula>
    </cfRule>
    <cfRule type="cellIs" dxfId="2" priority="584" operator="greaterThan">
      <formula>1</formula>
    </cfRule>
    <cfRule type="cellIs" dxfId="1" priority="583" operator="greaterThan">
      <formula>1</formula>
    </cfRule>
  </conditionalFormatting>
  <conditionalFormatting sqref="P81:P83">
    <cfRule type="cellIs" dxfId="2" priority="590" operator="greaterThan">
      <formula>1</formula>
    </cfRule>
    <cfRule type="cellIs" dxfId="1" priority="589" operator="greaterThan">
      <formula>1</formula>
    </cfRule>
    <cfRule type="cellIs" dxfId="0" priority="588" operator="greaterThan">
      <formula>0</formula>
    </cfRule>
  </conditionalFormatting>
  <conditionalFormatting sqref="P100:P109">
    <cfRule type="cellIs" dxfId="2" priority="157" operator="greaterThan">
      <formula>1</formula>
    </cfRule>
    <cfRule type="cellIs" dxfId="1" priority="156" operator="greaterThan">
      <formula>1</formula>
    </cfRule>
    <cfRule type="cellIs" dxfId="0" priority="155" operator="greaterThan">
      <formula>0</formula>
    </cfRule>
  </conditionalFormatting>
  <conditionalFormatting sqref="P113:P115">
    <cfRule type="cellIs" dxfId="0" priority="161" operator="greaterThan">
      <formula>0</formula>
    </cfRule>
    <cfRule type="cellIs" dxfId="1" priority="162" operator="greaterThan">
      <formula>1</formula>
    </cfRule>
    <cfRule type="cellIs" dxfId="2" priority="163" operator="greaterThan">
      <formula>1</formula>
    </cfRule>
  </conditionalFormatting>
  <conditionalFormatting sqref="P128:P137">
    <cfRule type="cellIs" dxfId="0" priority="618" operator="greaterThan">
      <formula>0</formula>
    </cfRule>
    <cfRule type="cellIs" dxfId="1" priority="619" operator="greaterThan">
      <formula>1</formula>
    </cfRule>
    <cfRule type="cellIs" dxfId="2" priority="620" operator="greaterThan">
      <formula>1</formula>
    </cfRule>
  </conditionalFormatting>
  <conditionalFormatting sqref="P141:P143">
    <cfRule type="cellIs" dxfId="0" priority="624" operator="greaterThan">
      <formula>0</formula>
    </cfRule>
    <cfRule type="cellIs" dxfId="2" priority="626" operator="greaterThan">
      <formula>1</formula>
    </cfRule>
    <cfRule type="cellIs" dxfId="1" priority="625" operator="greaterThan">
      <formula>1</formula>
    </cfRule>
  </conditionalFormatting>
  <conditionalFormatting sqref="Q5:Q28">
    <cfRule type="cellIs" dxfId="3" priority="34" operator="greaterThan">
      <formula>0</formula>
    </cfRule>
  </conditionalFormatting>
  <conditionalFormatting sqref="Q12:Q21">
    <cfRule type="cellIs" dxfId="4" priority="41" operator="greaterThan">
      <formula>0</formula>
    </cfRule>
  </conditionalFormatting>
  <conditionalFormatting sqref="Q25:Q27">
    <cfRule type="cellIs" dxfId="4" priority="47" operator="greaterThan">
      <formula>0</formula>
    </cfRule>
  </conditionalFormatting>
  <conditionalFormatting sqref="Q33:Q56">
    <cfRule type="cellIs" dxfId="3" priority="405" operator="greaterThan">
      <formula>0</formula>
    </cfRule>
  </conditionalFormatting>
  <conditionalFormatting sqref="Q40:Q49">
    <cfRule type="cellIs" dxfId="4" priority="412" operator="greaterThan">
      <formula>0</formula>
    </cfRule>
  </conditionalFormatting>
  <conditionalFormatting sqref="Q53:Q55">
    <cfRule type="cellIs" dxfId="4" priority="418" operator="greaterThan">
      <formula>0</formula>
    </cfRule>
  </conditionalFormatting>
  <conditionalFormatting sqref="Q61:Q84">
    <cfRule type="cellIs" dxfId="3" priority="579" operator="greaterThan">
      <formula>0</formula>
    </cfRule>
  </conditionalFormatting>
  <conditionalFormatting sqref="Q68:Q77">
    <cfRule type="cellIs" dxfId="4" priority="586" operator="greaterThan">
      <formula>0</formula>
    </cfRule>
  </conditionalFormatting>
  <conditionalFormatting sqref="Q81:Q83">
    <cfRule type="cellIs" dxfId="4" priority="592" operator="greaterThan">
      <formula>0</formula>
    </cfRule>
  </conditionalFormatting>
  <conditionalFormatting sqref="Q93:Q116">
    <cfRule type="cellIs" dxfId="3" priority="152" operator="greaterThan">
      <formula>0</formula>
    </cfRule>
  </conditionalFormatting>
  <conditionalFormatting sqref="Q100:Q109">
    <cfRule type="cellIs" dxfId="4" priority="159" operator="greaterThan">
      <formula>0</formula>
    </cfRule>
  </conditionalFormatting>
  <conditionalFormatting sqref="Q113:Q115">
    <cfRule type="cellIs" dxfId="4" priority="165" operator="greaterThan">
      <formula>0</formula>
    </cfRule>
  </conditionalFormatting>
  <conditionalFormatting sqref="Q121:Q144">
    <cfRule type="cellIs" dxfId="3" priority="615" operator="greaterThan">
      <formula>0</formula>
    </cfRule>
  </conditionalFormatting>
  <conditionalFormatting sqref="Q128:Q137">
    <cfRule type="cellIs" dxfId="4" priority="622" operator="greaterThan">
      <formula>0</formula>
    </cfRule>
  </conditionalFormatting>
  <conditionalFormatting sqref="Q141:Q143">
    <cfRule type="cellIs" dxfId="4" priority="628" operator="greaterThan">
      <formula>0</formula>
    </cfRule>
  </conditionalFormatting>
  <conditionalFormatting sqref="R12:R21">
    <cfRule type="cellIs" dxfId="5" priority="42" operator="greaterThan">
      <formula>0</formula>
    </cfRule>
  </conditionalFormatting>
  <conditionalFormatting sqref="R25:R27">
    <cfRule type="cellIs" dxfId="5" priority="48" operator="greaterThan">
      <formula>0</formula>
    </cfRule>
  </conditionalFormatting>
  <conditionalFormatting sqref="R33:R56">
    <cfRule type="cellIs" dxfId="5" priority="407" operator="greaterThan">
      <formula>0</formula>
    </cfRule>
  </conditionalFormatting>
  <conditionalFormatting sqref="R61:R84">
    <cfRule type="cellIs" dxfId="5" priority="581" operator="greaterThan">
      <formula>0</formula>
    </cfRule>
  </conditionalFormatting>
  <conditionalFormatting sqref="R93:R116">
    <cfRule type="cellIs" dxfId="5" priority="154" operator="greaterThan">
      <formula>0</formula>
    </cfRule>
  </conditionalFormatting>
  <conditionalFormatting sqref="R121:R144">
    <cfRule type="cellIs" dxfId="5" priority="617" operator="greaterThan">
      <formula>0</formula>
    </cfRule>
  </conditionalFormatting>
  <conditionalFormatting sqref="S12:S21">
    <cfRule type="cellIs" dxfId="6" priority="56" operator="greaterThan">
      <formula>0</formula>
    </cfRule>
  </conditionalFormatting>
  <conditionalFormatting sqref="S25:S27">
    <cfRule type="cellIs" dxfId="6" priority="57" operator="greaterThan">
      <formula>0</formula>
    </cfRule>
  </conditionalFormatting>
  <conditionalFormatting sqref="U12:U21">
    <cfRule type="cellIs" dxfId="0" priority="444" operator="greaterThan">
      <formula>0</formula>
    </cfRule>
    <cfRule type="cellIs" dxfId="1" priority="445" operator="greaterThan">
      <formula>1</formula>
    </cfRule>
    <cfRule type="cellIs" dxfId="2" priority="446" operator="greaterThan">
      <formula>1</formula>
    </cfRule>
  </conditionalFormatting>
  <conditionalFormatting sqref="U25:U27">
    <cfRule type="cellIs" dxfId="0" priority="450" operator="greaterThan">
      <formula>0</formula>
    </cfRule>
    <cfRule type="cellIs" dxfId="1" priority="451" operator="greaterThan">
      <formula>1</formula>
    </cfRule>
    <cfRule type="cellIs" dxfId="2" priority="452" operator="greaterThan">
      <formula>1</formula>
    </cfRule>
  </conditionalFormatting>
  <conditionalFormatting sqref="U40:U49">
    <cfRule type="cellIs" dxfId="2" priority="428" operator="greaterThan">
      <formula>1</formula>
    </cfRule>
    <cfRule type="cellIs" dxfId="0" priority="426" operator="greaterThan">
      <formula>0</formula>
    </cfRule>
    <cfRule type="cellIs" dxfId="1" priority="427" operator="greaterThan">
      <formula>1</formula>
    </cfRule>
  </conditionalFormatting>
  <conditionalFormatting sqref="U53:U55">
    <cfRule type="cellIs" dxfId="2" priority="434" operator="greaterThan">
      <formula>1</formula>
    </cfRule>
    <cfRule type="cellIs" dxfId="0" priority="432" operator="greaterThan">
      <formula>0</formula>
    </cfRule>
    <cfRule type="cellIs" dxfId="1" priority="433" operator="greaterThan">
      <formula>1</formula>
    </cfRule>
  </conditionalFormatting>
  <conditionalFormatting sqref="U68:U77">
    <cfRule type="cellIs" dxfId="2" priority="566" operator="greaterThan">
      <formula>1</formula>
    </cfRule>
    <cfRule type="cellIs" dxfId="1" priority="565" operator="greaterThan">
      <formula>1</formula>
    </cfRule>
    <cfRule type="cellIs" dxfId="0" priority="564" operator="greaterThan">
      <formula>0</formula>
    </cfRule>
  </conditionalFormatting>
  <conditionalFormatting sqref="U81:U83">
    <cfRule type="cellIs" dxfId="2" priority="572" operator="greaterThan">
      <formula>1</formula>
    </cfRule>
    <cfRule type="cellIs" dxfId="1" priority="571" operator="greaterThan">
      <formula>1</formula>
    </cfRule>
    <cfRule type="cellIs" dxfId="0" priority="570" operator="greaterThan">
      <formula>0</formula>
    </cfRule>
  </conditionalFormatting>
  <conditionalFormatting sqref="U100:U109">
    <cfRule type="cellIs" dxfId="1" priority="120" operator="greaterThan">
      <formula>1</formula>
    </cfRule>
    <cfRule type="cellIs" dxfId="0" priority="119" operator="greaterThan">
      <formula>0</formula>
    </cfRule>
    <cfRule type="cellIs" dxfId="2" priority="121" operator="greaterThan">
      <formula>1</formula>
    </cfRule>
  </conditionalFormatting>
  <conditionalFormatting sqref="U113:U115">
    <cfRule type="cellIs" dxfId="0" priority="125" operator="greaterThan">
      <formula>0</formula>
    </cfRule>
    <cfRule type="cellIs" dxfId="2" priority="127" operator="greaterThan">
      <formula>1</formula>
    </cfRule>
    <cfRule type="cellIs" dxfId="1" priority="126" operator="greaterThan">
      <formula>1</formula>
    </cfRule>
  </conditionalFormatting>
  <conditionalFormatting sqref="U128:U137">
    <cfRule type="cellIs" dxfId="1" priority="102" operator="greaterThan">
      <formula>1</formula>
    </cfRule>
    <cfRule type="cellIs" dxfId="2" priority="103" operator="greaterThan">
      <formula>1</formula>
    </cfRule>
    <cfRule type="cellIs" dxfId="0" priority="101" operator="greaterThan">
      <formula>0</formula>
    </cfRule>
  </conditionalFormatting>
  <conditionalFormatting sqref="U141:U143">
    <cfRule type="cellIs" dxfId="0" priority="107" operator="greaterThan">
      <formula>0</formula>
    </cfRule>
    <cfRule type="cellIs" dxfId="1" priority="108" operator="greaterThan">
      <formula>1</formula>
    </cfRule>
    <cfRule type="cellIs" dxfId="2" priority="109" operator="greaterThan">
      <formula>1</formula>
    </cfRule>
  </conditionalFormatting>
  <conditionalFormatting sqref="V5:V28">
    <cfRule type="cellIs" dxfId="3" priority="441" operator="greaterThan">
      <formula>0</formula>
    </cfRule>
  </conditionalFormatting>
  <conditionalFormatting sqref="V12:V21">
    <cfRule type="cellIs" dxfId="4" priority="448" operator="greaterThan">
      <formula>0</formula>
    </cfRule>
  </conditionalFormatting>
  <conditionalFormatting sqref="V25:V27">
    <cfRule type="cellIs" dxfId="4" priority="454" operator="greaterThan">
      <formula>0</formula>
    </cfRule>
  </conditionalFormatting>
  <conditionalFormatting sqref="V33:V56">
    <cfRule type="cellIs" dxfId="3" priority="423" operator="greaterThan">
      <formula>0</formula>
    </cfRule>
  </conditionalFormatting>
  <conditionalFormatting sqref="V40:V49">
    <cfRule type="cellIs" dxfId="4" priority="430" operator="greaterThan">
      <formula>0</formula>
    </cfRule>
  </conditionalFormatting>
  <conditionalFormatting sqref="V53:V55">
    <cfRule type="cellIs" dxfId="4" priority="436" operator="greaterThan">
      <formula>0</formula>
    </cfRule>
  </conditionalFormatting>
  <conditionalFormatting sqref="V61:V84">
    <cfRule type="cellIs" dxfId="3" priority="561" operator="greaterThan">
      <formula>0</formula>
    </cfRule>
  </conditionalFormatting>
  <conditionalFormatting sqref="V68:V77">
    <cfRule type="cellIs" dxfId="4" priority="568" operator="greaterThan">
      <formula>0</formula>
    </cfRule>
  </conditionalFormatting>
  <conditionalFormatting sqref="V81:V83">
    <cfRule type="cellIs" dxfId="4" priority="574" operator="greaterThan">
      <formula>0</formula>
    </cfRule>
  </conditionalFormatting>
  <conditionalFormatting sqref="V93:V116">
    <cfRule type="cellIs" dxfId="3" priority="116" operator="greaterThan">
      <formula>0</formula>
    </cfRule>
  </conditionalFormatting>
  <conditionalFormatting sqref="V100:V109">
    <cfRule type="cellIs" dxfId="4" priority="123" operator="greaterThan">
      <formula>0</formula>
    </cfRule>
  </conditionalFormatting>
  <conditionalFormatting sqref="V113:V115">
    <cfRule type="cellIs" dxfId="4" priority="129" operator="greaterThan">
      <formula>0</formula>
    </cfRule>
  </conditionalFormatting>
  <conditionalFormatting sqref="V121:V144">
    <cfRule type="cellIs" dxfId="3" priority="98" operator="greaterThan">
      <formula>0</formula>
    </cfRule>
  </conditionalFormatting>
  <conditionalFormatting sqref="V128:V137">
    <cfRule type="cellIs" dxfId="4" priority="105" operator="greaterThan">
      <formula>0</formula>
    </cfRule>
  </conditionalFormatting>
  <conditionalFormatting sqref="V141:V143">
    <cfRule type="cellIs" dxfId="4" priority="111" operator="greaterThan">
      <formula>0</formula>
    </cfRule>
  </conditionalFormatting>
  <conditionalFormatting sqref="W5:W28">
    <cfRule type="cellIs" dxfId="5" priority="443" operator="greaterThan">
      <formula>0</formula>
    </cfRule>
  </conditionalFormatting>
  <conditionalFormatting sqref="W33:W56">
    <cfRule type="cellIs" dxfId="5" priority="425" operator="greaterThan">
      <formula>0</formula>
    </cfRule>
  </conditionalFormatting>
  <conditionalFormatting sqref="W61:W84">
    <cfRule type="cellIs" dxfId="5" priority="563" operator="greaterThan">
      <formula>0</formula>
    </cfRule>
  </conditionalFormatting>
  <conditionalFormatting sqref="W93:W116">
    <cfRule type="cellIs" dxfId="5" priority="118" operator="greaterThan">
      <formula>0</formula>
    </cfRule>
  </conditionalFormatting>
  <conditionalFormatting sqref="W121:W144">
    <cfRule type="cellIs" dxfId="5" priority="100" operator="greaterThan">
      <formula>0</formula>
    </cfRule>
  </conditionalFormatting>
  <conditionalFormatting sqref="Z12:Z21">
    <cfRule type="cellIs" dxfId="2" priority="513" operator="greaterThan">
      <formula>1</formula>
    </cfRule>
    <cfRule type="cellIs" dxfId="1" priority="512" operator="greaterThan">
      <formula>1</formula>
    </cfRule>
    <cfRule type="cellIs" dxfId="0" priority="511" operator="greaterThan">
      <formula>0</formula>
    </cfRule>
  </conditionalFormatting>
  <conditionalFormatting sqref="Z40:Z49">
    <cfRule type="cellIs" dxfId="2" priority="494" operator="greaterThan">
      <formula>1</formula>
    </cfRule>
    <cfRule type="cellIs" dxfId="1" priority="493" operator="greaterThan">
      <formula>1</formula>
    </cfRule>
    <cfRule type="cellIs" dxfId="0" priority="492" operator="greaterThan">
      <formula>0</formula>
    </cfRule>
  </conditionalFormatting>
  <conditionalFormatting sqref="Z68:Z77">
    <cfRule type="cellIs" dxfId="2" priority="658" operator="greaterThan">
      <formula>1</formula>
    </cfRule>
    <cfRule type="cellIs" dxfId="1" priority="657" operator="greaterThan">
      <formula>1</formula>
    </cfRule>
    <cfRule type="cellIs" dxfId="0" priority="656" operator="greaterThan">
      <formula>0</formula>
    </cfRule>
  </conditionalFormatting>
  <conditionalFormatting sqref="Z128:Z137">
    <cfRule type="cellIs" dxfId="1" priority="678" operator="greaterThan">
      <formula>1</formula>
    </cfRule>
    <cfRule type="cellIs" dxfId="0" priority="677" operator="greaterThan">
      <formula>0</formula>
    </cfRule>
    <cfRule type="cellIs" dxfId="2" priority="679" operator="greaterThan">
      <formula>1</formula>
    </cfRule>
  </conditionalFormatting>
  <conditionalFormatting sqref="AA5:AA28">
    <cfRule type="cellIs" dxfId="3" priority="507" operator="greaterThan">
      <formula>0</formula>
    </cfRule>
  </conditionalFormatting>
  <conditionalFormatting sqref="AA12:AA21">
    <cfRule type="cellIs" dxfId="4" priority="515" operator="greaterThan">
      <formula>0</formula>
    </cfRule>
  </conditionalFormatting>
  <conditionalFormatting sqref="AA33:AA56">
    <cfRule type="cellIs" dxfId="3" priority="488" operator="greaterThan">
      <formula>0</formula>
    </cfRule>
  </conditionalFormatting>
  <conditionalFormatting sqref="AA61:AA84">
    <cfRule type="cellIs" dxfId="3" priority="652" operator="greaterThan">
      <formula>0</formula>
    </cfRule>
  </conditionalFormatting>
  <conditionalFormatting sqref="AA68:AA77">
    <cfRule type="cellIs" dxfId="4" priority="660" operator="greaterThan">
      <formula>0</formula>
    </cfRule>
  </conditionalFormatting>
  <conditionalFormatting sqref="AA121:AA144">
    <cfRule type="cellIs" dxfId="3" priority="673" operator="greaterThan">
      <formula>0</formula>
    </cfRule>
  </conditionalFormatting>
  <conditionalFormatting sqref="AA128:AA137">
    <cfRule type="cellIs" dxfId="4" priority="681" operator="greaterThan">
      <formula>0</formula>
    </cfRule>
  </conditionalFormatting>
  <conditionalFormatting sqref="AB5:AB28">
    <cfRule type="cellIs" dxfId="5" priority="509" operator="greaterThan">
      <formula>0</formula>
    </cfRule>
  </conditionalFormatting>
  <conditionalFormatting sqref="AB33:AB56">
    <cfRule type="cellIs" dxfId="5" priority="490" operator="greaterThan">
      <formula>0</formula>
    </cfRule>
  </conditionalFormatting>
  <conditionalFormatting sqref="AB61:AB84">
    <cfRule type="cellIs" dxfId="5" priority="654" operator="greaterThan">
      <formula>0</formula>
    </cfRule>
  </conditionalFormatting>
  <conditionalFormatting sqref="AF5:AF27">
    <cfRule type="colorScale" priority="5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0" priority="641" operator="between" text="B/E">
      <formula>NOT(ISERROR(SEARCH("B/E",BM5)))</formula>
    </cfRule>
    <cfRule type="containsText" dxfId="10" priority="642" operator="between" text="BE">
      <formula>NOT(ISERROR(SEARCH("BE",BM5)))</formula>
    </cfRule>
    <cfRule type="containsText" dxfId="13" priority="643" operator="between" text="WIN">
      <formula>NOT(ISERROR(SEARCH("WIN",BM5)))</formula>
    </cfRule>
    <cfRule type="containsText" dxfId="11" priority="644" operator="between" text="LOSE">
      <formula>NOT(ISERROR(SEARCH("LOSE",BM5)))</formula>
    </cfRule>
    <cfRule type="containsText" dxfId="7" priority="645" operator="between" text="NO">
      <formula>NOT(ISERROR(SEARCH("NO",BM5)))</formula>
    </cfRule>
    <cfRule type="containsText" dxfId="12" priority="646" operator="between" text="B/E">
      <formula>NOT(ISERROR(SEARCH("B/E",BM5)))</formula>
    </cfRule>
  </conditionalFormatting>
  <conditionalFormatting sqref="BZ33:BZ56">
    <cfRule type="cellIs" dxfId="0" priority="368" operator="greaterThan">
      <formula>0</formula>
    </cfRule>
    <cfRule type="cellIs" dxfId="2" priority="370" operator="greaterThan">
      <formula>1</formula>
    </cfRule>
    <cfRule type="cellIs" dxfId="1" priority="369" operator="greaterThan">
      <formula>1</formula>
    </cfRule>
  </conditionalFormatting>
  <conditionalFormatting sqref="BZ66:BZ76">
    <cfRule type="cellIs" dxfId="2" priority="320" operator="greaterThan">
      <formula>1</formula>
    </cfRule>
    <cfRule type="cellIs" dxfId="1" priority="319" operator="greaterThan">
      <formula>1</formula>
    </cfRule>
    <cfRule type="cellIs" dxfId="0" priority="318" operator="greaterThan">
      <formula>0</formula>
    </cfRule>
  </conditionalFormatting>
  <conditionalFormatting sqref="BZ76:BZ83">
    <cfRule type="cellIs" dxfId="2" priority="327" operator="greaterThan">
      <formula>1</formula>
    </cfRule>
    <cfRule type="cellIs" dxfId="0" priority="325" operator="greaterThan">
      <formula>0</formula>
    </cfRule>
    <cfRule type="cellIs" dxfId="1" priority="326" operator="greaterThan">
      <formula>1</formula>
    </cfRule>
  </conditionalFormatting>
  <conditionalFormatting sqref="CA5:CA27">
    <cfRule type="cellIs" dxfId="4" priority="252" operator="greaterThan">
      <formula>0</formula>
    </cfRule>
    <cfRule type="cellIs" dxfId="3" priority="251" operator="greaterThan">
      <formula>0</formula>
    </cfRule>
  </conditionalFormatting>
  <conditionalFormatting sqref="CA33:CA56">
    <cfRule type="cellIs" dxfId="4" priority="372" operator="greaterThan">
      <formula>0</formula>
    </cfRule>
    <cfRule type="cellIs" dxfId="3" priority="371" operator="greaterThan">
      <formula>0</formula>
    </cfRule>
  </conditionalFormatting>
  <conditionalFormatting sqref="CA66:CA76">
    <cfRule type="cellIs" dxfId="4" priority="322" operator="greaterThan">
      <formula>0</formula>
    </cfRule>
    <cfRule type="cellIs" dxfId="3" priority="321" operator="greaterThan">
      <formula>0</formula>
    </cfRule>
  </conditionalFormatting>
  <conditionalFormatting sqref="CA76:CA83">
    <cfRule type="cellIs" dxfId="4" priority="329" operator="greaterThan">
      <formula>0</formula>
    </cfRule>
    <cfRule type="cellIs" dxfId="3" priority="328" operator="greaterThan">
      <formula>0</formula>
    </cfRule>
  </conditionalFormatting>
  <conditionalFormatting sqref="CB5:CB27">
    <cfRule type="cellIs" dxfId="5" priority="58" operator="greaterThan">
      <formula>0</formula>
    </cfRule>
  </conditionalFormatting>
  <conditionalFormatting sqref="CB33:CB55">
    <cfRule type="cellIs" dxfId="5" priority="30" operator="greaterThan">
      <formula>0</formula>
    </cfRule>
  </conditionalFormatting>
  <conditionalFormatting sqref="CB61:CB84">
    <cfRule type="cellIs" dxfId="5" priority="316" operator="greaterThan">
      <formula>0</formula>
    </cfRule>
  </conditionalFormatting>
  <conditionalFormatting sqref="CC5:CC27">
    <cfRule type="cellIs" dxfId="6" priority="254" operator="greaterThan">
      <formula>0</formula>
    </cfRule>
  </conditionalFormatting>
  <conditionalFormatting sqref="CC33:CC56">
    <cfRule type="cellIs" dxfId="6" priority="374" operator="greaterThan">
      <formula>0</formula>
    </cfRule>
  </conditionalFormatting>
  <conditionalFormatting sqref="CC61:CC84">
    <cfRule type="cellIs" dxfId="6" priority="317" operator="greaterThan">
      <formula>0</formula>
    </cfRule>
  </conditionalFormatting>
  <conditionalFormatting sqref="CE33:CE56">
    <cfRule type="cellIs" dxfId="0" priority="359" operator="greaterThan">
      <formula>0</formula>
    </cfRule>
    <cfRule type="cellIs" dxfId="2" priority="361" operator="greaterThan">
      <formula>1</formula>
    </cfRule>
    <cfRule type="cellIs" dxfId="1" priority="360" operator="greaterThan">
      <formula>1</formula>
    </cfRule>
  </conditionalFormatting>
  <conditionalFormatting sqref="CE66:CE76">
    <cfRule type="cellIs" dxfId="2" priority="301" operator="greaterThan">
      <formula>1</formula>
    </cfRule>
    <cfRule type="cellIs" dxfId="1" priority="300" operator="greaterThan">
      <formula>1</formula>
    </cfRule>
    <cfRule type="cellIs" dxfId="0" priority="299" operator="greaterThan">
      <formula>0</formula>
    </cfRule>
  </conditionalFormatting>
  <conditionalFormatting sqref="CE76:CE83">
    <cfRule type="cellIs" dxfId="0" priority="305" operator="greaterThan">
      <formula>0</formula>
    </cfRule>
    <cfRule type="cellIs" dxfId="2" priority="307" operator="greaterThan">
      <formula>1</formula>
    </cfRule>
    <cfRule type="cellIs" dxfId="1" priority="306" operator="greaterThan">
      <formula>1</formula>
    </cfRule>
  </conditionalFormatting>
  <conditionalFormatting sqref="CF5:CF27">
    <cfRule type="cellIs" dxfId="4" priority="225" operator="greaterThan">
      <formula>0</formula>
    </cfRule>
    <cfRule type="cellIs" dxfId="3" priority="224" operator="greaterThan">
      <formula>0</formula>
    </cfRule>
  </conditionalFormatting>
  <conditionalFormatting sqref="CF33:CF56">
    <cfRule type="cellIs" dxfId="4" priority="363" operator="greaterThan">
      <formula>0</formula>
    </cfRule>
    <cfRule type="cellIs" dxfId="3" priority="362" operator="greaterThan">
      <formula>0</formula>
    </cfRule>
  </conditionalFormatting>
  <conditionalFormatting sqref="CF66:CF76">
    <cfRule type="cellIs" dxfId="4" priority="303" operator="greaterThan">
      <formula>0</formula>
    </cfRule>
    <cfRule type="cellIs" dxfId="3" priority="302" operator="greaterThan">
      <formula>0</formula>
    </cfRule>
  </conditionalFormatting>
  <conditionalFormatting sqref="CF76:CF83">
    <cfRule type="cellIs" dxfId="4" priority="309" operator="greaterThan">
      <formula>0</formula>
    </cfRule>
    <cfRule type="cellIs" dxfId="3" priority="308" operator="greaterThan">
      <formula>0</formula>
    </cfRule>
  </conditionalFormatting>
  <conditionalFormatting sqref="CG5:CG27">
    <cfRule type="cellIs" dxfId="5" priority="226" operator="greaterThan">
      <formula>0</formula>
    </cfRule>
  </conditionalFormatting>
  <conditionalFormatting sqref="CG33:CG56">
    <cfRule type="cellIs" dxfId="5" priority="364" operator="greaterThan">
      <formula>0</formula>
    </cfRule>
  </conditionalFormatting>
  <conditionalFormatting sqref="CG61:CG84">
    <cfRule type="cellIs" dxfId="5" priority="297" operator="greaterThan">
      <formula>0</formula>
    </cfRule>
  </conditionalFormatting>
  <conditionalFormatting sqref="CH5:CH27">
    <cfRule type="cellIs" dxfId="6" priority="227" operator="greaterThan">
      <formula>0</formula>
    </cfRule>
  </conditionalFormatting>
  <conditionalFormatting sqref="CH33:CH56">
    <cfRule type="cellIs" dxfId="6" priority="365" operator="greaterThan">
      <formula>0</formula>
    </cfRule>
  </conditionalFormatting>
  <conditionalFormatting sqref="CH61:CH84">
    <cfRule type="cellIs" dxfId="6" priority="298" operator="greaterThan">
      <formula>0</formula>
    </cfRule>
  </conditionalFormatting>
  <conditionalFormatting sqref="CJ5:CJ27">
    <cfRule type="cellIs" dxfId="0" priority="27" operator="greaterThan">
      <formula>0</formula>
    </cfRule>
    <cfRule type="cellIs" dxfId="2" priority="29" operator="greaterThan">
      <formula>1</formula>
    </cfRule>
    <cfRule type="cellIs" dxfId="1" priority="28" operator="greaterThan">
      <formula>1</formula>
    </cfRule>
  </conditionalFormatting>
  <conditionalFormatting sqref="CJ33:CJ56">
    <cfRule type="cellIs" dxfId="0" priority="341" operator="greaterThan">
      <formula>0</formula>
    </cfRule>
    <cfRule type="cellIs" dxfId="1" priority="342" operator="greaterThan">
      <formula>1</formula>
    </cfRule>
    <cfRule type="cellIs" dxfId="2" priority="343" operator="greaterThan">
      <formula>1</formula>
    </cfRule>
  </conditionalFormatting>
  <conditionalFormatting sqref="CJ66:CJ76">
    <cfRule type="cellIs" dxfId="1" priority="272" operator="greaterThan">
      <formula>1</formula>
    </cfRule>
    <cfRule type="cellIs" dxfId="0" priority="271" operator="greaterThan">
      <formula>0</formula>
    </cfRule>
    <cfRule type="cellIs" dxfId="2" priority="273" operator="greaterThan">
      <formula>1</formula>
    </cfRule>
  </conditionalFormatting>
  <conditionalFormatting sqref="CJ76:CJ83">
    <cfRule type="cellIs" dxfId="2" priority="279" operator="greaterThan">
      <formula>1</formula>
    </cfRule>
    <cfRule type="cellIs" dxfId="1" priority="278" operator="greaterThan">
      <formula>1</formula>
    </cfRule>
    <cfRule type="cellIs" dxfId="0" priority="277" operator="greaterThan">
      <formula>0</formula>
    </cfRule>
  </conditionalFormatting>
  <conditionalFormatting sqref="CK5:CK27">
    <cfRule type="cellIs" dxfId="3" priority="241" operator="greaterThan">
      <formula>0</formula>
    </cfRule>
    <cfRule type="cellIs" dxfId="4" priority="242" operator="greaterThan">
      <formula>0</formula>
    </cfRule>
  </conditionalFormatting>
  <conditionalFormatting sqref="CK33:CK56">
    <cfRule type="cellIs" dxfId="4" priority="345" operator="greaterThan">
      <formula>0</formula>
    </cfRule>
    <cfRule type="cellIs" dxfId="3" priority="344" operator="greaterThan">
      <formula>0</formula>
    </cfRule>
  </conditionalFormatting>
  <conditionalFormatting sqref="CK66:CK76">
    <cfRule type="cellIs" dxfId="3" priority="274" operator="greaterThan">
      <formula>0</formula>
    </cfRule>
    <cfRule type="cellIs" dxfId="4" priority="275" operator="greaterThan">
      <formula>0</formula>
    </cfRule>
  </conditionalFormatting>
  <conditionalFormatting sqref="CK76:CK83">
    <cfRule type="cellIs" dxfId="4" priority="281" operator="greaterThan">
      <formula>0</formula>
    </cfRule>
    <cfRule type="cellIs" dxfId="3" priority="280" operator="greaterThan">
      <formula>0</formula>
    </cfRule>
  </conditionalFormatting>
  <conditionalFormatting sqref="CL5:CL27">
    <cfRule type="cellIs" dxfId="5" priority="243" operator="greaterThan">
      <formula>0</formula>
    </cfRule>
  </conditionalFormatting>
  <conditionalFormatting sqref="CL33:CL56">
    <cfRule type="cellIs" dxfId="5" priority="346" operator="greaterThan">
      <formula>0</formula>
    </cfRule>
  </conditionalFormatting>
  <conditionalFormatting sqref="CL61:CL84">
    <cfRule type="cellIs" dxfId="5" priority="269" operator="greaterThan">
      <formula>0</formula>
    </cfRule>
  </conditionalFormatting>
  <conditionalFormatting sqref="CM5:CM27">
    <cfRule type="cellIs" dxfId="6" priority="244" operator="greaterThan">
      <formula>0</formula>
    </cfRule>
  </conditionalFormatting>
  <conditionalFormatting sqref="CM33:CM56">
    <cfRule type="cellIs" dxfId="6" priority="347" operator="greaterThan">
      <formula>0</formula>
    </cfRule>
  </conditionalFormatting>
  <conditionalFormatting sqref="CM61:CM84">
    <cfRule type="cellIs" dxfId="6" priority="270" operator="greaterThan">
      <formula>0</formula>
    </cfRule>
  </conditionalFormatting>
  <conditionalFormatting sqref="CO5:CO27">
    <cfRule type="cellIs" dxfId="0" priority="377" operator="greaterThan">
      <formula>0</formula>
    </cfRule>
    <cfRule type="cellIs" dxfId="1" priority="378" operator="greaterThan">
      <formula>1</formula>
    </cfRule>
    <cfRule type="cellIs" dxfId="2" priority="379" operator="greaterThan">
      <formula>1</formula>
    </cfRule>
  </conditionalFormatting>
  <conditionalFormatting sqref="CO33:CO56">
    <cfRule type="cellIs" dxfId="0" priority="350" operator="greaterThan">
      <formula>0</formula>
    </cfRule>
    <cfRule type="cellIs" dxfId="2" priority="352" operator="greaterThan">
      <formula>1</formula>
    </cfRule>
    <cfRule type="cellIs" dxfId="1" priority="351" operator="greaterThan">
      <formula>1</formula>
    </cfRule>
  </conditionalFormatting>
  <conditionalFormatting sqref="CO61:CO84">
    <cfRule type="cellIs" dxfId="0" priority="283" operator="greaterThan">
      <formula>0</formula>
    </cfRule>
    <cfRule type="cellIs" dxfId="1" priority="284" operator="greaterThan">
      <formula>1</formula>
    </cfRule>
    <cfRule type="cellIs" dxfId="2" priority="285" operator="greaterThan">
      <formula>1</formula>
    </cfRule>
  </conditionalFormatting>
  <conditionalFormatting sqref="CP5:CP27">
    <cfRule type="cellIs" dxfId="3" priority="380" operator="greaterThan">
      <formula>0</formula>
    </cfRule>
    <cfRule type="cellIs" dxfId="4" priority="381" operator="greaterThan">
      <formula>0</formula>
    </cfRule>
  </conditionalFormatting>
  <conditionalFormatting sqref="CP33:CP56">
    <cfRule type="cellIs" dxfId="3" priority="353" operator="greaterThan">
      <formula>0</formula>
    </cfRule>
    <cfRule type="cellIs" dxfId="4" priority="354" operator="greaterThan">
      <formula>0</formula>
    </cfRule>
  </conditionalFormatting>
  <conditionalFormatting sqref="CP61:CP84">
    <cfRule type="cellIs" dxfId="3" priority="286" operator="greaterThan">
      <formula>0</formula>
    </cfRule>
    <cfRule type="cellIs" dxfId="4" priority="287" operator="greaterThan">
      <formula>0</formula>
    </cfRule>
  </conditionalFormatting>
  <conditionalFormatting sqref="CQ5:CQ27">
    <cfRule type="cellIs" dxfId="5" priority="382" operator="greaterThan">
      <formula>0</formula>
    </cfRule>
  </conditionalFormatting>
  <conditionalFormatting sqref="CQ33:CQ56">
    <cfRule type="cellIs" dxfId="5" priority="355" operator="greaterThan">
      <formula>0</formula>
    </cfRule>
  </conditionalFormatting>
  <conditionalFormatting sqref="CQ61:CQ84">
    <cfRule type="cellIs" dxfId="5" priority="288" operator="greaterThan">
      <formula>0</formula>
    </cfRule>
  </conditionalFormatting>
  <conditionalFormatting sqref="CR5:CR27">
    <cfRule type="cellIs" dxfId="6" priority="383" operator="greaterThan">
      <formula>0</formula>
    </cfRule>
  </conditionalFormatting>
  <conditionalFormatting sqref="CR33:CR56">
    <cfRule type="cellIs" dxfId="6" priority="356" operator="greaterThan">
      <formula>0</formula>
    </cfRule>
  </conditionalFormatting>
  <conditionalFormatting sqref="CR61:CR84">
    <cfRule type="cellIs" dxfId="6" priority="289" operator="greaterThan">
      <formula>0</formula>
    </cfRule>
  </conditionalFormatting>
  <conditionalFormatting sqref="CT33:CT56">
    <cfRule type="cellIs" dxfId="1" priority="333" operator="greaterThan">
      <formula>1</formula>
    </cfRule>
    <cfRule type="cellIs" dxfId="2" priority="334" operator="greaterThan">
      <formula>1</formula>
    </cfRule>
    <cfRule type="cellIs" dxfId="0" priority="332" operator="greaterThan">
      <formula>0</formula>
    </cfRule>
  </conditionalFormatting>
  <conditionalFormatting sqref="CT61:CT84">
    <cfRule type="cellIs" dxfId="0" priority="255" operator="greaterThan">
      <formula>0</formula>
    </cfRule>
    <cfRule type="cellIs" dxfId="1" priority="256" operator="greaterThan">
      <formula>1</formula>
    </cfRule>
    <cfRule type="cellIs" dxfId="2" priority="257" operator="greaterThan">
      <formula>1</formula>
    </cfRule>
  </conditionalFormatting>
  <conditionalFormatting sqref="CU5:CU27">
    <cfRule type="cellIs" dxfId="3" priority="234" operator="greaterThan">
      <formula>0</formula>
    </cfRule>
    <cfRule type="cellIs" dxfId="4" priority="235" operator="greaterThan">
      <formula>0</formula>
    </cfRule>
  </conditionalFormatting>
  <conditionalFormatting sqref="CU33:CU56">
    <cfRule type="cellIs" dxfId="3" priority="335" operator="greaterThan">
      <formula>0</formula>
    </cfRule>
    <cfRule type="cellIs" dxfId="4" priority="336" operator="greaterThan">
      <formula>0</formula>
    </cfRule>
  </conditionalFormatting>
  <conditionalFormatting sqref="CU61:CU84">
    <cfRule type="cellIs" dxfId="3" priority="258" operator="greaterThan">
      <formula>0</formula>
    </cfRule>
    <cfRule type="cellIs" dxfId="4" priority="259" operator="greaterThan">
      <formula>0</formula>
    </cfRule>
  </conditionalFormatting>
  <conditionalFormatting sqref="CV5:CV27">
    <cfRule type="cellIs" dxfId="5" priority="236" operator="greaterThan">
      <formula>0</formula>
    </cfRule>
  </conditionalFormatting>
  <conditionalFormatting sqref="CV33:CV56">
    <cfRule type="cellIs" dxfId="5" priority="337" operator="greaterThan">
      <formula>0</formula>
    </cfRule>
  </conditionalFormatting>
  <conditionalFormatting sqref="CV61:CV84">
    <cfRule type="cellIs" dxfId="5" priority="260" operator="greaterThan">
      <formula>0</formula>
    </cfRule>
  </conditionalFormatting>
  <conditionalFormatting sqref="CW5:CW27">
    <cfRule type="cellIs" dxfId="6" priority="237" operator="greaterThan">
      <formula>0</formula>
    </cfRule>
  </conditionalFormatting>
  <conditionalFormatting sqref="CW33:CW56">
    <cfRule type="cellIs" dxfId="6" priority="338" operator="greaterThan">
      <formula>0</formula>
    </cfRule>
  </conditionalFormatting>
  <conditionalFormatting sqref="CW61:CW84">
    <cfRule type="cellIs" dxfId="6" priority="261" operator="greaterThan">
      <formula>0</formula>
    </cfRule>
  </conditionalFormatting>
  <conditionalFormatting sqref="F5:F11 F22:F24">
    <cfRule type="cellIs" dxfId="2" priority="187" operator="greaterThan">
      <formula>1</formula>
    </cfRule>
    <cfRule type="cellIs" dxfId="1" priority="186" operator="greaterThan">
      <formula>1</formula>
    </cfRule>
    <cfRule type="cellIs" dxfId="0" priority="185" operator="greaterThan">
      <formula>0</formula>
    </cfRule>
  </conditionalFormatting>
  <conditionalFormatting sqref="Z5:Z11 F28 K28 U28 Z22:Z28 Z50:Z56">
    <cfRule type="cellIs" dxfId="0" priority="504" operator="greaterThan">
      <formula>0</formula>
    </cfRule>
    <cfRule type="cellIs" dxfId="2" priority="506" operator="greaterThan">
      <formula>1</formula>
    </cfRule>
    <cfRule type="cellIs" dxfId="1" priority="505" operator="greaterThan">
      <formula>1</formula>
    </cfRule>
  </conditionalFormatting>
  <conditionalFormatting sqref="G5:G11 G22:G24">
    <cfRule type="cellIs" dxfId="4" priority="189" operator="greaterThan">
      <formula>0</formula>
    </cfRule>
  </conditionalFormatting>
  <conditionalFormatting sqref="G28 L28 V28 AA22:AA28 AA56 AA5:AA11">
    <cfRule type="cellIs" dxfId="4" priority="508" operator="greaterThan">
      <formula>0</formula>
    </cfRule>
  </conditionalFormatting>
  <conditionalFormatting sqref="I5:J28 N5:O28 T5:T28 X5:Y28 AC5:AC28">
    <cfRule type="cellIs" dxfId="6" priority="510" operator="greaterThan">
      <formula>0</formula>
    </cfRule>
  </conditionalFormatting>
  <conditionalFormatting sqref="K5:K11 K22:K24">
    <cfRule type="cellIs" dxfId="0" priority="462" operator="greaterThan">
      <formula>0</formula>
    </cfRule>
    <cfRule type="cellIs" dxfId="1" priority="463" operator="greaterThan">
      <formula>1</formula>
    </cfRule>
    <cfRule type="cellIs" dxfId="2" priority="464" operator="greaterThan">
      <formula>1</formula>
    </cfRule>
  </conditionalFormatting>
  <conditionalFormatting sqref="L5:L11 L22:L24">
    <cfRule type="cellIs" dxfId="4" priority="466" operator="greaterThan">
      <formula>0</formula>
    </cfRule>
  </conditionalFormatting>
  <conditionalFormatting sqref="P5:P11 P22:P24">
    <cfRule type="cellIs" dxfId="1" priority="32" operator="greaterThan">
      <formula>1</formula>
    </cfRule>
    <cfRule type="cellIs" dxfId="0" priority="31" operator="greaterThan">
      <formula>0</formula>
    </cfRule>
    <cfRule type="cellIs" dxfId="2" priority="33" operator="greaterThan">
      <formula>1</formula>
    </cfRule>
  </conditionalFormatting>
  <conditionalFormatting sqref="Q5:Q11 Q22:Q24">
    <cfRule type="cellIs" dxfId="4" priority="35" operator="greaterThan">
      <formula>0</formula>
    </cfRule>
  </conditionalFormatting>
  <conditionalFormatting sqref="R5:R11 R22:R24">
    <cfRule type="cellIs" dxfId="5" priority="36" operator="greaterThan">
      <formula>0</formula>
    </cfRule>
  </conditionalFormatting>
  <conditionalFormatting sqref="S5:S11 S22:S24 S28">
    <cfRule type="cellIs" dxfId="6" priority="55" operator="greaterThan">
      <formula>0</formula>
    </cfRule>
  </conditionalFormatting>
  <conditionalFormatting sqref="U5:U11 U22:U24">
    <cfRule type="cellIs" dxfId="1" priority="439" operator="greaterThan">
      <formula>1</formula>
    </cfRule>
    <cfRule type="cellIs" dxfId="2" priority="440" operator="greaterThan">
      <formula>1</formula>
    </cfRule>
    <cfRule type="cellIs" dxfId="0" priority="438" operator="greaterThan">
      <formula>0</formula>
    </cfRule>
  </conditionalFormatting>
  <conditionalFormatting sqref="V5:V11 V22:V24">
    <cfRule type="cellIs" dxfId="4" priority="442" operator="greaterThan">
      <formula>0</formula>
    </cfRule>
  </conditionalFormatting>
  <conditionalFormatting sqref="AF5:AJ27">
    <cfRule type="colorScale" priority="5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7" priority="3" operator="equal">
      <formula>0</formula>
    </cfRule>
  </conditionalFormatting>
  <conditionalFormatting sqref="BZ28:CC28 BZ5:BZ27">
    <cfRule type="cellIs" dxfId="0" priority="248" operator="greaterThan">
      <formula>0</formula>
    </cfRule>
    <cfRule type="cellIs" dxfId="1" priority="249" operator="greaterThan">
      <formula>1</formula>
    </cfRule>
    <cfRule type="cellIs" dxfId="2" priority="250" operator="greaterThan">
      <formula>1</formula>
    </cfRule>
  </conditionalFormatting>
  <conditionalFormatting sqref="CE28:CH28 CE5:CE27">
    <cfRule type="cellIs" dxfId="1" priority="222" operator="greaterThan">
      <formula>1</formula>
    </cfRule>
    <cfRule type="cellIs" dxfId="0" priority="221" operator="greaterThan">
      <formula>0</formula>
    </cfRule>
    <cfRule type="cellIs" dxfId="2" priority="223" operator="greaterThan">
      <formula>1</formula>
    </cfRule>
  </conditionalFormatting>
  <conditionalFormatting sqref="CT28:CW28 CT5:CT27">
    <cfRule type="cellIs" dxfId="2" priority="233" operator="greaterThan">
      <formula>1</formula>
    </cfRule>
    <cfRule type="cellIs" dxfId="1" priority="232" operator="greaterThan">
      <formula>1</formula>
    </cfRule>
    <cfRule type="cellIs" dxfId="0" priority="231" operator="greaterThan">
      <formula>0</formula>
    </cfRule>
  </conditionalFormatting>
  <conditionalFormatting sqref="BM19:BM29 BI31:BI33">
    <cfRule type="containsText" dxfId="13" priority="640" operator="between" text="WIN">
      <formula>NOT(ISERROR(SEARCH("WIN",BI19)))</formula>
    </cfRule>
    <cfRule type="containsText" dxfId="14" priority="639" operator="between" text="LOSE">
      <formula>NOT(ISERROR(SEARCH("LOSE",BI19)))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3:F39 F50:F52">
    <cfRule type="cellIs" dxfId="1" priority="168" operator="greaterThan">
      <formula>1</formula>
    </cfRule>
    <cfRule type="cellIs" dxfId="2" priority="169" operator="greaterThan">
      <formula>1</formula>
    </cfRule>
    <cfRule type="cellIs" dxfId="0" priority="167" operator="greaterThan">
      <formula>0</formula>
    </cfRule>
  </conditionalFormatting>
  <conditionalFormatting sqref="Z33:Z39 F56 K56 P56 U56">
    <cfRule type="cellIs" dxfId="0" priority="485" operator="greaterThan">
      <formula>0</formula>
    </cfRule>
    <cfRule type="cellIs" dxfId="2" priority="487" operator="greaterThan">
      <formula>1</formula>
    </cfRule>
    <cfRule type="cellIs" dxfId="1" priority="486" operator="greaterThan">
      <formula>1</formula>
    </cfRule>
  </conditionalFormatting>
  <conditionalFormatting sqref="G33:G39 G50:G52">
    <cfRule type="cellIs" dxfId="4" priority="171" operator="greaterThan">
      <formula>0</formula>
    </cfRule>
  </conditionalFormatting>
  <conditionalFormatting sqref="G56 L56 Q56 V56 AA33:AA55">
    <cfRule type="cellIs" dxfId="4" priority="489" operator="greaterThan">
      <formula>0</formula>
    </cfRule>
  </conditionalFormatting>
  <conditionalFormatting sqref="I33:J56 N33:O56 S33:T56 X33:Y56 AC33:AC56">
    <cfRule type="cellIs" dxfId="6" priority="491" operator="greaterThan">
      <formula>0</formula>
    </cfRule>
  </conditionalFormatting>
  <conditionalFormatting sqref="K33:K39 K50:K52">
    <cfRule type="cellIs" dxfId="0" priority="384" operator="greaterThan">
      <formula>0</formula>
    </cfRule>
    <cfRule type="cellIs" dxfId="2" priority="386" operator="greaterThan">
      <formula>1</formula>
    </cfRule>
    <cfRule type="cellIs" dxfId="1" priority="385" operator="greaterThan">
      <formula>1</formula>
    </cfRule>
  </conditionalFormatting>
  <conditionalFormatting sqref="L33:L39 L50:L52">
    <cfRule type="cellIs" dxfId="4" priority="388" operator="greaterThan">
      <formula>0</formula>
    </cfRule>
  </conditionalFormatting>
  <conditionalFormatting sqref="P33:P39 P50:P52">
    <cfRule type="cellIs" dxfId="2" priority="404" operator="greaterThan">
      <formula>1</formula>
    </cfRule>
    <cfRule type="cellIs" dxfId="1" priority="403" operator="greaterThan">
      <formula>1</formula>
    </cfRule>
    <cfRule type="cellIs" dxfId="0" priority="402" operator="greaterThan">
      <formula>0</formula>
    </cfRule>
  </conditionalFormatting>
  <conditionalFormatting sqref="Q33:Q39 Q50:Q52">
    <cfRule type="cellIs" dxfId="4" priority="406" operator="greaterThan">
      <formula>0</formula>
    </cfRule>
  </conditionalFormatting>
  <conditionalFormatting sqref="U33:U39 U50:U52">
    <cfRule type="cellIs" dxfId="1" priority="421" operator="greaterThan">
      <formula>1</formula>
    </cfRule>
    <cfRule type="cellIs" dxfId="2" priority="422" operator="greaterThan">
      <formula>1</formula>
    </cfRule>
    <cfRule type="cellIs" dxfId="0" priority="420" operator="greaterThan">
      <formula>0</formula>
    </cfRule>
  </conditionalFormatting>
  <conditionalFormatting sqref="V33:V39 V50:V52">
    <cfRule type="cellIs" dxfId="4" priority="424" operator="greaterThan">
      <formula>0</formula>
    </cfRule>
  </conditionalFormatting>
  <conditionalFormatting sqref="AF33:AJ55">
    <cfRule type="colorScale" priority="5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ellIs" dxfId="7" priority="6" operator="equal">
      <formula>0</formula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61:F67 F78:F80">
    <cfRule type="cellIs" dxfId="0" priority="540" operator="greaterThan">
      <formula>0</formula>
    </cfRule>
    <cfRule type="cellIs" dxfId="1" priority="541" operator="greaterThan">
      <formula>1</formula>
    </cfRule>
    <cfRule type="cellIs" dxfId="2" priority="542" operator="greaterThan">
      <formula>1</formula>
    </cfRule>
  </conditionalFormatting>
  <conditionalFormatting sqref="Z61:Z67 F84 K84 P84 U84">
    <cfRule type="cellIs" dxfId="2" priority="651" operator="greaterThan">
      <formula>1</formula>
    </cfRule>
    <cfRule type="cellIs" dxfId="1" priority="650" operator="greaterThan">
      <formula>1</formula>
    </cfRule>
    <cfRule type="cellIs" dxfId="0" priority="649" operator="greaterThan">
      <formula>0</formula>
    </cfRule>
  </conditionalFormatting>
  <conditionalFormatting sqref="G61:G67 G78:G80">
    <cfRule type="cellIs" dxfId="4" priority="544" operator="greaterThan">
      <formula>0</formula>
    </cfRule>
  </conditionalFormatting>
  <conditionalFormatting sqref="AA61:AA67 G84 L84 Q84 V84">
    <cfRule type="cellIs" dxfId="4" priority="653" operator="greaterThan">
      <formula>0</formula>
    </cfRule>
  </conditionalFormatting>
  <conditionalFormatting sqref="I61:J84 N61:O84 S61:T84 X61:Y84 AC61:AC84">
    <cfRule type="cellIs" dxfId="6" priority="655" operator="greaterThan">
      <formula>0</formula>
    </cfRule>
  </conditionalFormatting>
  <conditionalFormatting sqref="K61:K67 K78:K80">
    <cfRule type="cellIs" dxfId="2" priority="596" operator="greaterThan">
      <formula>1</formula>
    </cfRule>
    <cfRule type="cellIs" dxfId="1" priority="595" operator="greaterThan">
      <formula>1</formula>
    </cfRule>
    <cfRule type="cellIs" dxfId="0" priority="594" operator="greaterThan">
      <formula>0</formula>
    </cfRule>
  </conditionalFormatting>
  <conditionalFormatting sqref="L61:L67 L78:L80">
    <cfRule type="cellIs" dxfId="4" priority="598" operator="greaterThan">
      <formula>0</formula>
    </cfRule>
  </conditionalFormatting>
  <conditionalFormatting sqref="P61:P67 P78:P80">
    <cfRule type="cellIs" dxfId="0" priority="576" operator="greaterThan">
      <formula>0</formula>
    </cfRule>
    <cfRule type="cellIs" dxfId="2" priority="578" operator="greaterThan">
      <formula>1</formula>
    </cfRule>
    <cfRule type="cellIs" dxfId="1" priority="577" operator="greaterThan">
      <formula>1</formula>
    </cfRule>
  </conditionalFormatting>
  <conditionalFormatting sqref="Q61:Q67 Q78:Q80">
    <cfRule type="cellIs" dxfId="4" priority="580" operator="greaterThan">
      <formula>0</formula>
    </cfRule>
  </conditionalFormatting>
  <conditionalFormatting sqref="U61:U67 U78:U80">
    <cfRule type="cellIs" dxfId="0" priority="558" operator="greaterThan">
      <formula>0</formula>
    </cfRule>
    <cfRule type="cellIs" dxfId="1" priority="559" operator="greaterThan">
      <formula>1</formula>
    </cfRule>
    <cfRule type="cellIs" dxfId="2" priority="560" operator="greaterThan">
      <formula>1</formula>
    </cfRule>
  </conditionalFormatting>
  <conditionalFormatting sqref="V61:V67 V78:V80">
    <cfRule type="cellIs" dxfId="4" priority="562" operator="greaterThan">
      <formula>0</formula>
    </cfRule>
  </conditionalFormatting>
  <conditionalFormatting sqref="AF61:AJ83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0" priority="311" operator="greaterThan">
      <formula>0</formula>
    </cfRule>
    <cfRule type="cellIs" dxfId="1" priority="312" operator="greaterThan">
      <formula>1</formula>
    </cfRule>
    <cfRule type="cellIs" dxfId="2" priority="313" operator="greaterThan">
      <formula>1</formula>
    </cfRule>
  </conditionalFormatting>
  <conditionalFormatting sqref="CA61:CA66 CA83:CA84">
    <cfRule type="cellIs" dxfId="3" priority="314" operator="greaterThan">
      <formula>0</formula>
    </cfRule>
    <cfRule type="cellIs" dxfId="4" priority="315" operator="greaterThan">
      <formula>0</formula>
    </cfRule>
  </conditionalFormatting>
  <conditionalFormatting sqref="CE61:CE66 CE83:CE84">
    <cfRule type="cellIs" dxfId="2" priority="294" operator="greaterThan">
      <formula>1</formula>
    </cfRule>
    <cfRule type="cellIs" dxfId="1" priority="293" operator="greaterThan">
      <formula>1</formula>
    </cfRule>
    <cfRule type="cellIs" dxfId="0" priority="292" operator="greaterThan">
      <formula>0</formula>
    </cfRule>
  </conditionalFormatting>
  <conditionalFormatting sqref="CF61:CF66 CF83:CF84">
    <cfRule type="cellIs" dxfId="4" priority="296" operator="greaterThan">
      <formula>0</formula>
    </cfRule>
    <cfRule type="cellIs" dxfId="3" priority="295" operator="greaterThan">
      <formula>0</formula>
    </cfRule>
  </conditionalFormatting>
  <conditionalFormatting sqref="CJ61:CJ66 CJ83:CJ84">
    <cfRule type="cellIs" dxfId="1" priority="265" operator="greaterThan">
      <formula>1</formula>
    </cfRule>
    <cfRule type="cellIs" dxfId="0" priority="264" operator="greaterThan">
      <formula>0</formula>
    </cfRule>
    <cfRule type="cellIs" dxfId="2" priority="266" operator="greaterThan">
      <formula>1</formula>
    </cfRule>
  </conditionalFormatting>
  <conditionalFormatting sqref="CK61:CK66 CK83:CK84">
    <cfRule type="cellIs" dxfId="3" priority="267" operator="greaterThan">
      <formula>0</formula>
    </cfRule>
    <cfRule type="cellIs" dxfId="4" priority="268" operator="greaterThan">
      <formula>0</formula>
    </cfRule>
  </conditionalFormatting>
  <conditionalFormatting sqref="F93:F99 F110:F112 Z93:Z99 F116 K116 P116 U116 Z110:Z116 Z138:Z144 Z78:Z84">
    <cfRule type="cellIs" dxfId="2" priority="693" operator="greaterThan">
      <formula>1</formula>
    </cfRule>
    <cfRule type="cellIs" dxfId="1" priority="692" operator="greaterThan">
      <formula>1</formula>
    </cfRule>
    <cfRule type="cellIs" dxfId="0" priority="691" operator="greaterThan">
      <formula>0</formula>
    </cfRule>
  </conditionalFormatting>
  <conditionalFormatting sqref="G93:G99 G110:G112 G116 L116 Q116 V116 AA110:AA116 AA138:AA144 AA78:AA84 AA93:AA99">
    <cfRule type="cellIs" dxfId="4" priority="695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93:G116 AA93:AA116">
    <cfRule type="cellIs" dxfId="3" priority="694" operator="greaterThan">
      <formula>0</formula>
    </cfRule>
  </conditionalFormatting>
  <conditionalFormatting sqref="H93:H116 AB93:AB116">
    <cfRule type="cellIs" dxfId="5" priority="696" operator="greaterThan">
      <formula>0</formula>
    </cfRule>
  </conditionalFormatting>
  <conditionalFormatting sqref="I93:J116 N93:O116 S93:T116 X93:Y116 AC93:AC116">
    <cfRule type="cellIs" dxfId="6" priority="697" operator="greaterThan">
      <formula>0</formula>
    </cfRule>
  </conditionalFormatting>
  <conditionalFormatting sqref="K93:K99 K110:K112">
    <cfRule type="cellIs" dxfId="1" priority="132" operator="greaterThan">
      <formula>1</formula>
    </cfRule>
    <cfRule type="cellIs" dxfId="2" priority="133" operator="greaterThan">
      <formula>1</formula>
    </cfRule>
    <cfRule type="cellIs" dxfId="0" priority="131" operator="greaterThan">
      <formula>0</formula>
    </cfRule>
  </conditionalFormatting>
  <conditionalFormatting sqref="L93:L99 L110:L112">
    <cfRule type="cellIs" dxfId="4" priority="135" operator="greaterThan">
      <formula>0</formula>
    </cfRule>
  </conditionalFormatting>
  <conditionalFormatting sqref="P93:P99 P110:P112">
    <cfRule type="cellIs" dxfId="1" priority="150" operator="greaterThan">
      <formula>1</formula>
    </cfRule>
    <cfRule type="cellIs" dxfId="0" priority="149" operator="greaterThan">
      <formula>0</formula>
    </cfRule>
    <cfRule type="cellIs" dxfId="2" priority="151" operator="greaterThan">
      <formula>1</formula>
    </cfRule>
  </conditionalFormatting>
  <conditionalFormatting sqref="Q93:Q99 Q110:Q112">
    <cfRule type="cellIs" dxfId="4" priority="153" operator="greaterThan">
      <formula>0</formula>
    </cfRule>
  </conditionalFormatting>
  <conditionalFormatting sqref="U93:U99 U110:U112">
    <cfRule type="cellIs" dxfId="2" priority="115" operator="greaterThan">
      <formula>1</formula>
    </cfRule>
    <cfRule type="cellIs" dxfId="1" priority="114" operator="greaterThan">
      <formula>1</formula>
    </cfRule>
    <cfRule type="cellIs" dxfId="0" priority="113" operator="greaterThan">
      <formula>0</formula>
    </cfRule>
  </conditionalFormatting>
  <conditionalFormatting sqref="V93:V99 V110:V112">
    <cfRule type="cellIs" dxfId="4" priority="117" operator="greaterThan">
      <formula>0</formula>
    </cfRule>
  </conditionalFormatting>
  <conditionalFormatting sqref="AF93:AJ115">
    <cfRule type="colorScale" priority="7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00:F109 Z100:Z109">
    <cfRule type="cellIs" dxfId="1" priority="699" operator="greaterThan">
      <formula>1</formula>
    </cfRule>
    <cfRule type="cellIs" dxfId="0" priority="698" operator="greaterThan">
      <formula>0</formula>
    </cfRule>
    <cfRule type="cellIs" dxfId="2" priority="700" operator="greaterThan">
      <formula>1</formula>
    </cfRule>
  </conditionalFormatting>
  <conditionalFormatting sqref="G100:G109 AA100:AA109">
    <cfRule type="cellIs" dxfId="4" priority="702" operator="greaterThan">
      <formula>0</formula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21:F127 F138:F140">
    <cfRule type="cellIs" dxfId="0" priority="59" operator="greaterThan">
      <formula>0</formula>
    </cfRule>
    <cfRule type="cellIs" dxfId="1" priority="60" operator="greaterThan">
      <formula>1</formula>
    </cfRule>
    <cfRule type="cellIs" dxfId="2" priority="61" operator="greaterThan">
      <formula>1</formula>
    </cfRule>
  </conditionalFormatting>
  <conditionalFormatting sqref="Z121:Z127 F144 K144 P144 U144">
    <cfRule type="cellIs" dxfId="1" priority="671" operator="greaterThan">
      <formula>1</formula>
    </cfRule>
    <cfRule type="cellIs" dxfId="0" priority="670" operator="greaterThan">
      <formula>0</formula>
    </cfRule>
    <cfRule type="cellIs" dxfId="2" priority="672" operator="greaterThan">
      <formula>1</formula>
    </cfRule>
  </conditionalFormatting>
  <conditionalFormatting sqref="G121:G127 G138:G140">
    <cfRule type="cellIs" dxfId="4" priority="63" operator="greaterThan">
      <formula>0</formula>
    </cfRule>
  </conditionalFormatting>
  <conditionalFormatting sqref="G144 L144 Q144 V144 AA121:AA127">
    <cfRule type="cellIs" dxfId="4" priority="674" operator="greaterThan">
      <formula>0</formula>
    </cfRule>
  </conditionalFormatting>
  <conditionalFormatting sqref="H121:H127 H138:H140">
    <cfRule type="cellIs" dxfId="5" priority="64" operator="greaterThan">
      <formula>0</formula>
    </cfRule>
  </conditionalFormatting>
  <conditionalFormatting sqref="AB121:AB144 H144">
    <cfRule type="cellIs" dxfId="5" priority="675" operator="greaterThan">
      <formula>0</formula>
    </cfRule>
  </conditionalFormatting>
  <conditionalFormatting sqref="I121:J144 N121:O144 S121:T144 X121:Y144 AC121:AC144">
    <cfRule type="cellIs" dxfId="6" priority="676" operator="greaterThan">
      <formula>0</formula>
    </cfRule>
  </conditionalFormatting>
  <conditionalFormatting sqref="K121:K127 K138:K140">
    <cfRule type="cellIs" dxfId="0" priority="77" operator="greaterThan">
      <formula>0</formula>
    </cfRule>
    <cfRule type="cellIs" dxfId="1" priority="78" operator="greaterThan">
      <formula>1</formula>
    </cfRule>
    <cfRule type="cellIs" dxfId="2" priority="79" operator="greaterThan">
      <formula>1</formula>
    </cfRule>
  </conditionalFormatting>
  <conditionalFormatting sqref="L121:L127 L138:L140">
    <cfRule type="cellIs" dxfId="4" priority="81" operator="greaterThan">
      <formula>0</formula>
    </cfRule>
  </conditionalFormatting>
  <conditionalFormatting sqref="M121:M127 M138:M140">
    <cfRule type="cellIs" dxfId="5" priority="82" operator="greaterThan">
      <formula>0</formula>
    </cfRule>
  </conditionalFormatting>
  <conditionalFormatting sqref="P121:P127 P138:P140">
    <cfRule type="cellIs" dxfId="1" priority="613" operator="greaterThan">
      <formula>1</formula>
    </cfRule>
    <cfRule type="cellIs" dxfId="2" priority="614" operator="greaterThan">
      <formula>1</formula>
    </cfRule>
    <cfRule type="cellIs" dxfId="0" priority="612" operator="greaterThan">
      <formula>0</formula>
    </cfRule>
  </conditionalFormatting>
  <conditionalFormatting sqref="Q121:Q127 Q138:Q140">
    <cfRule type="cellIs" dxfId="4" priority="616" operator="greaterThan">
      <formula>0</formula>
    </cfRule>
  </conditionalFormatting>
  <conditionalFormatting sqref="U121:U127 U138:U140">
    <cfRule type="cellIs" dxfId="0" priority="95" operator="greaterThan">
      <formula>0</formula>
    </cfRule>
    <cfRule type="cellIs" dxfId="1" priority="96" operator="greaterThan">
      <formula>1</formula>
    </cfRule>
    <cfRule type="cellIs" dxfId="2" priority="97" operator="greaterThan">
      <formula>1</formula>
    </cfRule>
  </conditionalFormatting>
  <conditionalFormatting sqref="V121:V127 V138:V140">
    <cfRule type="cellIs" dxfId="4" priority="99" operator="greaterThan">
      <formula>0</formula>
    </cfRule>
  </conditionalFormatting>
  <conditionalFormatting sqref="AF121:AJ143">
    <cfRule type="colorScale" priority="7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4">
    <pageSetUpPr fitToPage="1"/>
  </sheetPr>
  <dimension ref="A1:CW981"/>
  <sheetViews>
    <sheetView showGridLines="0" zoomScale="70" zoomScaleNormal="70" topLeftCell="Q1" workbookViewId="0">
      <selection activeCell="AS27" sqref="AS27:AX27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3" width="6.16190476190476" customWidth="1"/>
    <col min="24" max="24" width="14" customWidth="1"/>
    <col min="25" max="25" width="2.66666666666667" customWidth="1"/>
    <col min="26" max="29" width="6.16190476190476" customWidth="1"/>
    <col min="30" max="30" width="1.16190476190476" customWidth="1"/>
    <col min="31" max="31" width="11.5047619047619" customWidth="1"/>
    <col min="32" max="32" width="10" customWidth="1"/>
    <col min="33" max="33" width="11.6666666666667" customWidth="1"/>
    <col min="34" max="34" width="12.6666666666667" customWidth="1"/>
    <col min="35" max="35" width="12" customWidth="1"/>
    <col min="36" max="36" width="17" customWidth="1"/>
    <col min="37" max="37" width="1.5047619047619" customWidth="1"/>
    <col min="38" max="38" width="11.5047619047619" customWidth="1"/>
    <col min="39" max="39" width="6" customWidth="1"/>
    <col min="40" max="40" width="11.6666666666667" customWidth="1"/>
    <col min="41" max="41" width="12.6666666666667" customWidth="1"/>
    <col min="42" max="42" width="6.66666666666667" customWidth="1"/>
    <col min="43" max="43" width="17" customWidth="1"/>
    <col min="44" max="44" width="14.6666666666667" customWidth="1"/>
    <col min="45" max="46" width="11.1619047619048" style="186" customWidth="1"/>
    <col min="47" max="47" width="10.6666666666667" style="310" customWidth="1"/>
    <col min="48" max="48" width="13.1619047619048" style="310" customWidth="1"/>
    <col min="49" max="49" width="9.16190476190476" style="310" customWidth="1"/>
    <col min="50" max="50" width="8.16190476190476" customWidth="1"/>
    <col min="51" max="51" width="5.5047619047619" customWidth="1"/>
    <col min="52" max="52" width="9.16190476190476" customWidth="1"/>
    <col min="53" max="53" width="11.1619047619048" customWidth="1"/>
    <col min="54" max="54" width="11.6666666666667" customWidth="1"/>
    <col min="55" max="56" width="13.1619047619048" customWidth="1"/>
    <col min="57" max="57" width="9.16190476190476" customWidth="1"/>
    <col min="58" max="58" width="8.16190476190476" customWidth="1"/>
    <col min="59" max="59" width="16.6666666666667" style="186"/>
    <col min="60" max="60" width="1.5047619047619" style="186" hidden="1" customWidth="1"/>
    <col min="62" max="65" width="32" customWidth="1"/>
    <col min="66" max="76" width="16.6666666666667" style="2"/>
    <col min="77" max="77" width="5.16190476190476" style="3" hidden="1" customWidth="1"/>
    <col min="78" max="78" width="3" style="2" customWidth="1"/>
    <col min="79" max="79" width="4.66666666666667" style="2" customWidth="1"/>
    <col min="80" max="80" width="4.5047619047619" style="2" customWidth="1"/>
    <col min="81" max="81" width="5.66666666666667" style="2" customWidth="1"/>
    <col min="82" max="82" width="3.16190476190476" style="2" customWidth="1"/>
    <col min="83" max="83" width="3" style="2" customWidth="1"/>
    <col min="84" max="84" width="4.66666666666667" style="2" customWidth="1"/>
    <col min="85" max="85" width="4.5047619047619" style="2" customWidth="1"/>
    <col min="86" max="86" width="5.66666666666667" style="2" customWidth="1"/>
    <col min="87" max="87" width="2.66666666666667" style="2" customWidth="1"/>
    <col min="88" max="88" width="4.16190476190476" customWidth="1"/>
    <col min="89" max="89" width="4.66666666666667" customWidth="1"/>
    <col min="90" max="90" width="4.5047619047619" customWidth="1"/>
    <col min="91" max="91" width="5.66666666666667" customWidth="1"/>
    <col min="92" max="92" width="3.66666666666667" customWidth="1"/>
    <col min="93" max="93" width="3" customWidth="1"/>
    <col min="94" max="94" width="4.66666666666667" customWidth="1"/>
    <col min="95" max="95" width="4.5047619047619" customWidth="1"/>
    <col min="96" max="96" width="5.66666666666667" customWidth="1"/>
    <col min="97" max="97" width="2.66666666666667" customWidth="1"/>
    <col min="98" max="98" width="3" customWidth="1"/>
    <col min="99" max="99" width="4.66666666666667" customWidth="1"/>
    <col min="100" max="100" width="4.5047619047619" customWidth="1"/>
    <col min="101" max="101" width="5.66666666666667" customWidth="1"/>
  </cols>
  <sheetData>
    <row r="1" ht="62.45" customHeight="1" spans="1:69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54"/>
      <c r="AL1" s="54"/>
      <c r="AM1" s="54"/>
      <c r="AN1" s="54"/>
      <c r="AO1" s="54"/>
      <c r="AP1" s="54"/>
      <c r="AQ1" s="54"/>
      <c r="BK1" s="186"/>
      <c r="BL1" s="186"/>
      <c r="BN1"/>
      <c r="BO1"/>
      <c r="BP1"/>
      <c r="BQ1"/>
    </row>
    <row r="2" ht="18" customHeight="1" spans="1:101">
      <c r="A2" s="4"/>
      <c r="B2" s="6"/>
      <c r="C2" s="6"/>
      <c r="E2" s="6"/>
      <c r="F2" s="219" t="s">
        <v>0</v>
      </c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91"/>
      <c r="AD2" s="4"/>
      <c r="AE2" s="80"/>
      <c r="AF2" s="81" t="s">
        <v>1</v>
      </c>
      <c r="AG2" s="82"/>
      <c r="AH2" s="82"/>
      <c r="AI2" s="82"/>
      <c r="AJ2" s="91"/>
      <c r="AK2" s="4"/>
      <c r="AL2" s="80"/>
      <c r="AM2" s="219" t="s">
        <v>2</v>
      </c>
      <c r="AN2" s="82"/>
      <c r="AO2" s="82"/>
      <c r="AP2" s="82"/>
      <c r="AQ2" s="91"/>
      <c r="AS2" s="328" t="s">
        <v>54</v>
      </c>
      <c r="AT2" s="329"/>
      <c r="AU2" s="329"/>
      <c r="AV2" s="329"/>
      <c r="AW2" s="329"/>
      <c r="AX2" s="344"/>
      <c r="BA2" s="350" t="s">
        <v>55</v>
      </c>
      <c r="BB2" s="351"/>
      <c r="BC2" s="351"/>
      <c r="BD2" s="352"/>
      <c r="BK2" s="186"/>
      <c r="BL2" s="186"/>
      <c r="BN2"/>
      <c r="BO2"/>
      <c r="BP2"/>
      <c r="BQ2"/>
      <c r="BZ2" s="219" t="s">
        <v>17</v>
      </c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91"/>
    </row>
    <row r="3" ht="11.25" customHeight="1" spans="1:101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4" t="s">
        <v>5</v>
      </c>
      <c r="Q3" s="58"/>
      <c r="R3" s="58"/>
      <c r="S3" s="69"/>
      <c r="T3" s="56"/>
      <c r="U3" s="321" t="s">
        <v>6</v>
      </c>
      <c r="V3" s="58"/>
      <c r="W3" s="58"/>
      <c r="X3" s="69"/>
      <c r="Y3" s="56"/>
      <c r="Z3" s="70" t="s">
        <v>7</v>
      </c>
      <c r="AA3" s="58"/>
      <c r="AB3" s="58"/>
      <c r="AC3" s="69"/>
      <c r="AD3" s="7"/>
      <c r="AE3" s="27" t="s">
        <v>86</v>
      </c>
      <c r="AF3" s="83" t="s">
        <v>3</v>
      </c>
      <c r="AG3" s="84" t="s">
        <v>4</v>
      </c>
      <c r="AH3" s="181" t="s">
        <v>5</v>
      </c>
      <c r="AI3" s="182" t="s">
        <v>6</v>
      </c>
      <c r="AJ3" s="93" t="s">
        <v>7</v>
      </c>
      <c r="AK3" s="7"/>
      <c r="AL3" s="27" t="s">
        <v>86</v>
      </c>
      <c r="AM3" s="94" t="s">
        <v>3</v>
      </c>
      <c r="AN3" s="143" t="s">
        <v>4</v>
      </c>
      <c r="AO3" s="324" t="s">
        <v>5</v>
      </c>
      <c r="AP3" s="325" t="s">
        <v>9</v>
      </c>
      <c r="AQ3" s="144" t="s">
        <v>7</v>
      </c>
      <c r="AS3" s="330"/>
      <c r="AT3" s="331"/>
      <c r="AU3" s="331"/>
      <c r="AV3" s="331"/>
      <c r="AW3" s="331"/>
      <c r="AX3" s="345"/>
      <c r="BA3" s="353"/>
      <c r="BB3" s="354"/>
      <c r="BC3" s="354"/>
      <c r="BD3" s="355"/>
      <c r="BI3" s="145" t="s">
        <v>87</v>
      </c>
      <c r="BJ3" s="187" t="s">
        <v>88</v>
      </c>
      <c r="BK3" s="187" t="s">
        <v>89</v>
      </c>
      <c r="BL3" s="187" t="s">
        <v>90</v>
      </c>
      <c r="BM3" s="188" t="s">
        <v>91</v>
      </c>
      <c r="BN3" s="201" t="s">
        <v>92</v>
      </c>
      <c r="BO3" s="202" t="s">
        <v>93</v>
      </c>
      <c r="BP3" s="202" t="s">
        <v>94</v>
      </c>
      <c r="BQ3" s="203" t="s">
        <v>95</v>
      </c>
      <c r="BZ3" s="70" t="s">
        <v>28</v>
      </c>
      <c r="CA3" s="220"/>
      <c r="CB3" s="220"/>
      <c r="CC3" s="233"/>
      <c r="CE3" s="70" t="s">
        <v>29</v>
      </c>
      <c r="CF3" s="220"/>
      <c r="CG3" s="220"/>
      <c r="CH3" s="233"/>
      <c r="CJ3" s="70" t="s">
        <v>96</v>
      </c>
      <c r="CK3" s="220"/>
      <c r="CL3" s="220"/>
      <c r="CM3" s="233"/>
      <c r="CN3" s="2"/>
      <c r="CO3" s="70" t="s">
        <v>31</v>
      </c>
      <c r="CP3" s="220"/>
      <c r="CQ3" s="220"/>
      <c r="CR3" s="233"/>
      <c r="CT3" s="70" t="s">
        <v>32</v>
      </c>
      <c r="CU3" s="220"/>
      <c r="CV3" s="220"/>
      <c r="CW3" s="233"/>
    </row>
    <row r="4" ht="11.25" customHeight="1" spans="1:101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 s="10"/>
      <c r="U4" s="72" t="s">
        <v>10</v>
      </c>
      <c r="V4" s="77" t="s">
        <v>11</v>
      </c>
      <c r="W4" s="77" t="s">
        <v>12</v>
      </c>
      <c r="X4" s="78" t="s">
        <v>13</v>
      </c>
      <c r="Y4" s="10"/>
      <c r="Z4" s="72" t="s">
        <v>10</v>
      </c>
      <c r="AA4" s="77" t="s">
        <v>11</v>
      </c>
      <c r="AB4" s="77" t="s">
        <v>12</v>
      </c>
      <c r="AC4" s="78" t="s">
        <v>13</v>
      </c>
      <c r="AD4" s="10"/>
      <c r="AE4" s="51"/>
      <c r="AF4" s="29"/>
      <c r="AG4" s="55"/>
      <c r="AH4" s="183"/>
      <c r="AI4" s="183"/>
      <c r="AJ4" s="95"/>
      <c r="AK4" s="10"/>
      <c r="AL4" s="51"/>
      <c r="AM4" s="96"/>
      <c r="AN4" s="84"/>
      <c r="AO4" s="181"/>
      <c r="AP4" s="182"/>
      <c r="AQ4" s="146"/>
      <c r="AS4" s="109"/>
      <c r="AT4" s="110"/>
      <c r="AU4" s="156"/>
      <c r="AV4" s="156"/>
      <c r="AW4" s="156"/>
      <c r="AX4" s="346"/>
      <c r="BA4" s="356"/>
      <c r="BB4" s="357"/>
      <c r="BC4" s="357"/>
      <c r="BD4" s="358"/>
      <c r="BI4" s="147"/>
      <c r="BJ4" s="189"/>
      <c r="BK4" s="189"/>
      <c r="BL4" s="189"/>
      <c r="BM4" s="190"/>
      <c r="BN4" s="204"/>
      <c r="BO4" s="205"/>
      <c r="BP4" s="205"/>
      <c r="BQ4" s="206"/>
      <c r="BZ4" s="221" t="s">
        <v>10</v>
      </c>
      <c r="CA4" s="222" t="s">
        <v>11</v>
      </c>
      <c r="CB4" s="222" t="s">
        <v>12</v>
      </c>
      <c r="CC4" s="234" t="s">
        <v>13</v>
      </c>
      <c r="CE4" s="221" t="s">
        <v>10</v>
      </c>
      <c r="CF4" s="222" t="s">
        <v>11</v>
      </c>
      <c r="CG4" s="222" t="s">
        <v>12</v>
      </c>
      <c r="CH4" s="234" t="s">
        <v>13</v>
      </c>
      <c r="CJ4" s="221" t="s">
        <v>10</v>
      </c>
      <c r="CK4" s="222" t="s">
        <v>11</v>
      </c>
      <c r="CL4" s="222" t="s">
        <v>12</v>
      </c>
      <c r="CM4" s="234" t="s">
        <v>13</v>
      </c>
      <c r="CN4" s="2"/>
      <c r="CO4" s="221" t="s">
        <v>10</v>
      </c>
      <c r="CP4" s="222" t="s">
        <v>11</v>
      </c>
      <c r="CQ4" s="222" t="s">
        <v>12</v>
      </c>
      <c r="CR4" s="234" t="s">
        <v>13</v>
      </c>
      <c r="CT4" s="221" t="s">
        <v>10</v>
      </c>
      <c r="CU4" s="222" t="s">
        <v>11</v>
      </c>
      <c r="CV4" s="222" t="s">
        <v>12</v>
      </c>
      <c r="CW4" s="234" t="s">
        <v>13</v>
      </c>
    </row>
    <row r="5" ht="10.35" customHeight="1" spans="1:101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34"/>
      <c r="Q5" s="35"/>
      <c r="R5" s="36"/>
      <c r="S5" s="68">
        <f t="shared" ref="S5:S28" si="3">SUM(P5:R5)</f>
        <v>0</v>
      </c>
      <c r="T5" s="10"/>
      <c r="U5" s="34"/>
      <c r="V5" s="35"/>
      <c r="W5" s="36"/>
      <c r="X5" s="68">
        <f t="shared" ref="X5:X28" si="4">SUM(U5:W5)</f>
        <v>0</v>
      </c>
      <c r="Y5" s="10"/>
      <c r="Z5" s="73">
        <f t="shared" ref="Z5:AB28" si="5">F5+K5+P5+U5</f>
        <v>0</v>
      </c>
      <c r="AA5" s="79">
        <f>G5+L5+Q5+V5</f>
        <v>0</v>
      </c>
      <c r="AB5" s="79">
        <f t="shared" ref="AB5:AB24" si="6">H5+M5+R5+W5</f>
        <v>0</v>
      </c>
      <c r="AC5" s="68">
        <f t="shared" ref="AC5:AC28" si="7">SUM(Z5:AB5)</f>
        <v>0</v>
      </c>
      <c r="AD5" s="4"/>
      <c r="AE5" s="33" t="str">
        <f t="shared" ref="AE5:AE27" si="8">IF((B93=0)," ",B93)</f>
        <v> </v>
      </c>
      <c r="AF5" s="85" t="str">
        <f t="shared" ref="AF5:AF27" si="9">IF((G5+H5=0),"0",100*H5/(G5+H5))</f>
        <v>0</v>
      </c>
      <c r="AG5" s="85" t="str">
        <f t="shared" ref="AG5:AG27" si="10">IF((M5+L5=0),"0",100*M5/(L5+M5))</f>
        <v>0</v>
      </c>
      <c r="AH5" s="85" t="str">
        <f t="shared" ref="AH5:AH24" si="11">IF((R5+Q5=0),"0",100*R5/(Q5+R5))</f>
        <v>0</v>
      </c>
      <c r="AI5" s="85" t="str">
        <f t="shared" ref="AI5:AI27" si="12">IF((W5+V5=0),"0",100*W5/(V5+W5))</f>
        <v>0</v>
      </c>
      <c r="AJ5" s="97" t="str">
        <f t="shared" ref="AJ5:AJ27" si="13">IF(AF5+AG5+AH5+AI5=0,"",100*AB5/(AB5+AA5))</f>
        <v/>
      </c>
      <c r="AK5" s="4"/>
      <c r="AL5" s="98" t="str">
        <f t="shared" ref="AL5:AL27" si="14">IF((B93=0)," ",B93)</f>
        <v> </v>
      </c>
      <c r="AM5" s="99">
        <f>(3*H5)-G5</f>
        <v>0</v>
      </c>
      <c r="AN5" s="99">
        <f>(3*M5)-L5</f>
        <v>0</v>
      </c>
      <c r="AO5" s="99">
        <f>(3*R5)-Q5</f>
        <v>0</v>
      </c>
      <c r="AP5" s="99">
        <f>(3*W5)-V5</f>
        <v>0</v>
      </c>
      <c r="AQ5" s="148">
        <f>SUM(AM5:AP5)</f>
        <v>0</v>
      </c>
      <c r="AS5" s="111"/>
      <c r="AT5" s="112" t="s">
        <v>16</v>
      </c>
      <c r="AU5" s="158" t="s">
        <v>1</v>
      </c>
      <c r="AV5" s="159" t="s">
        <v>2</v>
      </c>
      <c r="AW5" s="347"/>
      <c r="AX5" s="348"/>
      <c r="BA5" s="359"/>
      <c r="BB5" s="112" t="s">
        <v>16</v>
      </c>
      <c r="BC5" s="158" t="s">
        <v>1</v>
      </c>
      <c r="BD5" s="159" t="s">
        <v>2</v>
      </c>
      <c r="BI5" s="149"/>
      <c r="BJ5" s="191"/>
      <c r="BK5" s="191"/>
      <c r="BL5" s="192"/>
      <c r="BM5" s="193"/>
      <c r="BN5" s="207"/>
      <c r="BO5" s="208"/>
      <c r="BP5" s="208"/>
      <c r="BQ5" s="209"/>
      <c r="BY5" s="223" t="str">
        <f>IF(B5,WEEKDAY(E5:E27)," ")</f>
        <v> </v>
      </c>
      <c r="BZ5" s="224" t="str">
        <f>IF((BY5=2),Z5," ")</f>
        <v> </v>
      </c>
      <c r="CA5" s="225" t="str">
        <f>IF((BY5=2),AA5," ")</f>
        <v> </v>
      </c>
      <c r="CB5" s="235" t="str">
        <f>IF((BY5=2),AB5," ")</f>
        <v> </v>
      </c>
      <c r="CC5" s="236">
        <f>SUM(BZ5:CB5)</f>
        <v>0</v>
      </c>
      <c r="CE5" s="224" t="str">
        <f>IF(($BY$5=3),Z5," ")</f>
        <v> </v>
      </c>
      <c r="CF5" s="225" t="str">
        <f>IF((BY5=3),AA5," ")</f>
        <v> </v>
      </c>
      <c r="CG5" s="235" t="str">
        <f>IF((BY5=3),AB5," ")</f>
        <v> </v>
      </c>
      <c r="CH5" s="236">
        <f>SUM(CE5:CG5)</f>
        <v>0</v>
      </c>
      <c r="CJ5" s="227" t="str">
        <f>IF((BY5=4),Z5," ")</f>
        <v> </v>
      </c>
      <c r="CK5" s="225" t="str">
        <f>IF((BY5=4),AA5," ")</f>
        <v> </v>
      </c>
      <c r="CL5" s="225" t="str">
        <f>IF((BY5=4),AB5," ")</f>
        <v> </v>
      </c>
      <c r="CM5" s="236">
        <f>SUM(CJ5:CL5)</f>
        <v>0</v>
      </c>
      <c r="CN5" s="2"/>
      <c r="CO5" s="224" t="str">
        <f>IF((BY5=5),Z5," ")</f>
        <v> </v>
      </c>
      <c r="CP5" s="225" t="str">
        <f>IF((BY5=5),AA5," ")</f>
        <v> </v>
      </c>
      <c r="CQ5" s="225" t="str">
        <f>IF((BY5=5),AB5," ")</f>
        <v> </v>
      </c>
      <c r="CR5" s="236">
        <f>SUM(CO5:CQ5)</f>
        <v>0</v>
      </c>
      <c r="CT5" s="224" t="str">
        <f>IF((BY5=6),Z5," ")</f>
        <v> </v>
      </c>
      <c r="CU5" s="225" t="str">
        <f>IF((BY5=6),AA5," ")</f>
        <v> </v>
      </c>
      <c r="CV5" s="225" t="str">
        <f>IF((BY5=6),AB5," ")</f>
        <v> </v>
      </c>
      <c r="CW5" s="236">
        <f>SUM(CT5:CV5)</f>
        <v>0</v>
      </c>
    </row>
    <row r="6" ht="10.35" customHeight="1" spans="1:101">
      <c r="A6" s="18"/>
      <c r="B6" s="19"/>
      <c r="C6" s="16"/>
      <c r="D6" s="17"/>
      <c r="E6" s="37" t="str">
        <f t="shared" si="0"/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38"/>
      <c r="Q6" s="39"/>
      <c r="R6" s="40"/>
      <c r="S6" s="68">
        <f t="shared" si="3"/>
        <v>0</v>
      </c>
      <c r="T6" s="10"/>
      <c r="U6" s="38"/>
      <c r="V6" s="39"/>
      <c r="W6" s="40"/>
      <c r="X6" s="68">
        <f t="shared" si="4"/>
        <v>0</v>
      </c>
      <c r="Y6" s="10"/>
      <c r="Z6" s="73">
        <f t="shared" si="5"/>
        <v>0</v>
      </c>
      <c r="AA6" s="79">
        <f t="shared" si="5"/>
        <v>0</v>
      </c>
      <c r="AB6" s="79">
        <f t="shared" si="6"/>
        <v>0</v>
      </c>
      <c r="AC6" s="68">
        <f t="shared" si="7"/>
        <v>0</v>
      </c>
      <c r="AD6" s="4"/>
      <c r="AE6" s="37" t="str">
        <f t="shared" si="8"/>
        <v> </v>
      </c>
      <c r="AF6" s="86" t="str">
        <f t="shared" si="9"/>
        <v>0</v>
      </c>
      <c r="AG6" s="86" t="str">
        <f t="shared" si="10"/>
        <v>0</v>
      </c>
      <c r="AH6" s="86" t="str">
        <f t="shared" si="11"/>
        <v>0</v>
      </c>
      <c r="AI6" s="86" t="str">
        <f t="shared" si="12"/>
        <v>0</v>
      </c>
      <c r="AJ6" s="100" t="str">
        <f t="shared" si="13"/>
        <v/>
      </c>
      <c r="AK6" s="4"/>
      <c r="AL6" s="101" t="str">
        <f t="shared" si="14"/>
        <v> </v>
      </c>
      <c r="AM6" s="99">
        <f t="shared" ref="AM6:AM27" si="15">(3*H6)-G6</f>
        <v>0</v>
      </c>
      <c r="AN6" s="99">
        <f t="shared" ref="AN6:AN27" si="16">(3*M6)-L6</f>
        <v>0</v>
      </c>
      <c r="AO6" s="99">
        <f t="shared" ref="AO6:AO27" si="17">(3*R6)-Q6</f>
        <v>0</v>
      </c>
      <c r="AP6" s="99">
        <f t="shared" ref="AP6:AP27" si="18">(3*W6)-V6</f>
        <v>0</v>
      </c>
      <c r="AQ6" s="150">
        <f t="shared" ref="AQ6:AQ27" si="19">SUM(AM6:AP6)</f>
        <v>0</v>
      </c>
      <c r="AS6" s="113" t="s">
        <v>17</v>
      </c>
      <c r="AT6" s="114" t="str">
        <f>IF(AC28=0," ",AC28)</f>
        <v> </v>
      </c>
      <c r="AU6" s="160" t="str">
        <f>IF(AJ28=0,"  ",AJ28)</f>
        <v>0 </v>
      </c>
      <c r="AV6" s="161" t="str">
        <f>IF(AQ28=0," ",AQ28)</f>
        <v> </v>
      </c>
      <c r="AW6" s="347"/>
      <c r="AX6" s="348"/>
      <c r="BA6" s="113" t="s">
        <v>17</v>
      </c>
      <c r="BB6" s="360" t="str">
        <f>IF(AC116=0," ",AC116)</f>
        <v> </v>
      </c>
      <c r="BC6" s="361" t="str">
        <f>IF(AJ116=0,"  ",AJ116)</f>
        <v>0 </v>
      </c>
      <c r="BD6" s="362" t="str">
        <f>IF(AQ116=0," ",AQ116)</f>
        <v> </v>
      </c>
      <c r="BI6" s="151"/>
      <c r="BJ6" s="194"/>
      <c r="BK6" s="194"/>
      <c r="BL6" s="195"/>
      <c r="BM6" s="196"/>
      <c r="BN6" s="210"/>
      <c r="BO6" s="211"/>
      <c r="BP6" s="211"/>
      <c r="BQ6" s="212"/>
      <c r="BY6" s="223" t="str">
        <f t="shared" ref="BY6:BY27" si="20">IF(B6,WEEKDAY(E6:E28)," ")</f>
        <v> </v>
      </c>
      <c r="BZ6" s="226" t="str">
        <f t="shared" ref="BZ6:BZ27" si="21">IF((BY6=2),Z6," ")</f>
        <v> </v>
      </c>
      <c r="CA6" s="227" t="str">
        <f t="shared" ref="CA6:CA27" si="22">IF((BY6=2),AA6," ")</f>
        <v> </v>
      </c>
      <c r="CB6" s="237" t="str">
        <f>IF((BY6=2),AB6," ")</f>
        <v> </v>
      </c>
      <c r="CC6" s="238">
        <f t="shared" ref="CC6:CC27" si="23">SUM(BZ6:CB6)</f>
        <v>0</v>
      </c>
      <c r="CE6" s="226" t="str">
        <f t="shared" ref="CE6:CE27" si="24">IF((BY6=3),Z6," ")</f>
        <v> </v>
      </c>
      <c r="CF6" s="227" t="str">
        <f t="shared" ref="CF6:CF27" si="25">IF((BY6=3),AA6," ")</f>
        <v> </v>
      </c>
      <c r="CG6" s="237" t="str">
        <f t="shared" ref="CG6:CG27" si="26">IF((BY6=3),AB6," ")</f>
        <v> </v>
      </c>
      <c r="CH6" s="238">
        <f t="shared" ref="CH6:CH27" si="27">SUM(CE6:CG6)</f>
        <v>0</v>
      </c>
      <c r="CJ6" s="227" t="str">
        <f t="shared" ref="CJ6:CJ27" si="28">IF((BY6=4),Z6," ")</f>
        <v> </v>
      </c>
      <c r="CK6" s="227" t="str">
        <f t="shared" ref="CK6:CK27" si="29">IF((BY6=4),AA6," ")</f>
        <v> </v>
      </c>
      <c r="CL6" s="227" t="str">
        <f t="shared" ref="CL6:CL27" si="30">IF((BY6=4),AB6," ")</f>
        <v> </v>
      </c>
      <c r="CM6" s="238">
        <f t="shared" ref="CM6:CM27" si="31">SUM(CJ6:CL6)</f>
        <v>0</v>
      </c>
      <c r="CN6" s="2"/>
      <c r="CO6" s="226" t="str">
        <f t="shared" ref="CO6:CO27" si="32">IF((BY6=5),Z6," ")</f>
        <v> </v>
      </c>
      <c r="CP6" s="227" t="str">
        <f t="shared" ref="CP6:CP27" si="33">IF((BY6=5),AA6," ")</f>
        <v> </v>
      </c>
      <c r="CQ6" s="227" t="str">
        <f t="shared" ref="CQ6:CQ27" si="34">IF((BY6=5),AB6," ")</f>
        <v> </v>
      </c>
      <c r="CR6" s="238">
        <f t="shared" ref="CR6:CR27" si="35">SUM(CO6:CQ6)</f>
        <v>0</v>
      </c>
      <c r="CT6" s="226" t="str">
        <f t="shared" ref="CT6:CT27" si="36">IF((BY6=6),Z6," ")</f>
        <v> </v>
      </c>
      <c r="CU6" s="227" t="str">
        <f t="shared" ref="CU6:CU27" si="37">IF((BY6=6),AA6," ")</f>
        <v> </v>
      </c>
      <c r="CV6" s="227" t="str">
        <f t="shared" ref="CV6:CV27" si="38">IF((BY6=6),AB6," ")</f>
        <v> </v>
      </c>
      <c r="CW6" s="238">
        <f t="shared" ref="CW6:CW27" si="39">SUM(CT6:CV6)</f>
        <v>0</v>
      </c>
    </row>
    <row r="7" ht="10.35" customHeight="1" spans="1:101">
      <c r="A7" s="18"/>
      <c r="B7" s="19"/>
      <c r="C7" s="16"/>
      <c r="D7" s="17"/>
      <c r="E7" s="37" t="str">
        <f t="shared" si="0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38"/>
      <c r="Q7" s="39"/>
      <c r="R7" s="40"/>
      <c r="S7" s="68">
        <f t="shared" si="3"/>
        <v>0</v>
      </c>
      <c r="T7" s="10"/>
      <c r="U7" s="38"/>
      <c r="V7" s="39"/>
      <c r="W7" s="40"/>
      <c r="X7" s="68">
        <f t="shared" si="4"/>
        <v>0</v>
      </c>
      <c r="Y7" s="10"/>
      <c r="Z7" s="73">
        <f t="shared" si="5"/>
        <v>0</v>
      </c>
      <c r="AA7" s="79">
        <f t="shared" si="5"/>
        <v>0</v>
      </c>
      <c r="AB7" s="79">
        <f t="shared" si="6"/>
        <v>0</v>
      </c>
      <c r="AC7" s="68">
        <f t="shared" si="7"/>
        <v>0</v>
      </c>
      <c r="AD7" s="4"/>
      <c r="AE7" s="37" t="str">
        <f t="shared" si="8"/>
        <v> </v>
      </c>
      <c r="AF7" s="86" t="str">
        <f t="shared" si="9"/>
        <v>0</v>
      </c>
      <c r="AG7" s="86" t="str">
        <f t="shared" si="10"/>
        <v>0</v>
      </c>
      <c r="AH7" s="86" t="str">
        <f t="shared" si="11"/>
        <v>0</v>
      </c>
      <c r="AI7" s="86" t="str">
        <f t="shared" si="12"/>
        <v>0</v>
      </c>
      <c r="AJ7" s="100" t="str">
        <f t="shared" si="13"/>
        <v/>
      </c>
      <c r="AK7" s="4"/>
      <c r="AL7" s="101" t="str">
        <f t="shared" si="14"/>
        <v> </v>
      </c>
      <c r="AM7" s="99">
        <f t="shared" si="15"/>
        <v>0</v>
      </c>
      <c r="AN7" s="99">
        <f t="shared" si="16"/>
        <v>0</v>
      </c>
      <c r="AO7" s="99">
        <f t="shared" si="17"/>
        <v>0</v>
      </c>
      <c r="AP7" s="99">
        <f t="shared" si="18"/>
        <v>0</v>
      </c>
      <c r="AQ7" s="150">
        <f t="shared" si="19"/>
        <v>0</v>
      </c>
      <c r="AS7" s="115" t="s">
        <v>18</v>
      </c>
      <c r="AT7" s="116" t="str">
        <f>IF(AC56=0," ",AC56)</f>
        <v> </v>
      </c>
      <c r="AU7" s="162" t="str">
        <f>IF(AJ56=0," ",AJ56)</f>
        <v>0 </v>
      </c>
      <c r="AV7" s="163" t="str">
        <f>IF(AQ56=0," ",AQ56)</f>
        <v> </v>
      </c>
      <c r="AW7" s="347"/>
      <c r="AX7" s="348"/>
      <c r="BA7" s="115" t="s">
        <v>18</v>
      </c>
      <c r="BB7" s="363" t="str">
        <f>IF(AC144=0," ",AC144)</f>
        <v> </v>
      </c>
      <c r="BC7" s="364" t="str">
        <f>IF(AJ144=0," ",AJ144)</f>
        <v>0 </v>
      </c>
      <c r="BD7" s="365" t="str">
        <f>IF(AQ144=0," ",AQ144)</f>
        <v> </v>
      </c>
      <c r="BI7" s="151"/>
      <c r="BJ7" s="194"/>
      <c r="BK7" s="194"/>
      <c r="BL7" s="195"/>
      <c r="BM7" s="196"/>
      <c r="BN7" s="210"/>
      <c r="BO7" s="211"/>
      <c r="BP7" s="211"/>
      <c r="BQ7" s="212"/>
      <c r="BY7" s="223" t="str">
        <f t="shared" si="20"/>
        <v> </v>
      </c>
      <c r="BZ7" s="226" t="str">
        <f t="shared" si="21"/>
        <v> </v>
      </c>
      <c r="CA7" s="227" t="str">
        <f t="shared" si="22"/>
        <v> </v>
      </c>
      <c r="CB7" s="237" t="str">
        <f t="shared" ref="CB7:CB27" si="40">IF((BY7=2),AB7," ")</f>
        <v> </v>
      </c>
      <c r="CC7" s="238">
        <f t="shared" si="23"/>
        <v>0</v>
      </c>
      <c r="CE7" s="226" t="str">
        <f t="shared" si="24"/>
        <v> </v>
      </c>
      <c r="CF7" s="227" t="str">
        <f t="shared" si="25"/>
        <v> </v>
      </c>
      <c r="CG7" s="237" t="str">
        <f t="shared" si="26"/>
        <v> </v>
      </c>
      <c r="CH7" s="238">
        <f t="shared" si="27"/>
        <v>0</v>
      </c>
      <c r="CJ7" s="227" t="str">
        <f t="shared" si="28"/>
        <v> </v>
      </c>
      <c r="CK7" s="227" t="str">
        <f t="shared" si="29"/>
        <v> </v>
      </c>
      <c r="CL7" s="227" t="str">
        <f t="shared" si="30"/>
        <v> </v>
      </c>
      <c r="CM7" s="238">
        <f t="shared" si="31"/>
        <v>0</v>
      </c>
      <c r="CN7" s="2"/>
      <c r="CO7" s="226" t="str">
        <f t="shared" si="32"/>
        <v> </v>
      </c>
      <c r="CP7" s="227" t="str">
        <f t="shared" si="33"/>
        <v> </v>
      </c>
      <c r="CQ7" s="227" t="str">
        <f t="shared" si="34"/>
        <v> </v>
      </c>
      <c r="CR7" s="238">
        <f t="shared" si="35"/>
        <v>0</v>
      </c>
      <c r="CT7" s="226" t="str">
        <f t="shared" si="36"/>
        <v> </v>
      </c>
      <c r="CU7" s="227" t="str">
        <f t="shared" si="37"/>
        <v> </v>
      </c>
      <c r="CV7" s="227" t="str">
        <f t="shared" si="38"/>
        <v> </v>
      </c>
      <c r="CW7" s="238">
        <f t="shared" si="39"/>
        <v>0</v>
      </c>
    </row>
    <row r="8" ht="10.35" customHeight="1" spans="1:101">
      <c r="A8" s="18"/>
      <c r="B8" s="19"/>
      <c r="C8" s="16"/>
      <c r="D8" s="17"/>
      <c r="E8" s="37" t="str">
        <f t="shared" si="0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38"/>
      <c r="Q8" s="39"/>
      <c r="R8" s="40"/>
      <c r="S8" s="68">
        <f t="shared" si="3"/>
        <v>0</v>
      </c>
      <c r="T8" s="10"/>
      <c r="U8" s="38"/>
      <c r="V8" s="39"/>
      <c r="W8" s="40"/>
      <c r="X8" s="68">
        <f t="shared" si="4"/>
        <v>0</v>
      </c>
      <c r="Y8" s="10"/>
      <c r="Z8" s="73">
        <f t="shared" si="5"/>
        <v>0</v>
      </c>
      <c r="AA8" s="79">
        <f t="shared" si="5"/>
        <v>0</v>
      </c>
      <c r="AB8" s="79">
        <f t="shared" si="6"/>
        <v>0</v>
      </c>
      <c r="AC8" s="68">
        <f t="shared" si="7"/>
        <v>0</v>
      </c>
      <c r="AD8" s="4"/>
      <c r="AE8" s="37" t="str">
        <f t="shared" si="8"/>
        <v> </v>
      </c>
      <c r="AF8" s="86" t="str">
        <f t="shared" si="9"/>
        <v>0</v>
      </c>
      <c r="AG8" s="86" t="str">
        <f t="shared" si="10"/>
        <v>0</v>
      </c>
      <c r="AH8" s="86" t="str">
        <f t="shared" si="11"/>
        <v>0</v>
      </c>
      <c r="AI8" s="86" t="str">
        <f t="shared" si="12"/>
        <v>0</v>
      </c>
      <c r="AJ8" s="100" t="str">
        <f t="shared" si="13"/>
        <v/>
      </c>
      <c r="AK8" s="4"/>
      <c r="AL8" s="101" t="str">
        <f t="shared" si="14"/>
        <v> </v>
      </c>
      <c r="AM8" s="99">
        <f t="shared" si="15"/>
        <v>0</v>
      </c>
      <c r="AN8" s="99">
        <f t="shared" si="16"/>
        <v>0</v>
      </c>
      <c r="AO8" s="99">
        <f t="shared" si="17"/>
        <v>0</v>
      </c>
      <c r="AP8" s="99">
        <f t="shared" si="18"/>
        <v>0</v>
      </c>
      <c r="AQ8" s="150">
        <f t="shared" si="19"/>
        <v>0</v>
      </c>
      <c r="AS8" s="117" t="s">
        <v>13</v>
      </c>
      <c r="AT8" s="118">
        <f>SUM(AT6:AT7)</f>
        <v>0</v>
      </c>
      <c r="AU8" s="164" t="str">
        <f>IF((AB28+AB56)=0," ",(AB28+AB56)/(AB28+AB56+AA28+AA56))</f>
        <v> </v>
      </c>
      <c r="AV8" s="165" t="str">
        <f>IF(SUM(AV6:AV7)=0," ",SUM(AV6:AV7))</f>
        <v> </v>
      </c>
      <c r="AW8" s="347"/>
      <c r="AX8" s="348"/>
      <c r="BA8" s="117" t="s">
        <v>13</v>
      </c>
      <c r="BB8" s="118">
        <f>SUM(BB6:BB7)</f>
        <v>0</v>
      </c>
      <c r="BC8" s="164" t="str">
        <f>IF((AB116+AB144)=0," ",(AB116+AB144)/(AB116+AB144+AA116+AA144))</f>
        <v> </v>
      </c>
      <c r="BD8" s="165" t="str">
        <f>IF(SUM(BD6:BD7)=0," ",SUM(BD6:BD7))</f>
        <v> </v>
      </c>
      <c r="BI8" s="151"/>
      <c r="BJ8" s="194"/>
      <c r="BK8" s="194"/>
      <c r="BL8" s="195"/>
      <c r="BM8" s="196"/>
      <c r="BN8" s="210"/>
      <c r="BO8" s="213"/>
      <c r="BP8" s="213"/>
      <c r="BQ8" s="214"/>
      <c r="BY8" s="223" t="str">
        <f t="shared" si="20"/>
        <v> </v>
      </c>
      <c r="BZ8" s="226" t="str">
        <f t="shared" si="21"/>
        <v> </v>
      </c>
      <c r="CA8" s="227" t="str">
        <f t="shared" si="22"/>
        <v> </v>
      </c>
      <c r="CB8" s="237" t="str">
        <f t="shared" si="40"/>
        <v> </v>
      </c>
      <c r="CC8" s="238">
        <f t="shared" si="23"/>
        <v>0</v>
      </c>
      <c r="CE8" s="226" t="str">
        <f t="shared" si="24"/>
        <v> </v>
      </c>
      <c r="CF8" s="227" t="str">
        <f t="shared" si="25"/>
        <v> </v>
      </c>
      <c r="CG8" s="237" t="str">
        <f t="shared" si="26"/>
        <v> </v>
      </c>
      <c r="CH8" s="238">
        <f t="shared" si="27"/>
        <v>0</v>
      </c>
      <c r="CJ8" s="227" t="str">
        <f t="shared" si="28"/>
        <v> </v>
      </c>
      <c r="CK8" s="227" t="str">
        <f t="shared" si="29"/>
        <v> </v>
      </c>
      <c r="CL8" s="227" t="str">
        <f t="shared" si="30"/>
        <v> </v>
      </c>
      <c r="CM8" s="238">
        <f t="shared" si="31"/>
        <v>0</v>
      </c>
      <c r="CN8" s="2"/>
      <c r="CO8" s="226" t="str">
        <f t="shared" si="32"/>
        <v> </v>
      </c>
      <c r="CP8" s="227" t="str">
        <f t="shared" si="33"/>
        <v> </v>
      </c>
      <c r="CQ8" s="227" t="str">
        <f t="shared" si="34"/>
        <v> </v>
      </c>
      <c r="CR8" s="238">
        <f t="shared" si="35"/>
        <v>0</v>
      </c>
      <c r="CT8" s="226" t="str">
        <f t="shared" si="36"/>
        <v> </v>
      </c>
      <c r="CU8" s="227" t="str">
        <f t="shared" si="37"/>
        <v> </v>
      </c>
      <c r="CV8" s="227" t="str">
        <f t="shared" si="38"/>
        <v> </v>
      </c>
      <c r="CW8" s="238">
        <f t="shared" si="39"/>
        <v>0</v>
      </c>
    </row>
    <row r="9" ht="10.35" customHeight="1" spans="1:101">
      <c r="A9" s="18"/>
      <c r="B9" s="19"/>
      <c r="C9" s="16"/>
      <c r="D9" s="17"/>
      <c r="E9" s="37" t="str">
        <f t="shared" si="0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38"/>
      <c r="Q9" s="39"/>
      <c r="R9" s="40"/>
      <c r="S9" s="68">
        <f t="shared" si="3"/>
        <v>0</v>
      </c>
      <c r="T9" s="10"/>
      <c r="U9" s="38"/>
      <c r="V9" s="39"/>
      <c r="W9" s="40"/>
      <c r="X9" s="68">
        <f t="shared" si="4"/>
        <v>0</v>
      </c>
      <c r="Y9" s="10"/>
      <c r="Z9" s="73">
        <f t="shared" si="5"/>
        <v>0</v>
      </c>
      <c r="AA9" s="79">
        <f t="shared" si="5"/>
        <v>0</v>
      </c>
      <c r="AB9" s="79">
        <f t="shared" si="6"/>
        <v>0</v>
      </c>
      <c r="AC9" s="68">
        <f t="shared" si="7"/>
        <v>0</v>
      </c>
      <c r="AD9" s="4"/>
      <c r="AE9" s="37" t="str">
        <f t="shared" si="8"/>
        <v> </v>
      </c>
      <c r="AF9" s="86" t="str">
        <f t="shared" si="9"/>
        <v>0</v>
      </c>
      <c r="AG9" s="86" t="str">
        <f t="shared" si="10"/>
        <v>0</v>
      </c>
      <c r="AH9" s="86" t="str">
        <f t="shared" si="11"/>
        <v>0</v>
      </c>
      <c r="AI9" s="86" t="str">
        <f t="shared" si="12"/>
        <v>0</v>
      </c>
      <c r="AJ9" s="100" t="str">
        <f t="shared" si="13"/>
        <v/>
      </c>
      <c r="AK9" s="4"/>
      <c r="AL9" s="101" t="str">
        <f t="shared" si="14"/>
        <v> </v>
      </c>
      <c r="AM9" s="99">
        <f t="shared" si="15"/>
        <v>0</v>
      </c>
      <c r="AN9" s="99">
        <f t="shared" si="16"/>
        <v>0</v>
      </c>
      <c r="AO9" s="99">
        <f t="shared" si="17"/>
        <v>0</v>
      </c>
      <c r="AP9" s="99">
        <f t="shared" si="18"/>
        <v>0</v>
      </c>
      <c r="AQ9" s="150">
        <f t="shared" si="19"/>
        <v>0</v>
      </c>
      <c r="AS9" s="119"/>
      <c r="AT9" s="120"/>
      <c r="AU9" s="166"/>
      <c r="AV9" s="166"/>
      <c r="AW9" s="166"/>
      <c r="AX9" s="348"/>
      <c r="BA9" s="366"/>
      <c r="BB9" s="367"/>
      <c r="BC9" s="368"/>
      <c r="BD9" s="369"/>
      <c r="BI9" s="151"/>
      <c r="BJ9" s="194"/>
      <c r="BK9" s="194"/>
      <c r="BL9" s="195"/>
      <c r="BM9" s="196"/>
      <c r="BN9" s="215"/>
      <c r="BO9" s="211"/>
      <c r="BP9" s="211"/>
      <c r="BQ9" s="212"/>
      <c r="BY9" s="223" t="str">
        <f t="shared" si="20"/>
        <v> </v>
      </c>
      <c r="BZ9" s="226" t="str">
        <f t="shared" si="21"/>
        <v> </v>
      </c>
      <c r="CA9" s="227" t="str">
        <f t="shared" si="22"/>
        <v> </v>
      </c>
      <c r="CB9" s="237" t="str">
        <f t="shared" si="40"/>
        <v> </v>
      </c>
      <c r="CC9" s="238">
        <f t="shared" si="23"/>
        <v>0</v>
      </c>
      <c r="CE9" s="226" t="str">
        <f t="shared" si="24"/>
        <v> </v>
      </c>
      <c r="CF9" s="227" t="str">
        <f t="shared" si="25"/>
        <v> </v>
      </c>
      <c r="CG9" s="237" t="str">
        <f t="shared" si="26"/>
        <v> </v>
      </c>
      <c r="CH9" s="238">
        <f t="shared" si="27"/>
        <v>0</v>
      </c>
      <c r="CJ9" s="227" t="str">
        <f t="shared" si="28"/>
        <v> </v>
      </c>
      <c r="CK9" s="227" t="str">
        <f t="shared" si="29"/>
        <v> </v>
      </c>
      <c r="CL9" s="227" t="str">
        <f t="shared" si="30"/>
        <v> </v>
      </c>
      <c r="CM9" s="238">
        <f t="shared" si="31"/>
        <v>0</v>
      </c>
      <c r="CN9" s="2"/>
      <c r="CO9" s="226" t="str">
        <f t="shared" si="32"/>
        <v> </v>
      </c>
      <c r="CP9" s="227" t="str">
        <f t="shared" si="33"/>
        <v> </v>
      </c>
      <c r="CQ9" s="227" t="str">
        <f t="shared" si="34"/>
        <v> </v>
      </c>
      <c r="CR9" s="238">
        <f t="shared" si="35"/>
        <v>0</v>
      </c>
      <c r="CT9" s="226" t="str">
        <f t="shared" si="36"/>
        <v> </v>
      </c>
      <c r="CU9" s="227" t="str">
        <f t="shared" si="37"/>
        <v> </v>
      </c>
      <c r="CV9" s="227" t="str">
        <f t="shared" si="38"/>
        <v> </v>
      </c>
      <c r="CW9" s="238">
        <f t="shared" si="39"/>
        <v>0</v>
      </c>
    </row>
    <row r="10" ht="10.35" customHeight="1" spans="1:101">
      <c r="A10" s="18"/>
      <c r="B10" s="19"/>
      <c r="C10" s="16"/>
      <c r="D10" s="17"/>
      <c r="E10" s="37" t="str">
        <f t="shared" si="0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38"/>
      <c r="Q10" s="39"/>
      <c r="R10" s="40"/>
      <c r="S10" s="68">
        <f t="shared" si="3"/>
        <v>0</v>
      </c>
      <c r="T10" s="10"/>
      <c r="U10" s="38"/>
      <c r="V10" s="39"/>
      <c r="W10" s="40"/>
      <c r="X10" s="68">
        <f t="shared" si="4"/>
        <v>0</v>
      </c>
      <c r="Y10" s="10"/>
      <c r="Z10" s="73">
        <f t="shared" si="5"/>
        <v>0</v>
      </c>
      <c r="AA10" s="79">
        <f t="shared" si="5"/>
        <v>0</v>
      </c>
      <c r="AB10" s="79">
        <f t="shared" si="6"/>
        <v>0</v>
      </c>
      <c r="AC10" s="68">
        <f t="shared" si="7"/>
        <v>0</v>
      </c>
      <c r="AD10" s="4"/>
      <c r="AE10" s="37" t="str">
        <f t="shared" si="8"/>
        <v> </v>
      </c>
      <c r="AF10" s="86" t="str">
        <f t="shared" si="9"/>
        <v>0</v>
      </c>
      <c r="AG10" s="86" t="str">
        <f t="shared" si="10"/>
        <v>0</v>
      </c>
      <c r="AH10" s="86" t="str">
        <f t="shared" si="11"/>
        <v>0</v>
      </c>
      <c r="AI10" s="86" t="str">
        <f t="shared" si="12"/>
        <v>0</v>
      </c>
      <c r="AJ10" s="100" t="str">
        <f t="shared" si="13"/>
        <v/>
      </c>
      <c r="AK10" s="4"/>
      <c r="AL10" s="101" t="str">
        <f t="shared" si="14"/>
        <v> </v>
      </c>
      <c r="AM10" s="99">
        <f t="shared" si="15"/>
        <v>0</v>
      </c>
      <c r="AN10" s="99">
        <f t="shared" si="16"/>
        <v>0</v>
      </c>
      <c r="AO10" s="99">
        <f t="shared" si="17"/>
        <v>0</v>
      </c>
      <c r="AP10" s="99">
        <f t="shared" si="18"/>
        <v>0</v>
      </c>
      <c r="AQ10" s="150">
        <f t="shared" si="19"/>
        <v>0</v>
      </c>
      <c r="AS10" s="119"/>
      <c r="AT10" s="121" t="s">
        <v>98</v>
      </c>
      <c r="AU10" s="168">
        <f>COUNTA(B5:B27)</f>
        <v>0</v>
      </c>
      <c r="AV10" s="166"/>
      <c r="AW10" s="347"/>
      <c r="AX10" s="348"/>
      <c r="BA10" s="366"/>
      <c r="BB10" s="121" t="s">
        <v>98</v>
      </c>
      <c r="BC10" s="168">
        <f>AU10</f>
        <v>0</v>
      </c>
      <c r="BD10" s="369"/>
      <c r="BI10" s="151"/>
      <c r="BJ10" s="194"/>
      <c r="BK10" s="194"/>
      <c r="BL10" s="195"/>
      <c r="BM10" s="196"/>
      <c r="BN10" s="210"/>
      <c r="BO10" s="213"/>
      <c r="BP10" s="213"/>
      <c r="BQ10" s="214"/>
      <c r="BY10" s="223" t="str">
        <f t="shared" si="20"/>
        <v> </v>
      </c>
      <c r="BZ10" s="226" t="str">
        <f t="shared" si="21"/>
        <v> </v>
      </c>
      <c r="CA10" s="227" t="str">
        <f t="shared" si="22"/>
        <v> </v>
      </c>
      <c r="CB10" s="237" t="str">
        <f t="shared" si="40"/>
        <v> </v>
      </c>
      <c r="CC10" s="238">
        <f t="shared" si="23"/>
        <v>0</v>
      </c>
      <c r="CE10" s="226" t="str">
        <f t="shared" si="24"/>
        <v> </v>
      </c>
      <c r="CF10" s="227" t="str">
        <f t="shared" si="25"/>
        <v> </v>
      </c>
      <c r="CG10" s="237" t="str">
        <f t="shared" si="26"/>
        <v> </v>
      </c>
      <c r="CH10" s="238">
        <f t="shared" si="27"/>
        <v>0</v>
      </c>
      <c r="CJ10" s="227" t="str">
        <f t="shared" si="28"/>
        <v> </v>
      </c>
      <c r="CK10" s="227" t="str">
        <f t="shared" si="29"/>
        <v> </v>
      </c>
      <c r="CL10" s="227" t="str">
        <f t="shared" si="30"/>
        <v> </v>
      </c>
      <c r="CM10" s="238">
        <f t="shared" si="31"/>
        <v>0</v>
      </c>
      <c r="CN10" s="2"/>
      <c r="CO10" s="226" t="str">
        <f t="shared" si="32"/>
        <v> </v>
      </c>
      <c r="CP10" s="227" t="str">
        <f t="shared" si="33"/>
        <v> </v>
      </c>
      <c r="CQ10" s="227" t="str">
        <f t="shared" si="34"/>
        <v> </v>
      </c>
      <c r="CR10" s="238">
        <f t="shared" si="35"/>
        <v>0</v>
      </c>
      <c r="CT10" s="226" t="str">
        <f t="shared" si="36"/>
        <v> </v>
      </c>
      <c r="CU10" s="227" t="str">
        <f t="shared" si="37"/>
        <v> </v>
      </c>
      <c r="CV10" s="227" t="str">
        <f t="shared" si="38"/>
        <v> </v>
      </c>
      <c r="CW10" s="238">
        <f t="shared" si="39"/>
        <v>0</v>
      </c>
    </row>
    <row r="11" ht="10.35" customHeight="1" spans="1:101">
      <c r="A11" s="18"/>
      <c r="B11" s="19"/>
      <c r="C11" s="16"/>
      <c r="D11" s="17"/>
      <c r="E11" s="37" t="str">
        <f t="shared" si="0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38"/>
      <c r="Q11" s="39"/>
      <c r="R11" s="40"/>
      <c r="S11" s="68">
        <f t="shared" si="3"/>
        <v>0</v>
      </c>
      <c r="T11" s="10"/>
      <c r="U11" s="38"/>
      <c r="V11" s="39"/>
      <c r="W11" s="40"/>
      <c r="X11" s="68">
        <f t="shared" si="4"/>
        <v>0</v>
      </c>
      <c r="Y11" s="10"/>
      <c r="Z11" s="73">
        <f t="shared" si="5"/>
        <v>0</v>
      </c>
      <c r="AA11" s="79">
        <f t="shared" si="5"/>
        <v>0</v>
      </c>
      <c r="AB11" s="79">
        <f t="shared" si="6"/>
        <v>0</v>
      </c>
      <c r="AC11" s="68">
        <f t="shared" si="7"/>
        <v>0</v>
      </c>
      <c r="AD11" s="4"/>
      <c r="AE11" s="37" t="str">
        <f t="shared" si="8"/>
        <v> </v>
      </c>
      <c r="AF11" s="86" t="str">
        <f t="shared" si="9"/>
        <v>0</v>
      </c>
      <c r="AG11" s="86" t="str">
        <f t="shared" si="10"/>
        <v>0</v>
      </c>
      <c r="AH11" s="86" t="str">
        <f t="shared" si="11"/>
        <v>0</v>
      </c>
      <c r="AI11" s="86" t="str">
        <f t="shared" si="12"/>
        <v>0</v>
      </c>
      <c r="AJ11" s="100" t="str">
        <f t="shared" si="13"/>
        <v/>
      </c>
      <c r="AK11" s="4"/>
      <c r="AL11" s="101" t="str">
        <f t="shared" si="14"/>
        <v> </v>
      </c>
      <c r="AM11" s="99">
        <f t="shared" si="15"/>
        <v>0</v>
      </c>
      <c r="AN11" s="99">
        <f t="shared" si="16"/>
        <v>0</v>
      </c>
      <c r="AO11" s="99">
        <f t="shared" si="17"/>
        <v>0</v>
      </c>
      <c r="AP11" s="99">
        <f t="shared" si="18"/>
        <v>0</v>
      </c>
      <c r="AQ11" s="150">
        <f t="shared" si="19"/>
        <v>0</v>
      </c>
      <c r="AS11" s="119"/>
      <c r="AT11" s="122" t="s">
        <v>99</v>
      </c>
      <c r="AU11" s="169" t="s">
        <v>100</v>
      </c>
      <c r="AV11" s="166"/>
      <c r="AW11" s="166"/>
      <c r="AX11" s="348"/>
      <c r="BA11" s="366"/>
      <c r="BB11" s="122" t="s">
        <v>99</v>
      </c>
      <c r="BC11" s="169" t="s">
        <v>100</v>
      </c>
      <c r="BD11" s="369"/>
      <c r="BI11" s="151"/>
      <c r="BJ11" s="194"/>
      <c r="BK11" s="194"/>
      <c r="BL11" s="195"/>
      <c r="BM11" s="196"/>
      <c r="BN11" s="215"/>
      <c r="BO11" s="211"/>
      <c r="BP11" s="211"/>
      <c r="BQ11" s="212"/>
      <c r="BY11" s="223" t="str">
        <f t="shared" si="20"/>
        <v> </v>
      </c>
      <c r="BZ11" s="226" t="str">
        <f t="shared" si="21"/>
        <v> </v>
      </c>
      <c r="CA11" s="227" t="str">
        <f t="shared" si="22"/>
        <v> </v>
      </c>
      <c r="CB11" s="237" t="str">
        <f t="shared" si="40"/>
        <v> </v>
      </c>
      <c r="CC11" s="238">
        <f t="shared" si="23"/>
        <v>0</v>
      </c>
      <c r="CE11" s="226" t="str">
        <f t="shared" si="24"/>
        <v> </v>
      </c>
      <c r="CF11" s="227" t="str">
        <f t="shared" si="25"/>
        <v> </v>
      </c>
      <c r="CG11" s="237" t="str">
        <f t="shared" si="26"/>
        <v> </v>
      </c>
      <c r="CH11" s="238">
        <f t="shared" si="27"/>
        <v>0</v>
      </c>
      <c r="CJ11" s="227" t="str">
        <f t="shared" si="28"/>
        <v> </v>
      </c>
      <c r="CK11" s="227" t="str">
        <f t="shared" si="29"/>
        <v> </v>
      </c>
      <c r="CL11" s="227" t="str">
        <f t="shared" si="30"/>
        <v> </v>
      </c>
      <c r="CM11" s="238">
        <f t="shared" si="31"/>
        <v>0</v>
      </c>
      <c r="CN11" s="2"/>
      <c r="CO11" s="226" t="str">
        <f t="shared" si="32"/>
        <v> </v>
      </c>
      <c r="CP11" s="227" t="str">
        <f t="shared" si="33"/>
        <v> </v>
      </c>
      <c r="CQ11" s="227" t="str">
        <f t="shared" si="34"/>
        <v> </v>
      </c>
      <c r="CR11" s="238">
        <f t="shared" si="35"/>
        <v>0</v>
      </c>
      <c r="CT11" s="226" t="str">
        <f t="shared" si="36"/>
        <v> </v>
      </c>
      <c r="CU11" s="227" t="str">
        <f t="shared" si="37"/>
        <v> </v>
      </c>
      <c r="CV11" s="227" t="str">
        <f t="shared" si="38"/>
        <v> </v>
      </c>
      <c r="CW11" s="238">
        <f t="shared" si="39"/>
        <v>0</v>
      </c>
    </row>
    <row r="12" ht="10.35" customHeight="1" spans="1:101">
      <c r="A12" s="18"/>
      <c r="B12" s="19"/>
      <c r="C12" s="16"/>
      <c r="D12" s="17"/>
      <c r="E12" s="37" t="str">
        <f t="shared" si="0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38"/>
      <c r="Q12" s="39"/>
      <c r="R12" s="40"/>
      <c r="S12" s="68">
        <f t="shared" si="3"/>
        <v>0</v>
      </c>
      <c r="T12" s="10"/>
      <c r="U12" s="38"/>
      <c r="V12" s="39"/>
      <c r="W12" s="40"/>
      <c r="X12" s="68">
        <f t="shared" si="4"/>
        <v>0</v>
      </c>
      <c r="Y12" s="10"/>
      <c r="Z12" s="73">
        <f t="shared" si="5"/>
        <v>0</v>
      </c>
      <c r="AA12" s="79">
        <f t="shared" si="5"/>
        <v>0</v>
      </c>
      <c r="AB12" s="79">
        <f t="shared" si="6"/>
        <v>0</v>
      </c>
      <c r="AC12" s="68">
        <f t="shared" si="7"/>
        <v>0</v>
      </c>
      <c r="AD12" s="4"/>
      <c r="AE12" s="37" t="str">
        <f t="shared" si="8"/>
        <v> </v>
      </c>
      <c r="AF12" s="86" t="str">
        <f t="shared" si="9"/>
        <v>0</v>
      </c>
      <c r="AG12" s="86" t="str">
        <f t="shared" si="10"/>
        <v>0</v>
      </c>
      <c r="AH12" s="86" t="str">
        <f t="shared" si="11"/>
        <v>0</v>
      </c>
      <c r="AI12" s="86" t="str">
        <f t="shared" si="12"/>
        <v>0</v>
      </c>
      <c r="AJ12" s="100" t="str">
        <f t="shared" si="13"/>
        <v/>
      </c>
      <c r="AK12" s="4"/>
      <c r="AL12" s="101" t="str">
        <f t="shared" si="14"/>
        <v> </v>
      </c>
      <c r="AM12" s="99">
        <f t="shared" si="15"/>
        <v>0</v>
      </c>
      <c r="AN12" s="99">
        <f t="shared" si="16"/>
        <v>0</v>
      </c>
      <c r="AO12" s="99">
        <f t="shared" si="17"/>
        <v>0</v>
      </c>
      <c r="AP12" s="99">
        <f t="shared" si="18"/>
        <v>0</v>
      </c>
      <c r="AQ12" s="150">
        <f t="shared" si="19"/>
        <v>0</v>
      </c>
      <c r="AS12" s="123" t="s">
        <v>35</v>
      </c>
      <c r="AT12" s="124" t="str">
        <f>IF(AB28+AB56=0," ",(AB28+AB56)/AU10)</f>
        <v> </v>
      </c>
      <c r="AU12" s="170" t="str">
        <f>IF(AB28+AB56=0," ",(AB28+AB56))</f>
        <v> </v>
      </c>
      <c r="AV12" s="166"/>
      <c r="AW12" s="166"/>
      <c r="AX12" s="348"/>
      <c r="BA12" s="123" t="s">
        <v>35</v>
      </c>
      <c r="BB12" s="370" t="str">
        <f>IF(AB116+AB144=0," ",(AB116+AB144)/BC10)</f>
        <v> </v>
      </c>
      <c r="BC12" s="371" t="str">
        <f>IF(AB116+AB144=0," ",(AB116+AB144))</f>
        <v> </v>
      </c>
      <c r="BD12" s="369"/>
      <c r="BI12" s="151"/>
      <c r="BJ12" s="194"/>
      <c r="BK12" s="194"/>
      <c r="BL12" s="195"/>
      <c r="BM12" s="196"/>
      <c r="BN12" s="215"/>
      <c r="BO12" s="211"/>
      <c r="BP12" s="211"/>
      <c r="BQ12" s="212"/>
      <c r="BY12" s="223" t="str">
        <f t="shared" si="20"/>
        <v> </v>
      </c>
      <c r="BZ12" s="226" t="str">
        <f t="shared" si="21"/>
        <v> </v>
      </c>
      <c r="CA12" s="227" t="str">
        <f t="shared" si="22"/>
        <v> </v>
      </c>
      <c r="CB12" s="237" t="str">
        <f t="shared" si="40"/>
        <v> </v>
      </c>
      <c r="CC12" s="238">
        <f t="shared" si="23"/>
        <v>0</v>
      </c>
      <c r="CE12" s="226" t="str">
        <f t="shared" si="24"/>
        <v> </v>
      </c>
      <c r="CF12" s="227" t="str">
        <f t="shared" si="25"/>
        <v> </v>
      </c>
      <c r="CG12" s="237" t="str">
        <f t="shared" si="26"/>
        <v> </v>
      </c>
      <c r="CH12" s="238">
        <f t="shared" si="27"/>
        <v>0</v>
      </c>
      <c r="CJ12" s="227" t="str">
        <f t="shared" si="28"/>
        <v> </v>
      </c>
      <c r="CK12" s="227" t="str">
        <f t="shared" si="29"/>
        <v> </v>
      </c>
      <c r="CL12" s="227" t="str">
        <f t="shared" si="30"/>
        <v> </v>
      </c>
      <c r="CM12" s="238">
        <f t="shared" si="31"/>
        <v>0</v>
      </c>
      <c r="CN12" s="2"/>
      <c r="CO12" s="226" t="str">
        <f t="shared" si="32"/>
        <v> </v>
      </c>
      <c r="CP12" s="227" t="str">
        <f t="shared" si="33"/>
        <v> </v>
      </c>
      <c r="CQ12" s="227" t="str">
        <f t="shared" si="34"/>
        <v> </v>
      </c>
      <c r="CR12" s="238">
        <f t="shared" si="35"/>
        <v>0</v>
      </c>
      <c r="CT12" s="226" t="str">
        <f t="shared" si="36"/>
        <v> </v>
      </c>
      <c r="CU12" s="227" t="str">
        <f t="shared" si="37"/>
        <v> </v>
      </c>
      <c r="CV12" s="227" t="str">
        <f t="shared" si="38"/>
        <v> </v>
      </c>
      <c r="CW12" s="238">
        <f t="shared" si="39"/>
        <v>0</v>
      </c>
    </row>
    <row r="13" ht="10.35" customHeight="1" spans="1:101">
      <c r="A13" s="18"/>
      <c r="B13" s="19"/>
      <c r="C13" s="16"/>
      <c r="D13" s="17"/>
      <c r="E13" s="37" t="str">
        <f t="shared" si="0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38"/>
      <c r="Q13" s="39"/>
      <c r="R13" s="40"/>
      <c r="S13" s="68">
        <f t="shared" si="3"/>
        <v>0</v>
      </c>
      <c r="T13" s="10"/>
      <c r="U13" s="38"/>
      <c r="V13" s="39"/>
      <c r="W13" s="40"/>
      <c r="X13" s="68">
        <f t="shared" si="4"/>
        <v>0</v>
      </c>
      <c r="Y13" s="10"/>
      <c r="Z13" s="73">
        <f t="shared" si="5"/>
        <v>0</v>
      </c>
      <c r="AA13" s="79">
        <f t="shared" si="5"/>
        <v>0</v>
      </c>
      <c r="AB13" s="79">
        <f t="shared" si="6"/>
        <v>0</v>
      </c>
      <c r="AC13" s="68">
        <f t="shared" si="7"/>
        <v>0</v>
      </c>
      <c r="AD13" s="4"/>
      <c r="AE13" s="37" t="str">
        <f t="shared" si="8"/>
        <v> </v>
      </c>
      <c r="AF13" s="86" t="str">
        <f t="shared" si="9"/>
        <v>0</v>
      </c>
      <c r="AG13" s="86" t="str">
        <f t="shared" si="10"/>
        <v>0</v>
      </c>
      <c r="AH13" s="86" t="str">
        <f t="shared" si="11"/>
        <v>0</v>
      </c>
      <c r="AI13" s="86" t="str">
        <f t="shared" si="12"/>
        <v>0</v>
      </c>
      <c r="AJ13" s="100" t="str">
        <f t="shared" si="13"/>
        <v/>
      </c>
      <c r="AK13" s="4"/>
      <c r="AL13" s="101" t="str">
        <f t="shared" si="14"/>
        <v> </v>
      </c>
      <c r="AM13" s="99">
        <f t="shared" si="15"/>
        <v>0</v>
      </c>
      <c r="AN13" s="99">
        <f t="shared" si="16"/>
        <v>0</v>
      </c>
      <c r="AO13" s="99">
        <f t="shared" si="17"/>
        <v>0</v>
      </c>
      <c r="AP13" s="99">
        <f t="shared" si="18"/>
        <v>0</v>
      </c>
      <c r="AQ13" s="150">
        <f t="shared" si="19"/>
        <v>0</v>
      </c>
      <c r="AS13" s="125" t="s">
        <v>38</v>
      </c>
      <c r="AT13" s="126" t="str">
        <f>IF(AA28+AA56=0," ",(AA28+AA56)/AU10)</f>
        <v> </v>
      </c>
      <c r="AU13" s="171" t="str">
        <f>IF(AA28+AA56=0," ",(AA28+AA56))</f>
        <v> </v>
      </c>
      <c r="AV13" s="166"/>
      <c r="AW13" s="166"/>
      <c r="AX13" s="348"/>
      <c r="BA13" s="125" t="s">
        <v>38</v>
      </c>
      <c r="BB13" s="372" t="str">
        <f>IF(AA116+AA144=0," ",(AA116+AA144)/BC10)</f>
        <v> </v>
      </c>
      <c r="BC13" s="373" t="str">
        <f>IF(AA116+AA144=0," ",(AA116+AA144))</f>
        <v> </v>
      </c>
      <c r="BD13" s="369"/>
      <c r="BI13" s="151"/>
      <c r="BJ13" s="194"/>
      <c r="BK13" s="194"/>
      <c r="BL13" s="195"/>
      <c r="BM13" s="196"/>
      <c r="BN13" s="210"/>
      <c r="BO13" s="213"/>
      <c r="BP13" s="213"/>
      <c r="BQ13" s="212"/>
      <c r="BY13" s="223" t="str">
        <f t="shared" si="20"/>
        <v> </v>
      </c>
      <c r="BZ13" s="226" t="str">
        <f t="shared" si="21"/>
        <v> </v>
      </c>
      <c r="CA13" s="227" t="str">
        <f t="shared" si="22"/>
        <v> </v>
      </c>
      <c r="CB13" s="237" t="str">
        <f t="shared" si="40"/>
        <v> </v>
      </c>
      <c r="CC13" s="238">
        <f t="shared" si="23"/>
        <v>0</v>
      </c>
      <c r="CE13" s="226" t="str">
        <f t="shared" si="24"/>
        <v> </v>
      </c>
      <c r="CF13" s="227" t="str">
        <f t="shared" si="25"/>
        <v> </v>
      </c>
      <c r="CG13" s="237" t="str">
        <f t="shared" si="26"/>
        <v> </v>
      </c>
      <c r="CH13" s="238">
        <f t="shared" si="27"/>
        <v>0</v>
      </c>
      <c r="CJ13" s="227" t="str">
        <f t="shared" si="28"/>
        <v> </v>
      </c>
      <c r="CK13" s="227" t="str">
        <f t="shared" si="29"/>
        <v> </v>
      </c>
      <c r="CL13" s="227" t="str">
        <f t="shared" si="30"/>
        <v> </v>
      </c>
      <c r="CM13" s="238">
        <f t="shared" si="31"/>
        <v>0</v>
      </c>
      <c r="CN13" s="2"/>
      <c r="CO13" s="226" t="str">
        <f t="shared" si="32"/>
        <v> </v>
      </c>
      <c r="CP13" s="227" t="str">
        <f t="shared" si="33"/>
        <v> </v>
      </c>
      <c r="CQ13" s="227" t="str">
        <f t="shared" si="34"/>
        <v> </v>
      </c>
      <c r="CR13" s="238">
        <f t="shared" si="35"/>
        <v>0</v>
      </c>
      <c r="CT13" s="226" t="str">
        <f t="shared" si="36"/>
        <v> </v>
      </c>
      <c r="CU13" s="227" t="str">
        <f t="shared" si="37"/>
        <v> </v>
      </c>
      <c r="CV13" s="227" t="str">
        <f t="shared" si="38"/>
        <v> </v>
      </c>
      <c r="CW13" s="238">
        <f t="shared" si="39"/>
        <v>0</v>
      </c>
    </row>
    <row r="14" ht="10.35" customHeight="1" spans="1:101">
      <c r="A14" s="18"/>
      <c r="B14" s="19"/>
      <c r="C14" s="16"/>
      <c r="D14" s="17"/>
      <c r="E14" s="37" t="str">
        <f t="shared" si="0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38"/>
      <c r="Q14" s="39"/>
      <c r="R14" s="40"/>
      <c r="S14" s="68">
        <f t="shared" si="3"/>
        <v>0</v>
      </c>
      <c r="T14" s="10"/>
      <c r="U14" s="38"/>
      <c r="V14" s="39"/>
      <c r="W14" s="40"/>
      <c r="X14" s="68">
        <f t="shared" si="4"/>
        <v>0</v>
      </c>
      <c r="Y14" s="10"/>
      <c r="Z14" s="73">
        <f t="shared" si="5"/>
        <v>0</v>
      </c>
      <c r="AA14" s="79">
        <f t="shared" si="5"/>
        <v>0</v>
      </c>
      <c r="AB14" s="79">
        <f t="shared" si="6"/>
        <v>0</v>
      </c>
      <c r="AC14" s="68">
        <f t="shared" si="7"/>
        <v>0</v>
      </c>
      <c r="AD14" s="4"/>
      <c r="AE14" s="37" t="str">
        <f t="shared" si="8"/>
        <v> </v>
      </c>
      <c r="AF14" s="86" t="str">
        <f t="shared" si="9"/>
        <v>0</v>
      </c>
      <c r="AG14" s="86" t="str">
        <f t="shared" si="10"/>
        <v>0</v>
      </c>
      <c r="AH14" s="86" t="str">
        <f t="shared" si="11"/>
        <v>0</v>
      </c>
      <c r="AI14" s="86" t="str">
        <f t="shared" si="12"/>
        <v>0</v>
      </c>
      <c r="AJ14" s="100" t="str">
        <f t="shared" si="13"/>
        <v/>
      </c>
      <c r="AK14" s="4"/>
      <c r="AL14" s="101" t="str">
        <f t="shared" si="14"/>
        <v> </v>
      </c>
      <c r="AM14" s="99">
        <f t="shared" si="15"/>
        <v>0</v>
      </c>
      <c r="AN14" s="99">
        <f t="shared" si="16"/>
        <v>0</v>
      </c>
      <c r="AO14" s="99">
        <f t="shared" si="17"/>
        <v>0</v>
      </c>
      <c r="AP14" s="99">
        <f t="shared" si="18"/>
        <v>0</v>
      </c>
      <c r="AQ14" s="150">
        <f t="shared" si="19"/>
        <v>0</v>
      </c>
      <c r="AS14" s="127" t="s">
        <v>40</v>
      </c>
      <c r="AT14" s="128" t="str">
        <f>IF(Z28+Z56=0," ",(Z28+Z56)/AU10)</f>
        <v> </v>
      </c>
      <c r="AU14" s="172" t="str">
        <f>IF(Z28+Z56=0," ",(Z28+Z56))</f>
        <v> </v>
      </c>
      <c r="AV14" s="166"/>
      <c r="AW14" s="166"/>
      <c r="AX14" s="348"/>
      <c r="BA14" s="127" t="s">
        <v>40</v>
      </c>
      <c r="BB14" s="374" t="str">
        <f>IF(Z116+Z144=0," ",(Z116+Z144)/BC10)</f>
        <v> </v>
      </c>
      <c r="BC14" s="375" t="str">
        <f>IF(Z116+Z144=0," ",(Z116+Z144))</f>
        <v> </v>
      </c>
      <c r="BD14" s="369"/>
      <c r="BI14" s="151"/>
      <c r="BJ14" s="194"/>
      <c r="BK14" s="194"/>
      <c r="BL14" s="195"/>
      <c r="BM14" s="196"/>
      <c r="BN14" s="215"/>
      <c r="BO14" s="211"/>
      <c r="BP14" s="211"/>
      <c r="BQ14" s="212"/>
      <c r="BY14" s="223" t="str">
        <f t="shared" si="20"/>
        <v> </v>
      </c>
      <c r="BZ14" s="226" t="str">
        <f t="shared" si="21"/>
        <v> </v>
      </c>
      <c r="CA14" s="227" t="str">
        <f t="shared" si="22"/>
        <v> </v>
      </c>
      <c r="CB14" s="237" t="str">
        <f t="shared" si="40"/>
        <v> </v>
      </c>
      <c r="CC14" s="238">
        <f t="shared" si="23"/>
        <v>0</v>
      </c>
      <c r="CE14" s="226" t="str">
        <f t="shared" si="24"/>
        <v> </v>
      </c>
      <c r="CF14" s="227" t="str">
        <f t="shared" si="25"/>
        <v> </v>
      </c>
      <c r="CG14" s="237" t="str">
        <f t="shared" si="26"/>
        <v> </v>
      </c>
      <c r="CH14" s="238">
        <f t="shared" si="27"/>
        <v>0</v>
      </c>
      <c r="CJ14" s="227" t="str">
        <f t="shared" si="28"/>
        <v> </v>
      </c>
      <c r="CK14" s="227" t="str">
        <f t="shared" si="29"/>
        <v> </v>
      </c>
      <c r="CL14" s="227" t="str">
        <f t="shared" si="30"/>
        <v> </v>
      </c>
      <c r="CM14" s="238">
        <f t="shared" si="31"/>
        <v>0</v>
      </c>
      <c r="CN14" s="2"/>
      <c r="CO14" s="226" t="str">
        <f t="shared" si="32"/>
        <v> </v>
      </c>
      <c r="CP14" s="227" t="str">
        <f t="shared" si="33"/>
        <v> </v>
      </c>
      <c r="CQ14" s="227" t="str">
        <f t="shared" si="34"/>
        <v> </v>
      </c>
      <c r="CR14" s="238">
        <f t="shared" si="35"/>
        <v>0</v>
      </c>
      <c r="CT14" s="226" t="str">
        <f t="shared" si="36"/>
        <v> </v>
      </c>
      <c r="CU14" s="227" t="str">
        <f t="shared" si="37"/>
        <v> </v>
      </c>
      <c r="CV14" s="227" t="str">
        <f t="shared" si="38"/>
        <v> </v>
      </c>
      <c r="CW14" s="238">
        <f t="shared" si="39"/>
        <v>0</v>
      </c>
    </row>
    <row r="15" ht="10.35" customHeight="1" spans="1:101">
      <c r="A15" s="18"/>
      <c r="B15" s="19"/>
      <c r="C15" s="16"/>
      <c r="D15" s="17"/>
      <c r="E15" s="37" t="str">
        <f t="shared" si="0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38"/>
      <c r="Q15" s="39"/>
      <c r="R15" s="40"/>
      <c r="S15" s="68">
        <f t="shared" si="3"/>
        <v>0</v>
      </c>
      <c r="T15" s="10"/>
      <c r="U15" s="38"/>
      <c r="V15" s="39"/>
      <c r="W15" s="40"/>
      <c r="X15" s="68">
        <f t="shared" si="4"/>
        <v>0</v>
      </c>
      <c r="Y15" s="10"/>
      <c r="Z15" s="73">
        <f t="shared" si="5"/>
        <v>0</v>
      </c>
      <c r="AA15" s="79">
        <f t="shared" si="5"/>
        <v>0</v>
      </c>
      <c r="AB15" s="79">
        <f t="shared" si="6"/>
        <v>0</v>
      </c>
      <c r="AC15" s="68">
        <f t="shared" si="7"/>
        <v>0</v>
      </c>
      <c r="AD15" s="4"/>
      <c r="AE15" s="37" t="str">
        <f t="shared" si="8"/>
        <v> </v>
      </c>
      <c r="AF15" s="86" t="str">
        <f t="shared" si="9"/>
        <v>0</v>
      </c>
      <c r="AG15" s="86" t="str">
        <f t="shared" si="10"/>
        <v>0</v>
      </c>
      <c r="AH15" s="86" t="str">
        <f t="shared" si="11"/>
        <v>0</v>
      </c>
      <c r="AI15" s="86" t="str">
        <f t="shared" si="12"/>
        <v>0</v>
      </c>
      <c r="AJ15" s="100" t="str">
        <f t="shared" si="13"/>
        <v/>
      </c>
      <c r="AK15" s="4"/>
      <c r="AL15" s="101" t="str">
        <f t="shared" si="14"/>
        <v> </v>
      </c>
      <c r="AM15" s="99">
        <f t="shared" si="15"/>
        <v>0</v>
      </c>
      <c r="AN15" s="99">
        <f t="shared" si="16"/>
        <v>0</v>
      </c>
      <c r="AO15" s="99">
        <f t="shared" si="17"/>
        <v>0</v>
      </c>
      <c r="AP15" s="99">
        <f t="shared" si="18"/>
        <v>0</v>
      </c>
      <c r="AQ15" s="150">
        <f t="shared" si="19"/>
        <v>0</v>
      </c>
      <c r="AS15" s="119"/>
      <c r="AT15" s="120"/>
      <c r="AU15" s="166"/>
      <c r="AV15" s="166"/>
      <c r="AW15" s="166"/>
      <c r="AX15" s="348"/>
      <c r="BA15" s="366"/>
      <c r="BB15" s="367"/>
      <c r="BC15" s="368"/>
      <c r="BD15" s="369"/>
      <c r="BI15" s="151"/>
      <c r="BJ15" s="194"/>
      <c r="BK15" s="194"/>
      <c r="BL15" s="195"/>
      <c r="BM15" s="196"/>
      <c r="BN15" s="210"/>
      <c r="BO15" s="211"/>
      <c r="BP15" s="211"/>
      <c r="BQ15" s="212"/>
      <c r="BY15" s="223" t="str">
        <f t="shared" si="20"/>
        <v> </v>
      </c>
      <c r="BZ15" s="226" t="str">
        <f t="shared" si="21"/>
        <v> </v>
      </c>
      <c r="CA15" s="227" t="str">
        <f t="shared" si="22"/>
        <v> </v>
      </c>
      <c r="CB15" s="237" t="str">
        <f t="shared" si="40"/>
        <v> </v>
      </c>
      <c r="CC15" s="238">
        <f t="shared" si="23"/>
        <v>0</v>
      </c>
      <c r="CE15" s="226" t="str">
        <f t="shared" si="24"/>
        <v> </v>
      </c>
      <c r="CF15" s="227" t="str">
        <f t="shared" si="25"/>
        <v> </v>
      </c>
      <c r="CG15" s="237" t="str">
        <f t="shared" si="26"/>
        <v> </v>
      </c>
      <c r="CH15" s="238">
        <f t="shared" si="27"/>
        <v>0</v>
      </c>
      <c r="CJ15" s="227" t="str">
        <f t="shared" si="28"/>
        <v> </v>
      </c>
      <c r="CK15" s="227" t="str">
        <f t="shared" si="29"/>
        <v> </v>
      </c>
      <c r="CL15" s="227" t="str">
        <f t="shared" si="30"/>
        <v> </v>
      </c>
      <c r="CM15" s="238">
        <f t="shared" si="31"/>
        <v>0</v>
      </c>
      <c r="CN15" s="2"/>
      <c r="CO15" s="226" t="str">
        <f t="shared" si="32"/>
        <v> </v>
      </c>
      <c r="CP15" s="227" t="str">
        <f t="shared" si="33"/>
        <v> </v>
      </c>
      <c r="CQ15" s="227" t="str">
        <f t="shared" si="34"/>
        <v> </v>
      </c>
      <c r="CR15" s="238">
        <f t="shared" si="35"/>
        <v>0</v>
      </c>
      <c r="CT15" s="226" t="str">
        <f t="shared" si="36"/>
        <v> </v>
      </c>
      <c r="CU15" s="227" t="str">
        <f t="shared" si="37"/>
        <v> </v>
      </c>
      <c r="CV15" s="227" t="str">
        <f t="shared" si="38"/>
        <v> </v>
      </c>
      <c r="CW15" s="238">
        <f t="shared" si="39"/>
        <v>0</v>
      </c>
    </row>
    <row r="16" ht="10.35" customHeight="1" spans="1:101">
      <c r="A16" s="18"/>
      <c r="B16" s="19"/>
      <c r="C16" s="16"/>
      <c r="D16" s="17"/>
      <c r="E16" s="37" t="str">
        <f t="shared" si="0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38"/>
      <c r="Q16" s="39"/>
      <c r="R16" s="40"/>
      <c r="S16" s="68">
        <f t="shared" si="3"/>
        <v>0</v>
      </c>
      <c r="T16" s="10"/>
      <c r="U16" s="38"/>
      <c r="V16" s="39"/>
      <c r="W16" s="40"/>
      <c r="X16" s="68">
        <f t="shared" si="4"/>
        <v>0</v>
      </c>
      <c r="Y16" s="10"/>
      <c r="Z16" s="73">
        <f t="shared" si="5"/>
        <v>0</v>
      </c>
      <c r="AA16" s="79">
        <f t="shared" si="5"/>
        <v>0</v>
      </c>
      <c r="AB16" s="79">
        <f t="shared" si="6"/>
        <v>0</v>
      </c>
      <c r="AC16" s="68">
        <f t="shared" si="7"/>
        <v>0</v>
      </c>
      <c r="AD16" s="4"/>
      <c r="AE16" s="37" t="str">
        <f t="shared" si="8"/>
        <v> </v>
      </c>
      <c r="AF16" s="86" t="str">
        <f t="shared" si="9"/>
        <v>0</v>
      </c>
      <c r="AG16" s="86" t="str">
        <f t="shared" si="10"/>
        <v>0</v>
      </c>
      <c r="AH16" s="86" t="str">
        <f t="shared" si="11"/>
        <v>0</v>
      </c>
      <c r="AI16" s="86" t="str">
        <f t="shared" si="12"/>
        <v>0</v>
      </c>
      <c r="AJ16" s="100" t="str">
        <f t="shared" si="13"/>
        <v/>
      </c>
      <c r="AK16" s="4"/>
      <c r="AL16" s="101" t="str">
        <f t="shared" si="14"/>
        <v> </v>
      </c>
      <c r="AM16" s="99">
        <f t="shared" si="15"/>
        <v>0</v>
      </c>
      <c r="AN16" s="99">
        <f t="shared" si="16"/>
        <v>0</v>
      </c>
      <c r="AO16" s="99">
        <f t="shared" si="17"/>
        <v>0</v>
      </c>
      <c r="AP16" s="99">
        <f t="shared" si="18"/>
        <v>0</v>
      </c>
      <c r="AQ16" s="150">
        <f t="shared" si="19"/>
        <v>0</v>
      </c>
      <c r="AS16" s="119"/>
      <c r="AT16" s="129" t="s">
        <v>1</v>
      </c>
      <c r="AU16" s="173" t="s">
        <v>2</v>
      </c>
      <c r="AV16" s="174" t="s">
        <v>101</v>
      </c>
      <c r="AW16" s="166"/>
      <c r="AX16" s="348"/>
      <c r="BA16" s="366"/>
      <c r="BB16" s="122" t="s">
        <v>1</v>
      </c>
      <c r="BC16" s="376" t="s">
        <v>2</v>
      </c>
      <c r="BD16" s="169" t="s">
        <v>101</v>
      </c>
      <c r="BI16" s="151"/>
      <c r="BJ16" s="194"/>
      <c r="BK16" s="194"/>
      <c r="BL16" s="195"/>
      <c r="BM16" s="196"/>
      <c r="BN16" s="215"/>
      <c r="BO16" s="211"/>
      <c r="BP16" s="211"/>
      <c r="BQ16" s="212"/>
      <c r="BY16" s="223" t="str">
        <f t="shared" si="20"/>
        <v> </v>
      </c>
      <c r="BZ16" s="226" t="str">
        <f t="shared" si="21"/>
        <v> </v>
      </c>
      <c r="CA16" s="227" t="str">
        <f t="shared" si="22"/>
        <v> </v>
      </c>
      <c r="CB16" s="237" t="str">
        <f t="shared" si="40"/>
        <v> </v>
      </c>
      <c r="CC16" s="238">
        <f t="shared" si="23"/>
        <v>0</v>
      </c>
      <c r="CE16" s="226" t="str">
        <f t="shared" si="24"/>
        <v> </v>
      </c>
      <c r="CF16" s="227" t="str">
        <f t="shared" si="25"/>
        <v> </v>
      </c>
      <c r="CG16" s="237" t="str">
        <f t="shared" si="26"/>
        <v> </v>
      </c>
      <c r="CH16" s="238">
        <f t="shared" si="27"/>
        <v>0</v>
      </c>
      <c r="CJ16" s="227" t="str">
        <f t="shared" si="28"/>
        <v> </v>
      </c>
      <c r="CK16" s="227" t="str">
        <f t="shared" si="29"/>
        <v> </v>
      </c>
      <c r="CL16" s="227" t="str">
        <f t="shared" si="30"/>
        <v> </v>
      </c>
      <c r="CM16" s="238">
        <f t="shared" si="31"/>
        <v>0</v>
      </c>
      <c r="CN16" s="2"/>
      <c r="CO16" s="226" t="str">
        <f t="shared" si="32"/>
        <v> </v>
      </c>
      <c r="CP16" s="227" t="str">
        <f t="shared" si="33"/>
        <v> </v>
      </c>
      <c r="CQ16" s="227" t="str">
        <f t="shared" si="34"/>
        <v> </v>
      </c>
      <c r="CR16" s="238">
        <f t="shared" si="35"/>
        <v>0</v>
      </c>
      <c r="CT16" s="226" t="str">
        <f t="shared" si="36"/>
        <v> </v>
      </c>
      <c r="CU16" s="227" t="str">
        <f t="shared" si="37"/>
        <v> </v>
      </c>
      <c r="CV16" s="227" t="str">
        <f t="shared" si="38"/>
        <v> </v>
      </c>
      <c r="CW16" s="238">
        <f t="shared" si="39"/>
        <v>0</v>
      </c>
    </row>
    <row r="17" ht="10.35" customHeight="1" spans="1:101">
      <c r="A17" s="18"/>
      <c r="B17" s="19"/>
      <c r="C17" s="16"/>
      <c r="D17" s="17"/>
      <c r="E17" s="37" t="str">
        <f t="shared" si="0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38"/>
      <c r="Q17" s="39"/>
      <c r="R17" s="40"/>
      <c r="S17" s="68">
        <f t="shared" si="3"/>
        <v>0</v>
      </c>
      <c r="T17" s="10"/>
      <c r="U17" s="38"/>
      <c r="V17" s="39"/>
      <c r="W17" s="40"/>
      <c r="X17" s="68">
        <f t="shared" si="4"/>
        <v>0</v>
      </c>
      <c r="Y17" s="10"/>
      <c r="Z17" s="73">
        <f t="shared" si="5"/>
        <v>0</v>
      </c>
      <c r="AA17" s="79">
        <f t="shared" si="5"/>
        <v>0</v>
      </c>
      <c r="AB17" s="79">
        <f t="shared" si="6"/>
        <v>0</v>
      </c>
      <c r="AC17" s="68">
        <f t="shared" si="7"/>
        <v>0</v>
      </c>
      <c r="AD17" s="4"/>
      <c r="AE17" s="37" t="str">
        <f t="shared" si="8"/>
        <v> </v>
      </c>
      <c r="AF17" s="86" t="str">
        <f t="shared" si="9"/>
        <v>0</v>
      </c>
      <c r="AG17" s="86" t="str">
        <f t="shared" si="10"/>
        <v>0</v>
      </c>
      <c r="AH17" s="86" t="str">
        <f t="shared" si="11"/>
        <v>0</v>
      </c>
      <c r="AI17" s="86" t="str">
        <f t="shared" si="12"/>
        <v>0</v>
      </c>
      <c r="AJ17" s="100" t="str">
        <f t="shared" si="13"/>
        <v/>
      </c>
      <c r="AK17" s="4"/>
      <c r="AL17" s="101" t="str">
        <f t="shared" si="14"/>
        <v> </v>
      </c>
      <c r="AM17" s="99">
        <f t="shared" si="15"/>
        <v>0</v>
      </c>
      <c r="AN17" s="99">
        <f t="shared" si="16"/>
        <v>0</v>
      </c>
      <c r="AO17" s="99">
        <f t="shared" si="17"/>
        <v>0</v>
      </c>
      <c r="AP17" s="99">
        <f t="shared" si="18"/>
        <v>0</v>
      </c>
      <c r="AQ17" s="150">
        <f t="shared" si="19"/>
        <v>0</v>
      </c>
      <c r="AS17" s="130" t="s">
        <v>3</v>
      </c>
      <c r="AT17" s="131" t="str">
        <f>IF(H28+H56+G28+G56=0," ",(H28+H56)/(H28+H56+G28+G56))</f>
        <v> </v>
      </c>
      <c r="AU17" s="175" t="str">
        <f>IF(AM28+AM56=0," ",AM28+AM56)</f>
        <v> </v>
      </c>
      <c r="AV17" s="176" t="str">
        <f>IF(I28+I56=0," ",I28+I56)</f>
        <v> </v>
      </c>
      <c r="AW17" s="166"/>
      <c r="AX17" s="348"/>
      <c r="BA17" s="377" t="s">
        <v>3</v>
      </c>
      <c r="BB17" s="378" t="str">
        <f>IF(H116+H144+G116+G144=0," ",(H116+H144)/(H116+H144+G116+G144))</f>
        <v> </v>
      </c>
      <c r="BC17" s="379" t="str">
        <f>IF(AM116+AM144=0," ",AM116+AM144)</f>
        <v> </v>
      </c>
      <c r="BD17" s="380" t="str">
        <f>IF(I116+I144=0," ",I116+I144)</f>
        <v> </v>
      </c>
      <c r="BI17" s="151"/>
      <c r="BJ17" s="194"/>
      <c r="BK17" s="194"/>
      <c r="BL17" s="195"/>
      <c r="BM17" s="196"/>
      <c r="BN17" s="210"/>
      <c r="BO17" s="213"/>
      <c r="BP17" s="213"/>
      <c r="BQ17" s="214"/>
      <c r="BY17" s="223" t="str">
        <f t="shared" si="20"/>
        <v> </v>
      </c>
      <c r="BZ17" s="226" t="str">
        <f t="shared" si="21"/>
        <v> </v>
      </c>
      <c r="CA17" s="227" t="str">
        <f t="shared" si="22"/>
        <v> </v>
      </c>
      <c r="CB17" s="237" t="str">
        <f t="shared" si="40"/>
        <v> </v>
      </c>
      <c r="CC17" s="238">
        <f t="shared" si="23"/>
        <v>0</v>
      </c>
      <c r="CE17" s="226" t="str">
        <f t="shared" si="24"/>
        <v> </v>
      </c>
      <c r="CF17" s="227" t="str">
        <f t="shared" si="25"/>
        <v> </v>
      </c>
      <c r="CG17" s="237" t="str">
        <f t="shared" si="26"/>
        <v> </v>
      </c>
      <c r="CH17" s="238">
        <f t="shared" si="27"/>
        <v>0</v>
      </c>
      <c r="CJ17" s="227" t="str">
        <f t="shared" si="28"/>
        <v> </v>
      </c>
      <c r="CK17" s="227" t="str">
        <f t="shared" si="29"/>
        <v> </v>
      </c>
      <c r="CL17" s="227" t="str">
        <f t="shared" si="30"/>
        <v> </v>
      </c>
      <c r="CM17" s="238">
        <f t="shared" si="31"/>
        <v>0</v>
      </c>
      <c r="CN17" s="2"/>
      <c r="CO17" s="226" t="str">
        <f t="shared" si="32"/>
        <v> </v>
      </c>
      <c r="CP17" s="227" t="str">
        <f t="shared" si="33"/>
        <v> </v>
      </c>
      <c r="CQ17" s="227" t="str">
        <f t="shared" si="34"/>
        <v> </v>
      </c>
      <c r="CR17" s="238">
        <f t="shared" si="35"/>
        <v>0</v>
      </c>
      <c r="CT17" s="226" t="str">
        <f t="shared" si="36"/>
        <v> </v>
      </c>
      <c r="CU17" s="227" t="str">
        <f t="shared" si="37"/>
        <v> </v>
      </c>
      <c r="CV17" s="227" t="str">
        <f t="shared" si="38"/>
        <v> </v>
      </c>
      <c r="CW17" s="238">
        <f t="shared" si="39"/>
        <v>0</v>
      </c>
    </row>
    <row r="18" ht="10.35" customHeight="1" spans="1:101">
      <c r="A18" s="18"/>
      <c r="B18" s="19"/>
      <c r="C18" s="16"/>
      <c r="D18" s="17"/>
      <c r="E18" s="37" t="str">
        <f t="shared" si="0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38"/>
      <c r="Q18" s="39"/>
      <c r="R18" s="40"/>
      <c r="S18" s="68">
        <f t="shared" si="3"/>
        <v>0</v>
      </c>
      <c r="T18" s="10"/>
      <c r="U18" s="38"/>
      <c r="V18" s="39"/>
      <c r="W18" s="40"/>
      <c r="X18" s="68">
        <f t="shared" si="4"/>
        <v>0</v>
      </c>
      <c r="Y18" s="10"/>
      <c r="Z18" s="73">
        <f t="shared" si="5"/>
        <v>0</v>
      </c>
      <c r="AA18" s="79">
        <f t="shared" si="5"/>
        <v>0</v>
      </c>
      <c r="AB18" s="79">
        <f t="shared" si="6"/>
        <v>0</v>
      </c>
      <c r="AC18" s="68">
        <f t="shared" si="7"/>
        <v>0</v>
      </c>
      <c r="AD18" s="4"/>
      <c r="AE18" s="37" t="str">
        <f t="shared" si="8"/>
        <v> </v>
      </c>
      <c r="AF18" s="86" t="str">
        <f t="shared" si="9"/>
        <v>0</v>
      </c>
      <c r="AG18" s="86" t="str">
        <f t="shared" si="10"/>
        <v>0</v>
      </c>
      <c r="AH18" s="86" t="str">
        <f t="shared" si="11"/>
        <v>0</v>
      </c>
      <c r="AI18" s="86" t="str">
        <f t="shared" si="12"/>
        <v>0</v>
      </c>
      <c r="AJ18" s="100" t="str">
        <f t="shared" si="13"/>
        <v/>
      </c>
      <c r="AK18" s="4"/>
      <c r="AL18" s="101" t="str">
        <f t="shared" si="14"/>
        <v> </v>
      </c>
      <c r="AM18" s="99">
        <f t="shared" si="15"/>
        <v>0</v>
      </c>
      <c r="AN18" s="99">
        <f t="shared" si="16"/>
        <v>0</v>
      </c>
      <c r="AO18" s="99">
        <f t="shared" si="17"/>
        <v>0</v>
      </c>
      <c r="AP18" s="99">
        <f t="shared" si="18"/>
        <v>0</v>
      </c>
      <c r="AQ18" s="150">
        <f t="shared" si="19"/>
        <v>0</v>
      </c>
      <c r="AS18" s="132" t="s">
        <v>4</v>
      </c>
      <c r="AT18" s="133" t="str">
        <f>IF(M28+M56+L28+L56=0," ",(M28+M56)/(M28+M56+L28+L56))</f>
        <v> </v>
      </c>
      <c r="AU18" s="177" t="str">
        <f>IF(AN28+AN56=0," ",AN28+AN56)</f>
        <v> </v>
      </c>
      <c r="AV18" s="178" t="str">
        <f>IF(N28+N56=0," ",N28+N56)</f>
        <v> </v>
      </c>
      <c r="AW18" s="166"/>
      <c r="AX18" s="348"/>
      <c r="BA18" s="381" t="s">
        <v>4</v>
      </c>
      <c r="BB18" s="364" t="str">
        <f>IF(M116+M144+L116+L144=0," ",(M116+M144)/(M116+M144+L116+L144))</f>
        <v> </v>
      </c>
      <c r="BC18" s="382" t="str">
        <f>IF(AN116+AN144=0," ",AN116+AN144)</f>
        <v> </v>
      </c>
      <c r="BD18" s="383" t="str">
        <f>IF(N116+N144=0," ",N116+N144)</f>
        <v> </v>
      </c>
      <c r="BI18" s="151"/>
      <c r="BJ18" s="194"/>
      <c r="BK18" s="194"/>
      <c r="BL18" s="195"/>
      <c r="BM18" s="196"/>
      <c r="BN18" s="215"/>
      <c r="BO18" s="211"/>
      <c r="BP18" s="211"/>
      <c r="BQ18" s="212"/>
      <c r="BY18" s="223" t="str">
        <f t="shared" si="20"/>
        <v> </v>
      </c>
      <c r="BZ18" s="226" t="str">
        <f t="shared" si="21"/>
        <v> </v>
      </c>
      <c r="CA18" s="227" t="str">
        <f t="shared" si="22"/>
        <v> </v>
      </c>
      <c r="CB18" s="237" t="str">
        <f t="shared" si="40"/>
        <v> </v>
      </c>
      <c r="CC18" s="238">
        <f t="shared" si="23"/>
        <v>0</v>
      </c>
      <c r="CE18" s="226" t="str">
        <f t="shared" si="24"/>
        <v> </v>
      </c>
      <c r="CF18" s="227" t="str">
        <f t="shared" si="25"/>
        <v> </v>
      </c>
      <c r="CG18" s="237" t="str">
        <f t="shared" si="26"/>
        <v> </v>
      </c>
      <c r="CH18" s="238">
        <f t="shared" si="27"/>
        <v>0</v>
      </c>
      <c r="CJ18" s="227" t="str">
        <f t="shared" si="28"/>
        <v> </v>
      </c>
      <c r="CK18" s="227" t="str">
        <f t="shared" si="29"/>
        <v> </v>
      </c>
      <c r="CL18" s="227" t="str">
        <f t="shared" si="30"/>
        <v> </v>
      </c>
      <c r="CM18" s="238">
        <f t="shared" si="31"/>
        <v>0</v>
      </c>
      <c r="CN18" s="2"/>
      <c r="CO18" s="226" t="str">
        <f t="shared" si="32"/>
        <v> </v>
      </c>
      <c r="CP18" s="227" t="str">
        <f t="shared" si="33"/>
        <v> </v>
      </c>
      <c r="CQ18" s="227" t="str">
        <f t="shared" si="34"/>
        <v> </v>
      </c>
      <c r="CR18" s="238">
        <f t="shared" si="35"/>
        <v>0</v>
      </c>
      <c r="CT18" s="226" t="str">
        <f t="shared" si="36"/>
        <v> </v>
      </c>
      <c r="CU18" s="227" t="str">
        <f t="shared" si="37"/>
        <v> </v>
      </c>
      <c r="CV18" s="227" t="str">
        <f t="shared" si="38"/>
        <v> </v>
      </c>
      <c r="CW18" s="238">
        <f t="shared" si="39"/>
        <v>0</v>
      </c>
    </row>
    <row r="19" ht="10.35" customHeight="1" spans="1:101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38"/>
      <c r="Q19" s="39"/>
      <c r="R19" s="40"/>
      <c r="S19" s="68">
        <f t="shared" si="3"/>
        <v>0</v>
      </c>
      <c r="T19" s="10"/>
      <c r="U19" s="38"/>
      <c r="V19" s="39"/>
      <c r="W19" s="40"/>
      <c r="X19" s="68">
        <f t="shared" si="4"/>
        <v>0</v>
      </c>
      <c r="Y19" s="10"/>
      <c r="Z19" s="73">
        <f t="shared" si="5"/>
        <v>0</v>
      </c>
      <c r="AA19" s="79">
        <f t="shared" si="5"/>
        <v>0</v>
      </c>
      <c r="AB19" s="79">
        <f t="shared" si="6"/>
        <v>0</v>
      </c>
      <c r="AC19" s="68">
        <f t="shared" si="7"/>
        <v>0</v>
      </c>
      <c r="AD19" s="4"/>
      <c r="AE19" s="37" t="str">
        <f t="shared" si="8"/>
        <v> </v>
      </c>
      <c r="AF19" s="86" t="str">
        <f t="shared" si="9"/>
        <v>0</v>
      </c>
      <c r="AG19" s="86" t="str">
        <f t="shared" si="10"/>
        <v>0</v>
      </c>
      <c r="AH19" s="86" t="str">
        <f t="shared" si="11"/>
        <v>0</v>
      </c>
      <c r="AI19" s="86" t="str">
        <f t="shared" si="12"/>
        <v>0</v>
      </c>
      <c r="AJ19" s="100" t="str">
        <f t="shared" si="13"/>
        <v/>
      </c>
      <c r="AK19" s="4"/>
      <c r="AL19" s="101" t="str">
        <f t="shared" si="14"/>
        <v> </v>
      </c>
      <c r="AM19" s="99">
        <f t="shared" si="15"/>
        <v>0</v>
      </c>
      <c r="AN19" s="99">
        <f t="shared" si="16"/>
        <v>0</v>
      </c>
      <c r="AO19" s="99">
        <f t="shared" si="17"/>
        <v>0</v>
      </c>
      <c r="AP19" s="99">
        <f t="shared" si="18"/>
        <v>0</v>
      </c>
      <c r="AQ19" s="150">
        <f t="shared" si="19"/>
        <v>0</v>
      </c>
      <c r="AS19" s="134" t="s">
        <v>5</v>
      </c>
      <c r="AT19" s="133" t="str">
        <f>IF(R28+R56+Q28+Q56=0," ",(R28+R56)/(R28+R56+Q28+Q56))</f>
        <v> </v>
      </c>
      <c r="AU19" s="177" t="str">
        <f>IF(AO28+AO56=0," ",AO28+AO56)</f>
        <v> </v>
      </c>
      <c r="AV19" s="178" t="str">
        <f>IF(S28+S56=0," ",S28+S56)</f>
        <v> </v>
      </c>
      <c r="AW19" s="166"/>
      <c r="AX19" s="348"/>
      <c r="BA19" s="384" t="s">
        <v>5</v>
      </c>
      <c r="BB19" s="364" t="str">
        <f>IF(R116+R144+Q116+Q144=0," ",(R116+R144)/(R116+R144+Q116+Q144))</f>
        <v> </v>
      </c>
      <c r="BC19" s="382" t="str">
        <f>IF(AO116+AO144=0," ",AO116+AO144)</f>
        <v> </v>
      </c>
      <c r="BD19" s="383" t="str">
        <f>IF(S116+S144=0," ",S116+S144)</f>
        <v> </v>
      </c>
      <c r="BI19" s="151"/>
      <c r="BJ19" s="194"/>
      <c r="BK19" s="194"/>
      <c r="BL19" s="195"/>
      <c r="BM19" s="196"/>
      <c r="BN19" s="215"/>
      <c r="BO19" s="213"/>
      <c r="BP19" s="213"/>
      <c r="BQ19" s="214"/>
      <c r="BY19" s="223" t="str">
        <f t="shared" si="20"/>
        <v> </v>
      </c>
      <c r="BZ19" s="226" t="str">
        <f t="shared" si="21"/>
        <v> </v>
      </c>
      <c r="CA19" s="227" t="str">
        <f t="shared" si="22"/>
        <v> </v>
      </c>
      <c r="CB19" s="237" t="str">
        <f t="shared" si="40"/>
        <v> </v>
      </c>
      <c r="CC19" s="238">
        <f t="shared" si="23"/>
        <v>0</v>
      </c>
      <c r="CE19" s="226" t="str">
        <f t="shared" si="24"/>
        <v> </v>
      </c>
      <c r="CF19" s="227" t="str">
        <f t="shared" si="25"/>
        <v> </v>
      </c>
      <c r="CG19" s="237" t="str">
        <f t="shared" si="26"/>
        <v> </v>
      </c>
      <c r="CH19" s="238">
        <f t="shared" si="27"/>
        <v>0</v>
      </c>
      <c r="CJ19" s="227" t="str">
        <f t="shared" si="28"/>
        <v> </v>
      </c>
      <c r="CK19" s="227" t="str">
        <f t="shared" si="29"/>
        <v> </v>
      </c>
      <c r="CL19" s="227" t="str">
        <f t="shared" si="30"/>
        <v> </v>
      </c>
      <c r="CM19" s="238">
        <f t="shared" si="31"/>
        <v>0</v>
      </c>
      <c r="CN19" s="2"/>
      <c r="CO19" s="226" t="str">
        <f t="shared" si="32"/>
        <v> </v>
      </c>
      <c r="CP19" s="227" t="str">
        <f t="shared" si="33"/>
        <v> </v>
      </c>
      <c r="CQ19" s="227" t="str">
        <f t="shared" si="34"/>
        <v> </v>
      </c>
      <c r="CR19" s="238">
        <f t="shared" si="35"/>
        <v>0</v>
      </c>
      <c r="CT19" s="226" t="str">
        <f t="shared" si="36"/>
        <v> </v>
      </c>
      <c r="CU19" s="227" t="str">
        <f t="shared" si="37"/>
        <v> </v>
      </c>
      <c r="CV19" s="227" t="str">
        <f t="shared" si="38"/>
        <v> </v>
      </c>
      <c r="CW19" s="238">
        <f t="shared" si="39"/>
        <v>0</v>
      </c>
    </row>
    <row r="20" ht="10.35" customHeight="1" spans="1:101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38"/>
      <c r="Q20" s="39"/>
      <c r="R20" s="40"/>
      <c r="S20" s="68">
        <f t="shared" si="3"/>
        <v>0</v>
      </c>
      <c r="T20" s="10"/>
      <c r="U20" s="38"/>
      <c r="V20" s="39"/>
      <c r="W20" s="40"/>
      <c r="X20" s="68">
        <f t="shared" si="4"/>
        <v>0</v>
      </c>
      <c r="Y20" s="10"/>
      <c r="Z20" s="73">
        <f t="shared" si="5"/>
        <v>0</v>
      </c>
      <c r="AA20" s="79">
        <f t="shared" si="5"/>
        <v>0</v>
      </c>
      <c r="AB20" s="79">
        <f t="shared" si="6"/>
        <v>0</v>
      </c>
      <c r="AC20" s="68">
        <f t="shared" si="7"/>
        <v>0</v>
      </c>
      <c r="AD20" s="4"/>
      <c r="AE20" s="37" t="str">
        <f t="shared" si="8"/>
        <v> </v>
      </c>
      <c r="AF20" s="86" t="str">
        <f t="shared" si="9"/>
        <v>0</v>
      </c>
      <c r="AG20" s="86" t="str">
        <f t="shared" si="10"/>
        <v>0</v>
      </c>
      <c r="AH20" s="86" t="str">
        <f t="shared" si="11"/>
        <v>0</v>
      </c>
      <c r="AI20" s="86" t="str">
        <f t="shared" si="12"/>
        <v>0</v>
      </c>
      <c r="AJ20" s="100" t="str">
        <f t="shared" si="13"/>
        <v/>
      </c>
      <c r="AK20" s="4"/>
      <c r="AL20" s="101" t="str">
        <f t="shared" si="14"/>
        <v> </v>
      </c>
      <c r="AM20" s="99">
        <f t="shared" si="15"/>
        <v>0</v>
      </c>
      <c r="AN20" s="99">
        <f t="shared" si="16"/>
        <v>0</v>
      </c>
      <c r="AO20" s="99">
        <f t="shared" si="17"/>
        <v>0</v>
      </c>
      <c r="AP20" s="99">
        <f t="shared" si="18"/>
        <v>0</v>
      </c>
      <c r="AQ20" s="150">
        <f t="shared" si="19"/>
        <v>0</v>
      </c>
      <c r="AR20" s="326"/>
      <c r="AS20" s="135" t="s">
        <v>6</v>
      </c>
      <c r="AT20" s="133" t="str">
        <f>IF(W28+W56+V28+V56=0," ",(W28+W56)/(W28+W56+V28+V56))</f>
        <v> </v>
      </c>
      <c r="AU20" s="177" t="str">
        <f>IF(AP28+AP56=0," ",AP28+AP56)</f>
        <v> </v>
      </c>
      <c r="AV20" s="178" t="str">
        <f>IF(X28+X56=0," ",X28+X56)</f>
        <v> </v>
      </c>
      <c r="AW20" s="166"/>
      <c r="AX20" s="348"/>
      <c r="AY20" s="326"/>
      <c r="BA20" s="385" t="s">
        <v>6</v>
      </c>
      <c r="BB20" s="164" t="str">
        <f>IF(W116+W144+V116+V144=0," ",(W116+W144)/(W116+W144+V116+V144))</f>
        <v> </v>
      </c>
      <c r="BC20" s="179" t="str">
        <f>IF(AP116+AP144=0," ",AP116+AP144)</f>
        <v> </v>
      </c>
      <c r="BD20" s="386" t="str">
        <f>IF(X116+X144=0," ",X116+X144)</f>
        <v> </v>
      </c>
      <c r="BI20" s="151"/>
      <c r="BJ20" s="194"/>
      <c r="BK20" s="194"/>
      <c r="BL20" s="195"/>
      <c r="BM20" s="196"/>
      <c r="BN20" s="215"/>
      <c r="BO20" s="211"/>
      <c r="BP20" s="211"/>
      <c r="BQ20" s="212"/>
      <c r="BY20" s="223" t="str">
        <f t="shared" si="20"/>
        <v> </v>
      </c>
      <c r="BZ20" s="226" t="str">
        <f t="shared" si="21"/>
        <v> </v>
      </c>
      <c r="CA20" s="227" t="str">
        <f t="shared" si="22"/>
        <v> </v>
      </c>
      <c r="CB20" s="237" t="str">
        <f t="shared" si="40"/>
        <v> </v>
      </c>
      <c r="CC20" s="238">
        <f t="shared" si="23"/>
        <v>0</v>
      </c>
      <c r="CE20" s="226" t="str">
        <f t="shared" si="24"/>
        <v> </v>
      </c>
      <c r="CF20" s="227" t="str">
        <f t="shared" si="25"/>
        <v> </v>
      </c>
      <c r="CG20" s="237" t="str">
        <f t="shared" si="26"/>
        <v> </v>
      </c>
      <c r="CH20" s="238">
        <f t="shared" si="27"/>
        <v>0</v>
      </c>
      <c r="CJ20" s="227" t="str">
        <f t="shared" si="28"/>
        <v> </v>
      </c>
      <c r="CK20" s="227" t="str">
        <f t="shared" si="29"/>
        <v> </v>
      </c>
      <c r="CL20" s="227" t="str">
        <f t="shared" si="30"/>
        <v> </v>
      </c>
      <c r="CM20" s="238">
        <f t="shared" si="31"/>
        <v>0</v>
      </c>
      <c r="CN20" s="2"/>
      <c r="CO20" s="226" t="str">
        <f t="shared" si="32"/>
        <v> </v>
      </c>
      <c r="CP20" s="227" t="str">
        <f t="shared" si="33"/>
        <v> </v>
      </c>
      <c r="CQ20" s="227" t="str">
        <f t="shared" si="34"/>
        <v> </v>
      </c>
      <c r="CR20" s="238">
        <f t="shared" si="35"/>
        <v>0</v>
      </c>
      <c r="CT20" s="226" t="str">
        <f t="shared" si="36"/>
        <v> </v>
      </c>
      <c r="CU20" s="227" t="str">
        <f t="shared" si="37"/>
        <v> </v>
      </c>
      <c r="CV20" s="227" t="str">
        <f t="shared" si="38"/>
        <v> </v>
      </c>
      <c r="CW20" s="238">
        <f t="shared" si="39"/>
        <v>0</v>
      </c>
    </row>
    <row r="21" ht="10.35" customHeight="1" spans="1:101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38"/>
      <c r="Q21" s="39"/>
      <c r="R21" s="40"/>
      <c r="S21" s="68">
        <f t="shared" si="3"/>
        <v>0</v>
      </c>
      <c r="T21" s="10"/>
      <c r="U21" s="38"/>
      <c r="V21" s="39"/>
      <c r="W21" s="40"/>
      <c r="X21" s="68">
        <f t="shared" si="4"/>
        <v>0</v>
      </c>
      <c r="Y21" s="10"/>
      <c r="Z21" s="73">
        <f t="shared" si="5"/>
        <v>0</v>
      </c>
      <c r="AA21" s="79">
        <f t="shared" si="5"/>
        <v>0</v>
      </c>
      <c r="AB21" s="79">
        <f t="shared" si="6"/>
        <v>0</v>
      </c>
      <c r="AC21" s="68">
        <f t="shared" si="7"/>
        <v>0</v>
      </c>
      <c r="AD21" s="4"/>
      <c r="AE21" s="37" t="str">
        <f t="shared" si="8"/>
        <v> </v>
      </c>
      <c r="AF21" s="86" t="str">
        <f t="shared" si="9"/>
        <v>0</v>
      </c>
      <c r="AG21" s="86" t="str">
        <f t="shared" si="10"/>
        <v>0</v>
      </c>
      <c r="AH21" s="86" t="str">
        <f t="shared" si="11"/>
        <v>0</v>
      </c>
      <c r="AI21" s="86" t="str">
        <f t="shared" si="12"/>
        <v>0</v>
      </c>
      <c r="AJ21" s="100" t="str">
        <f t="shared" si="13"/>
        <v/>
      </c>
      <c r="AK21" s="4"/>
      <c r="AL21" s="101" t="str">
        <f t="shared" si="14"/>
        <v> </v>
      </c>
      <c r="AM21" s="99">
        <f t="shared" si="15"/>
        <v>0</v>
      </c>
      <c r="AN21" s="99">
        <f t="shared" si="16"/>
        <v>0</v>
      </c>
      <c r="AO21" s="99">
        <f t="shared" si="17"/>
        <v>0</v>
      </c>
      <c r="AP21" s="99">
        <f t="shared" si="18"/>
        <v>0</v>
      </c>
      <c r="AQ21" s="150">
        <f t="shared" si="19"/>
        <v>0</v>
      </c>
      <c r="AR21" s="326"/>
      <c r="AS21" s="136" t="s">
        <v>13</v>
      </c>
      <c r="AT21" s="137" t="str">
        <f>IF(AB28+AB56+AA28+AA56=0," ",(AB28+AB56)/(AB28+AB56+AA28+AA56))</f>
        <v> </v>
      </c>
      <c r="AU21" s="179">
        <f>SUM(AU17:AU20)</f>
        <v>0</v>
      </c>
      <c r="AV21" s="180">
        <f>SUM(AV17:AV20)</f>
        <v>0</v>
      </c>
      <c r="AW21" s="166"/>
      <c r="AX21" s="348"/>
      <c r="AY21" s="326"/>
      <c r="BA21" s="387" t="s">
        <v>13</v>
      </c>
      <c r="BB21" s="137" t="str">
        <f>IF(AB116+AB144+AA116+AA144=0," ",(AB116+AB144)/(AB116+AB144+AA116+AA144))</f>
        <v> </v>
      </c>
      <c r="BC21" s="179">
        <f>SUM(BC17:BC20)</f>
        <v>0</v>
      </c>
      <c r="BD21" s="180">
        <f>SUM(BD17:BD20)</f>
        <v>0</v>
      </c>
      <c r="BI21" s="151"/>
      <c r="BJ21" s="194"/>
      <c r="BK21" s="194"/>
      <c r="BL21" s="195"/>
      <c r="BM21" s="196"/>
      <c r="BN21" s="215"/>
      <c r="BO21" s="211"/>
      <c r="BP21" s="211"/>
      <c r="BQ21" s="212"/>
      <c r="BY21" s="223" t="str">
        <f t="shared" si="20"/>
        <v> </v>
      </c>
      <c r="BZ21" s="226" t="str">
        <f t="shared" si="21"/>
        <v> </v>
      </c>
      <c r="CA21" s="227" t="str">
        <f t="shared" si="22"/>
        <v> </v>
      </c>
      <c r="CB21" s="237" t="str">
        <f t="shared" si="40"/>
        <v> </v>
      </c>
      <c r="CC21" s="238">
        <f t="shared" si="23"/>
        <v>0</v>
      </c>
      <c r="CE21" s="226" t="str">
        <f t="shared" si="24"/>
        <v> </v>
      </c>
      <c r="CF21" s="227" t="str">
        <f t="shared" si="25"/>
        <v> </v>
      </c>
      <c r="CG21" s="237" t="str">
        <f t="shared" si="26"/>
        <v> </v>
      </c>
      <c r="CH21" s="238">
        <f t="shared" si="27"/>
        <v>0</v>
      </c>
      <c r="CJ21" s="227" t="str">
        <f t="shared" si="28"/>
        <v> </v>
      </c>
      <c r="CK21" s="227" t="str">
        <f t="shared" si="29"/>
        <v> </v>
      </c>
      <c r="CL21" s="227" t="str">
        <f t="shared" si="30"/>
        <v> </v>
      </c>
      <c r="CM21" s="238">
        <f t="shared" si="31"/>
        <v>0</v>
      </c>
      <c r="CN21" s="2"/>
      <c r="CO21" s="226" t="str">
        <f t="shared" si="32"/>
        <v> </v>
      </c>
      <c r="CP21" s="227" t="str">
        <f t="shared" si="33"/>
        <v> </v>
      </c>
      <c r="CQ21" s="227" t="str">
        <f t="shared" si="34"/>
        <v> </v>
      </c>
      <c r="CR21" s="238">
        <f t="shared" si="35"/>
        <v>0</v>
      </c>
      <c r="CT21" s="226" t="str">
        <f t="shared" si="36"/>
        <v> </v>
      </c>
      <c r="CU21" s="227" t="str">
        <f t="shared" si="37"/>
        <v> </v>
      </c>
      <c r="CV21" s="227" t="str">
        <f t="shared" si="38"/>
        <v> </v>
      </c>
      <c r="CW21" s="238">
        <f t="shared" si="39"/>
        <v>0</v>
      </c>
    </row>
    <row r="22" ht="10.35" customHeight="1" spans="1:101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38"/>
      <c r="Q22" s="39"/>
      <c r="R22" s="40"/>
      <c r="S22" s="68">
        <f t="shared" si="3"/>
        <v>0</v>
      </c>
      <c r="T22" s="10"/>
      <c r="U22" s="38"/>
      <c r="V22" s="39"/>
      <c r="W22" s="40"/>
      <c r="X22" s="68">
        <f t="shared" si="4"/>
        <v>0</v>
      </c>
      <c r="Y22" s="10"/>
      <c r="Z22" s="73">
        <f t="shared" si="5"/>
        <v>0</v>
      </c>
      <c r="AA22" s="79">
        <f t="shared" si="5"/>
        <v>0</v>
      </c>
      <c r="AB22" s="79">
        <f t="shared" si="6"/>
        <v>0</v>
      </c>
      <c r="AC22" s="68">
        <f t="shared" si="7"/>
        <v>0</v>
      </c>
      <c r="AD22" s="4"/>
      <c r="AE22" s="37" t="str">
        <f t="shared" si="8"/>
        <v> </v>
      </c>
      <c r="AF22" s="86" t="str">
        <f t="shared" si="9"/>
        <v>0</v>
      </c>
      <c r="AG22" s="86" t="str">
        <f t="shared" si="10"/>
        <v>0</v>
      </c>
      <c r="AH22" s="86" t="str">
        <f t="shared" si="11"/>
        <v>0</v>
      </c>
      <c r="AI22" s="86" t="str">
        <f t="shared" si="12"/>
        <v>0</v>
      </c>
      <c r="AJ22" s="100" t="str">
        <f t="shared" si="13"/>
        <v/>
      </c>
      <c r="AK22" s="4"/>
      <c r="AL22" s="101" t="str">
        <f t="shared" si="14"/>
        <v> </v>
      </c>
      <c r="AM22" s="99">
        <f t="shared" si="15"/>
        <v>0</v>
      </c>
      <c r="AN22" s="99">
        <f t="shared" si="16"/>
        <v>0</v>
      </c>
      <c r="AO22" s="99">
        <f t="shared" si="17"/>
        <v>0</v>
      </c>
      <c r="AP22" s="99">
        <f t="shared" si="18"/>
        <v>0</v>
      </c>
      <c r="AQ22" s="150">
        <f t="shared" si="19"/>
        <v>0</v>
      </c>
      <c r="AR22" s="326"/>
      <c r="AS22" s="119"/>
      <c r="AT22" s="120"/>
      <c r="AU22" s="166"/>
      <c r="AV22" s="166"/>
      <c r="AW22" s="166"/>
      <c r="AX22" s="348"/>
      <c r="AY22" s="326"/>
      <c r="BA22" s="388"/>
      <c r="BB22" s="389"/>
      <c r="BC22" s="389"/>
      <c r="BD22" s="389"/>
      <c r="BI22" s="151"/>
      <c r="BJ22" s="194"/>
      <c r="BK22" s="194"/>
      <c r="BL22" s="195"/>
      <c r="BM22" s="196"/>
      <c r="BN22" s="215"/>
      <c r="BO22" s="211"/>
      <c r="BP22" s="211"/>
      <c r="BQ22" s="212"/>
      <c r="BY22" s="223" t="str">
        <f t="shared" si="20"/>
        <v> </v>
      </c>
      <c r="BZ22" s="226" t="str">
        <f t="shared" si="21"/>
        <v> </v>
      </c>
      <c r="CA22" s="227" t="str">
        <f t="shared" si="22"/>
        <v> </v>
      </c>
      <c r="CB22" s="237" t="str">
        <f t="shared" si="40"/>
        <v> </v>
      </c>
      <c r="CC22" s="238">
        <f t="shared" si="23"/>
        <v>0</v>
      </c>
      <c r="CE22" s="226" t="str">
        <f t="shared" si="24"/>
        <v> </v>
      </c>
      <c r="CF22" s="227" t="str">
        <f t="shared" si="25"/>
        <v> </v>
      </c>
      <c r="CG22" s="237" t="str">
        <f t="shared" si="26"/>
        <v> </v>
      </c>
      <c r="CH22" s="238">
        <f t="shared" si="27"/>
        <v>0</v>
      </c>
      <c r="CJ22" s="227" t="str">
        <f t="shared" si="28"/>
        <v> </v>
      </c>
      <c r="CK22" s="227" t="str">
        <f t="shared" si="29"/>
        <v> </v>
      </c>
      <c r="CL22" s="227" t="str">
        <f t="shared" si="30"/>
        <v> </v>
      </c>
      <c r="CM22" s="238">
        <f t="shared" si="31"/>
        <v>0</v>
      </c>
      <c r="CN22" s="2"/>
      <c r="CO22" s="226" t="str">
        <f t="shared" si="32"/>
        <v> </v>
      </c>
      <c r="CP22" s="227" t="str">
        <f t="shared" si="33"/>
        <v> </v>
      </c>
      <c r="CQ22" s="227" t="str">
        <f t="shared" si="34"/>
        <v> </v>
      </c>
      <c r="CR22" s="238">
        <f t="shared" si="35"/>
        <v>0</v>
      </c>
      <c r="CT22" s="226" t="str">
        <f t="shared" si="36"/>
        <v> </v>
      </c>
      <c r="CU22" s="227" t="str">
        <f t="shared" si="37"/>
        <v> </v>
      </c>
      <c r="CV22" s="227" t="str">
        <f t="shared" si="38"/>
        <v> </v>
      </c>
      <c r="CW22" s="238">
        <f t="shared" si="39"/>
        <v>0</v>
      </c>
    </row>
    <row r="23" ht="10.35" customHeight="1" spans="1:101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38"/>
      <c r="Q23" s="39"/>
      <c r="R23" s="40"/>
      <c r="S23" s="68">
        <f t="shared" si="3"/>
        <v>0</v>
      </c>
      <c r="T23" s="10"/>
      <c r="U23" s="38"/>
      <c r="V23" s="39"/>
      <c r="W23" s="40"/>
      <c r="X23" s="68">
        <f t="shared" si="4"/>
        <v>0</v>
      </c>
      <c r="Y23" s="10"/>
      <c r="Z23" s="73">
        <f t="shared" si="5"/>
        <v>0</v>
      </c>
      <c r="AA23" s="79">
        <f t="shared" si="5"/>
        <v>0</v>
      </c>
      <c r="AB23" s="79">
        <f t="shared" si="6"/>
        <v>0</v>
      </c>
      <c r="AC23" s="68">
        <f t="shared" si="7"/>
        <v>0</v>
      </c>
      <c r="AD23" s="4"/>
      <c r="AE23" s="37" t="str">
        <f t="shared" si="8"/>
        <v> </v>
      </c>
      <c r="AF23" s="86" t="str">
        <f t="shared" si="9"/>
        <v>0</v>
      </c>
      <c r="AG23" s="86" t="str">
        <f t="shared" si="10"/>
        <v>0</v>
      </c>
      <c r="AH23" s="86" t="str">
        <f t="shared" si="11"/>
        <v>0</v>
      </c>
      <c r="AI23" s="86" t="str">
        <f t="shared" si="12"/>
        <v>0</v>
      </c>
      <c r="AJ23" s="100" t="str">
        <f t="shared" si="13"/>
        <v/>
      </c>
      <c r="AK23" s="4"/>
      <c r="AL23" s="101" t="str">
        <f t="shared" si="14"/>
        <v> </v>
      </c>
      <c r="AM23" s="99">
        <f t="shared" si="15"/>
        <v>0</v>
      </c>
      <c r="AN23" s="99">
        <f t="shared" si="16"/>
        <v>0</v>
      </c>
      <c r="AO23" s="99">
        <f t="shared" si="17"/>
        <v>0</v>
      </c>
      <c r="AP23" s="99">
        <f t="shared" si="18"/>
        <v>0</v>
      </c>
      <c r="AQ23" s="150">
        <f t="shared" si="19"/>
        <v>0</v>
      </c>
      <c r="AS23" s="332" t="s">
        <v>102</v>
      </c>
      <c r="AT23" s="333" t="s">
        <v>28</v>
      </c>
      <c r="AU23" s="333" t="s">
        <v>29</v>
      </c>
      <c r="AV23" s="333" t="s">
        <v>30</v>
      </c>
      <c r="AW23" s="333" t="s">
        <v>31</v>
      </c>
      <c r="AX23" s="333" t="s">
        <v>32</v>
      </c>
      <c r="BA23" s="388"/>
      <c r="BB23" s="389"/>
      <c r="BC23" s="389"/>
      <c r="BD23" s="389"/>
      <c r="BE23" s="389"/>
      <c r="BF23" s="389"/>
      <c r="BI23" s="151"/>
      <c r="BJ23" s="194"/>
      <c r="BK23" s="194"/>
      <c r="BL23" s="195"/>
      <c r="BM23" s="196"/>
      <c r="BN23" s="215"/>
      <c r="BO23" s="211"/>
      <c r="BP23" s="211"/>
      <c r="BQ23" s="212"/>
      <c r="BY23" s="223" t="str">
        <f t="shared" si="20"/>
        <v> </v>
      </c>
      <c r="BZ23" s="226" t="str">
        <f t="shared" si="21"/>
        <v> </v>
      </c>
      <c r="CA23" s="227" t="str">
        <f t="shared" si="22"/>
        <v> </v>
      </c>
      <c r="CB23" s="237" t="str">
        <f t="shared" si="40"/>
        <v> </v>
      </c>
      <c r="CC23" s="238">
        <f t="shared" si="23"/>
        <v>0</v>
      </c>
      <c r="CE23" s="226" t="str">
        <f t="shared" si="24"/>
        <v> </v>
      </c>
      <c r="CF23" s="227" t="str">
        <f t="shared" si="25"/>
        <v> </v>
      </c>
      <c r="CG23" s="237" t="str">
        <f t="shared" si="26"/>
        <v> </v>
      </c>
      <c r="CH23" s="238">
        <f t="shared" si="27"/>
        <v>0</v>
      </c>
      <c r="CJ23" s="227" t="str">
        <f t="shared" si="28"/>
        <v> </v>
      </c>
      <c r="CK23" s="227" t="str">
        <f t="shared" si="29"/>
        <v> </v>
      </c>
      <c r="CL23" s="227" t="str">
        <f t="shared" si="30"/>
        <v> </v>
      </c>
      <c r="CM23" s="238">
        <f t="shared" si="31"/>
        <v>0</v>
      </c>
      <c r="CN23" s="2"/>
      <c r="CO23" s="226" t="str">
        <f t="shared" si="32"/>
        <v> </v>
      </c>
      <c r="CP23" s="227" t="str">
        <f t="shared" si="33"/>
        <v> </v>
      </c>
      <c r="CQ23" s="227" t="str">
        <f t="shared" si="34"/>
        <v> </v>
      </c>
      <c r="CR23" s="238">
        <f t="shared" si="35"/>
        <v>0</v>
      </c>
      <c r="CT23" s="226" t="str">
        <f t="shared" si="36"/>
        <v> </v>
      </c>
      <c r="CU23" s="227" t="str">
        <f t="shared" si="37"/>
        <v> </v>
      </c>
      <c r="CV23" s="227" t="str">
        <f t="shared" si="38"/>
        <v> </v>
      </c>
      <c r="CW23" s="238">
        <f t="shared" si="39"/>
        <v>0</v>
      </c>
    </row>
    <row r="24" ht="10.35" customHeight="1" spans="1:101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38"/>
      <c r="Q24" s="39"/>
      <c r="R24" s="40"/>
      <c r="S24" s="68">
        <f t="shared" si="3"/>
        <v>0</v>
      </c>
      <c r="T24" s="10"/>
      <c r="U24" s="38"/>
      <c r="V24" s="39"/>
      <c r="W24" s="40"/>
      <c r="X24" s="68">
        <f t="shared" si="4"/>
        <v>0</v>
      </c>
      <c r="Y24" s="10"/>
      <c r="Z24" s="73">
        <f t="shared" si="5"/>
        <v>0</v>
      </c>
      <c r="AA24" s="79">
        <f t="shared" si="5"/>
        <v>0</v>
      </c>
      <c r="AB24" s="79">
        <f t="shared" si="6"/>
        <v>0</v>
      </c>
      <c r="AC24" s="68">
        <f t="shared" si="7"/>
        <v>0</v>
      </c>
      <c r="AD24" s="4"/>
      <c r="AE24" s="37" t="str">
        <f t="shared" si="8"/>
        <v> </v>
      </c>
      <c r="AF24" s="86" t="str">
        <f t="shared" si="9"/>
        <v>0</v>
      </c>
      <c r="AG24" s="86" t="str">
        <f t="shared" si="10"/>
        <v>0</v>
      </c>
      <c r="AH24" s="86" t="str">
        <f t="shared" si="11"/>
        <v>0</v>
      </c>
      <c r="AI24" s="86" t="str">
        <f t="shared" si="12"/>
        <v>0</v>
      </c>
      <c r="AJ24" s="100" t="str">
        <f t="shared" si="13"/>
        <v/>
      </c>
      <c r="AK24" s="4"/>
      <c r="AL24" s="101" t="str">
        <f t="shared" si="14"/>
        <v> </v>
      </c>
      <c r="AM24" s="99">
        <f t="shared" si="15"/>
        <v>0</v>
      </c>
      <c r="AN24" s="99">
        <f t="shared" si="16"/>
        <v>0</v>
      </c>
      <c r="AO24" s="99">
        <f t="shared" si="17"/>
        <v>0</v>
      </c>
      <c r="AP24" s="99">
        <f t="shared" si="18"/>
        <v>0</v>
      </c>
      <c r="AQ24" s="150">
        <f t="shared" si="19"/>
        <v>0</v>
      </c>
      <c r="AS24" s="334" t="s">
        <v>35</v>
      </c>
      <c r="AT24" s="335">
        <f>CB28+CB56</f>
        <v>0</v>
      </c>
      <c r="AU24" s="335">
        <f>CG28+CG56</f>
        <v>0</v>
      </c>
      <c r="AV24" s="335">
        <f>CL28+CL56</f>
        <v>0</v>
      </c>
      <c r="AW24" s="335">
        <f>CQ28+CQ56</f>
        <v>0</v>
      </c>
      <c r="AX24" s="335">
        <f>CV28+CV56</f>
        <v>0</v>
      </c>
      <c r="BA24" s="388"/>
      <c r="BB24" s="389"/>
      <c r="BC24" s="389"/>
      <c r="BD24" s="389"/>
      <c r="BE24" s="389"/>
      <c r="BF24" s="389"/>
      <c r="BI24" s="151"/>
      <c r="BJ24" s="194"/>
      <c r="BK24" s="194"/>
      <c r="BL24" s="195"/>
      <c r="BM24" s="196"/>
      <c r="BN24" s="215"/>
      <c r="BO24" s="211"/>
      <c r="BP24" s="211"/>
      <c r="BQ24" s="212"/>
      <c r="BY24" s="223" t="str">
        <f t="shared" si="20"/>
        <v> </v>
      </c>
      <c r="BZ24" s="226" t="str">
        <f t="shared" si="21"/>
        <v> </v>
      </c>
      <c r="CA24" s="227" t="str">
        <f t="shared" si="22"/>
        <v> </v>
      </c>
      <c r="CB24" s="237" t="str">
        <f t="shared" si="40"/>
        <v> </v>
      </c>
      <c r="CC24" s="238">
        <f t="shared" si="23"/>
        <v>0</v>
      </c>
      <c r="CE24" s="226" t="str">
        <f t="shared" si="24"/>
        <v> </v>
      </c>
      <c r="CF24" s="227" t="str">
        <f t="shared" si="25"/>
        <v> </v>
      </c>
      <c r="CG24" s="237" t="str">
        <f t="shared" si="26"/>
        <v> </v>
      </c>
      <c r="CH24" s="238">
        <f t="shared" si="27"/>
        <v>0</v>
      </c>
      <c r="CJ24" s="227" t="str">
        <f t="shared" si="28"/>
        <v> </v>
      </c>
      <c r="CK24" s="227" t="str">
        <f t="shared" si="29"/>
        <v> </v>
      </c>
      <c r="CL24" s="227" t="str">
        <f t="shared" si="30"/>
        <v> </v>
      </c>
      <c r="CM24" s="238">
        <f t="shared" si="31"/>
        <v>0</v>
      </c>
      <c r="CN24" s="2"/>
      <c r="CO24" s="226" t="str">
        <f t="shared" si="32"/>
        <v> </v>
      </c>
      <c r="CP24" s="227" t="str">
        <f t="shared" si="33"/>
        <v> </v>
      </c>
      <c r="CQ24" s="227" t="str">
        <f t="shared" si="34"/>
        <v> </v>
      </c>
      <c r="CR24" s="238">
        <f t="shared" si="35"/>
        <v>0</v>
      </c>
      <c r="CT24" s="226" t="str">
        <f t="shared" si="36"/>
        <v> </v>
      </c>
      <c r="CU24" s="227" t="str">
        <f t="shared" si="37"/>
        <v> </v>
      </c>
      <c r="CV24" s="227" t="str">
        <f t="shared" si="38"/>
        <v> </v>
      </c>
      <c r="CW24" s="238">
        <f t="shared" si="39"/>
        <v>0</v>
      </c>
    </row>
    <row r="25" ht="10.35" customHeight="1" spans="1:101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38"/>
      <c r="Q25" s="39"/>
      <c r="R25" s="40"/>
      <c r="S25" s="68">
        <f t="shared" si="3"/>
        <v>0</v>
      </c>
      <c r="T25" s="10"/>
      <c r="U25" s="38"/>
      <c r="V25" s="39"/>
      <c r="W25" s="40"/>
      <c r="X25" s="68">
        <f t="shared" si="4"/>
        <v>0</v>
      </c>
      <c r="Y25" s="10"/>
      <c r="Z25" s="73">
        <f t="shared" si="5"/>
        <v>0</v>
      </c>
      <c r="AA25" s="79">
        <f t="shared" si="5"/>
        <v>0</v>
      </c>
      <c r="AB25" s="79">
        <f t="shared" si="5"/>
        <v>0</v>
      </c>
      <c r="AC25" s="68">
        <f t="shared" si="7"/>
        <v>0</v>
      </c>
      <c r="AD25" s="4"/>
      <c r="AE25" s="37" t="str">
        <f t="shared" si="8"/>
        <v> </v>
      </c>
      <c r="AF25" s="86" t="str">
        <f t="shared" si="9"/>
        <v>0</v>
      </c>
      <c r="AG25" s="86" t="str">
        <f t="shared" si="10"/>
        <v>0</v>
      </c>
      <c r="AH25" s="86" t="str">
        <f t="shared" ref="AH25:AH27" si="41">IF((R25+Q25=0),"0",100*R25/(Q25+R25))</f>
        <v>0</v>
      </c>
      <c r="AI25" s="86" t="str">
        <f t="shared" si="12"/>
        <v>0</v>
      </c>
      <c r="AJ25" s="100" t="str">
        <f t="shared" si="13"/>
        <v/>
      </c>
      <c r="AK25" s="4"/>
      <c r="AL25" s="101" t="str">
        <f t="shared" si="14"/>
        <v> </v>
      </c>
      <c r="AM25" s="99">
        <f t="shared" si="15"/>
        <v>0</v>
      </c>
      <c r="AN25" s="99">
        <f t="shared" si="16"/>
        <v>0</v>
      </c>
      <c r="AO25" s="99">
        <f t="shared" si="17"/>
        <v>0</v>
      </c>
      <c r="AP25" s="99">
        <f t="shared" si="18"/>
        <v>0</v>
      </c>
      <c r="AQ25" s="150">
        <f t="shared" si="19"/>
        <v>0</v>
      </c>
      <c r="AS25" s="336" t="s">
        <v>38</v>
      </c>
      <c r="AT25" s="337">
        <f>CA28+CA56</f>
        <v>0</v>
      </c>
      <c r="AU25" s="337">
        <f>CF28+CF56</f>
        <v>0</v>
      </c>
      <c r="AV25" s="337">
        <f>CK28+CK56</f>
        <v>0</v>
      </c>
      <c r="AW25" s="337">
        <f>CP28+CP56</f>
        <v>0</v>
      </c>
      <c r="AX25" s="337">
        <f>CU28+CU56</f>
        <v>0</v>
      </c>
      <c r="BA25" s="388"/>
      <c r="BB25" s="389"/>
      <c r="BC25" s="389"/>
      <c r="BD25" s="389"/>
      <c r="BE25" s="389"/>
      <c r="BF25" s="389"/>
      <c r="BI25" s="151"/>
      <c r="BJ25" s="194"/>
      <c r="BK25" s="194"/>
      <c r="BL25" s="195"/>
      <c r="BM25" s="196"/>
      <c r="BN25" s="210"/>
      <c r="BO25" s="211"/>
      <c r="BP25" s="211"/>
      <c r="BQ25" s="212"/>
      <c r="BY25" s="223" t="str">
        <f t="shared" si="20"/>
        <v> </v>
      </c>
      <c r="BZ25" s="226" t="str">
        <f t="shared" si="21"/>
        <v> </v>
      </c>
      <c r="CA25" s="227" t="str">
        <f t="shared" si="22"/>
        <v> </v>
      </c>
      <c r="CB25" s="237" t="str">
        <f t="shared" si="40"/>
        <v> </v>
      </c>
      <c r="CC25" s="238">
        <f t="shared" si="23"/>
        <v>0</v>
      </c>
      <c r="CE25" s="226" t="str">
        <f t="shared" si="24"/>
        <v> </v>
      </c>
      <c r="CF25" s="227" t="str">
        <f t="shared" si="25"/>
        <v> </v>
      </c>
      <c r="CG25" s="237" t="str">
        <f t="shared" si="26"/>
        <v> </v>
      </c>
      <c r="CH25" s="238">
        <f t="shared" si="27"/>
        <v>0</v>
      </c>
      <c r="CJ25" s="227" t="str">
        <f t="shared" si="28"/>
        <v> </v>
      </c>
      <c r="CK25" s="227" t="str">
        <f t="shared" si="29"/>
        <v> </v>
      </c>
      <c r="CL25" s="227" t="str">
        <f t="shared" si="30"/>
        <v> </v>
      </c>
      <c r="CM25" s="238">
        <f t="shared" si="31"/>
        <v>0</v>
      </c>
      <c r="CN25" s="2"/>
      <c r="CO25" s="226" t="str">
        <f t="shared" si="32"/>
        <v> </v>
      </c>
      <c r="CP25" s="227" t="str">
        <f t="shared" si="33"/>
        <v> </v>
      </c>
      <c r="CQ25" s="227" t="str">
        <f t="shared" si="34"/>
        <v> </v>
      </c>
      <c r="CR25" s="238">
        <f t="shared" si="35"/>
        <v>0</v>
      </c>
      <c r="CT25" s="226" t="str">
        <f t="shared" si="36"/>
        <v> </v>
      </c>
      <c r="CU25" s="227" t="str">
        <f t="shared" si="37"/>
        <v> </v>
      </c>
      <c r="CV25" s="227" t="str">
        <f t="shared" si="38"/>
        <v> </v>
      </c>
      <c r="CW25" s="238">
        <f t="shared" si="39"/>
        <v>0</v>
      </c>
    </row>
    <row r="26" ht="10.35" customHeight="1" spans="1:101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38"/>
      <c r="Q26" s="39"/>
      <c r="R26" s="40"/>
      <c r="S26" s="68">
        <f t="shared" si="3"/>
        <v>0</v>
      </c>
      <c r="T26" s="10"/>
      <c r="U26" s="38"/>
      <c r="V26" s="39"/>
      <c r="W26" s="40"/>
      <c r="X26" s="68">
        <f t="shared" si="4"/>
        <v>0</v>
      </c>
      <c r="Y26" s="10"/>
      <c r="Z26" s="73">
        <f t="shared" si="5"/>
        <v>0</v>
      </c>
      <c r="AA26" s="79">
        <f t="shared" si="5"/>
        <v>0</v>
      </c>
      <c r="AB26" s="79">
        <f t="shared" si="5"/>
        <v>0</v>
      </c>
      <c r="AC26" s="68">
        <f t="shared" si="7"/>
        <v>0</v>
      </c>
      <c r="AD26" s="4"/>
      <c r="AE26" s="37" t="str">
        <f t="shared" si="8"/>
        <v> </v>
      </c>
      <c r="AF26" s="86" t="str">
        <f t="shared" si="9"/>
        <v>0</v>
      </c>
      <c r="AG26" s="86" t="str">
        <f t="shared" si="10"/>
        <v>0</v>
      </c>
      <c r="AH26" s="86" t="str">
        <f t="shared" si="41"/>
        <v>0</v>
      </c>
      <c r="AI26" s="86" t="str">
        <f t="shared" si="12"/>
        <v>0</v>
      </c>
      <c r="AJ26" s="100" t="str">
        <f t="shared" si="13"/>
        <v/>
      </c>
      <c r="AK26" s="4"/>
      <c r="AL26" s="101" t="str">
        <f t="shared" si="14"/>
        <v> </v>
      </c>
      <c r="AM26" s="99">
        <f t="shared" si="15"/>
        <v>0</v>
      </c>
      <c r="AN26" s="99">
        <f t="shared" si="16"/>
        <v>0</v>
      </c>
      <c r="AO26" s="99">
        <f t="shared" si="17"/>
        <v>0</v>
      </c>
      <c r="AP26" s="99">
        <f t="shared" si="18"/>
        <v>0</v>
      </c>
      <c r="AQ26" s="150">
        <f t="shared" si="19"/>
        <v>0</v>
      </c>
      <c r="AS26" s="338" t="s">
        <v>40</v>
      </c>
      <c r="AT26" s="339">
        <f>BZ28+BZ56</f>
        <v>0</v>
      </c>
      <c r="AU26" s="339">
        <f>CE28+CE56</f>
        <v>0</v>
      </c>
      <c r="AV26" s="339">
        <f>CJ28+CJ56</f>
        <v>0</v>
      </c>
      <c r="AW26" s="339">
        <f>CO28+CO56</f>
        <v>0</v>
      </c>
      <c r="AX26" s="339">
        <f>CT28+CT56</f>
        <v>0</v>
      </c>
      <c r="BI26" s="151"/>
      <c r="BJ26" s="194"/>
      <c r="BK26" s="194"/>
      <c r="BL26" s="195"/>
      <c r="BM26" s="196"/>
      <c r="BN26" s="215"/>
      <c r="BO26" s="211"/>
      <c r="BP26" s="211"/>
      <c r="BQ26" s="212"/>
      <c r="BY26" s="223" t="str">
        <f t="shared" si="20"/>
        <v> </v>
      </c>
      <c r="BZ26" s="226" t="str">
        <f t="shared" si="21"/>
        <v> </v>
      </c>
      <c r="CA26" s="227" t="str">
        <f t="shared" si="22"/>
        <v> </v>
      </c>
      <c r="CB26" s="237" t="str">
        <f t="shared" si="40"/>
        <v> </v>
      </c>
      <c r="CC26" s="238">
        <f t="shared" si="23"/>
        <v>0</v>
      </c>
      <c r="CE26" s="226" t="str">
        <f t="shared" si="24"/>
        <v> </v>
      </c>
      <c r="CF26" s="227" t="str">
        <f t="shared" si="25"/>
        <v> </v>
      </c>
      <c r="CG26" s="237" t="str">
        <f t="shared" si="26"/>
        <v> </v>
      </c>
      <c r="CH26" s="238">
        <f t="shared" si="27"/>
        <v>0</v>
      </c>
      <c r="CJ26" s="227" t="str">
        <f t="shared" si="28"/>
        <v> </v>
      </c>
      <c r="CK26" s="227" t="str">
        <f t="shared" si="29"/>
        <v> </v>
      </c>
      <c r="CL26" s="227" t="str">
        <f t="shared" si="30"/>
        <v> </v>
      </c>
      <c r="CM26" s="238">
        <f t="shared" si="31"/>
        <v>0</v>
      </c>
      <c r="CN26" s="2"/>
      <c r="CO26" s="226" t="str">
        <f t="shared" si="32"/>
        <v> </v>
      </c>
      <c r="CP26" s="227" t="str">
        <f t="shared" si="33"/>
        <v> </v>
      </c>
      <c r="CQ26" s="227" t="str">
        <f t="shared" si="34"/>
        <v> </v>
      </c>
      <c r="CR26" s="238">
        <f t="shared" si="35"/>
        <v>0</v>
      </c>
      <c r="CT26" s="226" t="str">
        <f t="shared" si="36"/>
        <v> </v>
      </c>
      <c r="CU26" s="227" t="str">
        <f t="shared" si="37"/>
        <v> </v>
      </c>
      <c r="CV26" s="227" t="str">
        <f t="shared" si="38"/>
        <v> </v>
      </c>
      <c r="CW26" s="238">
        <f t="shared" si="39"/>
        <v>0</v>
      </c>
    </row>
    <row r="27" ht="10.35" customHeight="1" spans="1:101">
      <c r="A27" s="18"/>
      <c r="B27" s="19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42"/>
      <c r="Q27" s="43"/>
      <c r="R27" s="44"/>
      <c r="S27" s="68">
        <f t="shared" si="3"/>
        <v>0</v>
      </c>
      <c r="T27" s="10"/>
      <c r="U27" s="42"/>
      <c r="V27" s="43"/>
      <c r="W27" s="44"/>
      <c r="X27" s="68">
        <f t="shared" si="4"/>
        <v>0</v>
      </c>
      <c r="Y27" s="10"/>
      <c r="Z27" s="73">
        <f t="shared" si="5"/>
        <v>0</v>
      </c>
      <c r="AA27" s="79">
        <f t="shared" si="5"/>
        <v>0</v>
      </c>
      <c r="AB27" s="79">
        <f t="shared" si="5"/>
        <v>0</v>
      </c>
      <c r="AC27" s="68">
        <f t="shared" si="7"/>
        <v>0</v>
      </c>
      <c r="AD27" s="4"/>
      <c r="AE27" s="41" t="str">
        <f t="shared" si="8"/>
        <v> </v>
      </c>
      <c r="AF27" s="86" t="str">
        <f t="shared" si="9"/>
        <v>0</v>
      </c>
      <c r="AG27" s="86" t="str">
        <f t="shared" si="10"/>
        <v>0</v>
      </c>
      <c r="AH27" s="86" t="str">
        <f t="shared" si="41"/>
        <v>0</v>
      </c>
      <c r="AI27" s="86" t="str">
        <f t="shared" si="12"/>
        <v>0</v>
      </c>
      <c r="AJ27" s="100" t="str">
        <f t="shared" si="13"/>
        <v/>
      </c>
      <c r="AK27" s="4"/>
      <c r="AL27" s="102" t="str">
        <f t="shared" si="14"/>
        <v> </v>
      </c>
      <c r="AM27" s="99">
        <f t="shared" si="15"/>
        <v>0</v>
      </c>
      <c r="AN27" s="99">
        <f t="shared" si="16"/>
        <v>0</v>
      </c>
      <c r="AO27" s="99">
        <f t="shared" si="17"/>
        <v>0</v>
      </c>
      <c r="AP27" s="99">
        <f t="shared" si="18"/>
        <v>0</v>
      </c>
      <c r="AQ27" s="150">
        <f t="shared" si="19"/>
        <v>0</v>
      </c>
      <c r="AS27" s="340" t="s">
        <v>2</v>
      </c>
      <c r="AT27" s="341">
        <f>(AT24*3)-AT25</f>
        <v>0</v>
      </c>
      <c r="AU27" s="341">
        <f>(AU24*3)-AU25</f>
        <v>0</v>
      </c>
      <c r="AV27" s="341">
        <f>(AV24*3)-AV25</f>
        <v>0</v>
      </c>
      <c r="AW27" s="341">
        <f>(AW24*3)-AW25</f>
        <v>0</v>
      </c>
      <c r="AX27" s="341">
        <f t="shared" ref="AX27" si="42">(AX24*3)-AX25</f>
        <v>0</v>
      </c>
      <c r="BI27" s="151"/>
      <c r="BJ27" s="194"/>
      <c r="BK27" s="194"/>
      <c r="BL27" s="195"/>
      <c r="BM27" s="196"/>
      <c r="BN27" s="215"/>
      <c r="BO27" s="211"/>
      <c r="BP27" s="211"/>
      <c r="BQ27" s="212"/>
      <c r="BY27" s="223" t="str">
        <f t="shared" si="20"/>
        <v> </v>
      </c>
      <c r="BZ27" s="226" t="str">
        <f t="shared" si="21"/>
        <v> </v>
      </c>
      <c r="CA27" s="227" t="str">
        <f t="shared" si="22"/>
        <v> </v>
      </c>
      <c r="CB27" s="237" t="str">
        <f t="shared" si="40"/>
        <v> </v>
      </c>
      <c r="CC27" s="238">
        <f t="shared" si="23"/>
        <v>0</v>
      </c>
      <c r="CE27" s="226" t="str">
        <f t="shared" si="24"/>
        <v> </v>
      </c>
      <c r="CF27" s="227" t="str">
        <f t="shared" si="25"/>
        <v> </v>
      </c>
      <c r="CG27" s="237" t="str">
        <f t="shared" si="26"/>
        <v> </v>
      </c>
      <c r="CH27" s="238">
        <f t="shared" si="27"/>
        <v>0</v>
      </c>
      <c r="CJ27" s="227" t="str">
        <f t="shared" si="28"/>
        <v> </v>
      </c>
      <c r="CK27" s="227" t="str">
        <f t="shared" si="29"/>
        <v> </v>
      </c>
      <c r="CL27" s="227" t="str">
        <f t="shared" si="30"/>
        <v> </v>
      </c>
      <c r="CM27" s="238">
        <f t="shared" si="31"/>
        <v>0</v>
      </c>
      <c r="CN27" s="2"/>
      <c r="CO27" s="226" t="str">
        <f t="shared" si="32"/>
        <v> </v>
      </c>
      <c r="CP27" s="227" t="str">
        <f t="shared" si="33"/>
        <v> </v>
      </c>
      <c r="CQ27" s="227" t="str">
        <f t="shared" si="34"/>
        <v> </v>
      </c>
      <c r="CR27" s="238">
        <f t="shared" si="35"/>
        <v>0</v>
      </c>
      <c r="CT27" s="226" t="str">
        <f t="shared" si="36"/>
        <v> </v>
      </c>
      <c r="CU27" s="227" t="str">
        <f t="shared" si="37"/>
        <v> </v>
      </c>
      <c r="CV27" s="227" t="str">
        <f t="shared" si="38"/>
        <v> </v>
      </c>
      <c r="CW27" s="238">
        <f t="shared" si="39"/>
        <v>0</v>
      </c>
    </row>
    <row r="28" ht="11.25" customHeight="1" spans="1:101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65">
        <f>SUM(P5:P27)</f>
        <v>0</v>
      </c>
      <c r="Q28" s="66">
        <f>SUM(Q5:Q27)</f>
        <v>0</v>
      </c>
      <c r="R28" s="66">
        <f>SUM(R5:R27)</f>
        <v>0</v>
      </c>
      <c r="S28" s="64">
        <f t="shared" si="3"/>
        <v>0</v>
      </c>
      <c r="T28" s="10"/>
      <c r="U28" s="65">
        <f>SUM(U5:U27)</f>
        <v>0</v>
      </c>
      <c r="V28" s="66">
        <f>SUM(V5:V27)</f>
        <v>0</v>
      </c>
      <c r="W28" s="66">
        <f>SUM(W5:W27)</f>
        <v>0</v>
      </c>
      <c r="X28" s="64">
        <f t="shared" si="4"/>
        <v>0</v>
      </c>
      <c r="Y28" s="10"/>
      <c r="Z28" s="46">
        <f t="shared" si="5"/>
        <v>0</v>
      </c>
      <c r="AA28" s="47">
        <f t="shared" si="5"/>
        <v>0</v>
      </c>
      <c r="AB28" s="47">
        <f t="shared" si="5"/>
        <v>0</v>
      </c>
      <c r="AC28" s="64">
        <f t="shared" si="7"/>
        <v>0</v>
      </c>
      <c r="AD28" s="4"/>
      <c r="AE28" s="45" t="s">
        <v>13</v>
      </c>
      <c r="AF28" s="87" t="str">
        <f>IF((G28+H28=0),"0",H28/(G28+H28))</f>
        <v>0</v>
      </c>
      <c r="AG28" s="87" t="str">
        <f>IF((M28+L28=0),"0",M28/(M28+L28))</f>
        <v>0</v>
      </c>
      <c r="AH28" s="87" t="str">
        <f>IF((R28+Q28=0),"0",R28/(R28+Q28))</f>
        <v>0</v>
      </c>
      <c r="AI28" s="87" t="str">
        <f>IF((W28+V28=0),"0",W28/(W28+V28))</f>
        <v>0</v>
      </c>
      <c r="AJ28" s="103" t="str">
        <f>IF(AF28+AG28+AH28+AI28=0,"0 ",(AB28)/(AB28+AA28))</f>
        <v>0 </v>
      </c>
      <c r="AK28" s="4"/>
      <c r="AL28" s="45" t="s">
        <v>13</v>
      </c>
      <c r="AM28" s="104">
        <f>SUM(AM5:AM27)</f>
        <v>0</v>
      </c>
      <c r="AN28" s="104">
        <f>SUM(AN5:AN27)</f>
        <v>0</v>
      </c>
      <c r="AO28" s="104">
        <f>SUM(AO5:AO27)</f>
        <v>0</v>
      </c>
      <c r="AP28" s="104">
        <f>SUM(AP5:AP27)</f>
        <v>0</v>
      </c>
      <c r="AQ28" s="152">
        <f>SUM(AQ5:AQ27)</f>
        <v>0</v>
      </c>
      <c r="AS28" s="342" t="s">
        <v>1</v>
      </c>
      <c r="AT28" s="343" t="str">
        <f>IF((AT24+AT25=0),"0",AT24/(AT24+AT25))</f>
        <v>0</v>
      </c>
      <c r="AU28" s="343" t="str">
        <f>IF((AU24+AU25=0),"0",AU24/(AU24+AU25))</f>
        <v>0</v>
      </c>
      <c r="AV28" s="343" t="str">
        <f>IF((AV24+AV25=0),"0",AV24/(AV24+AV25))</f>
        <v>0</v>
      </c>
      <c r="AW28" s="343" t="str">
        <f>IF((AW24+AW25=0),"0",AW24/(AW24+AW25))</f>
        <v>0</v>
      </c>
      <c r="AX28" s="343" t="str">
        <f>IF((AX24+AX25=0),"0",AX24/(AX24+AX25))</f>
        <v>0</v>
      </c>
      <c r="BI28" s="151"/>
      <c r="BJ28" s="194"/>
      <c r="BK28" s="194"/>
      <c r="BL28" s="195"/>
      <c r="BM28" s="196"/>
      <c r="BN28" s="215"/>
      <c r="BO28" s="211"/>
      <c r="BP28" s="211"/>
      <c r="BQ28" s="212"/>
      <c r="BZ28" s="228">
        <f>SUM(BZ5:BZ27)</f>
        <v>0</v>
      </c>
      <c r="CA28" s="229">
        <f>SUM(CA5:CA27)</f>
        <v>0</v>
      </c>
      <c r="CB28" s="229">
        <f>SUM(CB5:CB27)</f>
        <v>0</v>
      </c>
      <c r="CC28" s="239">
        <f>SUM(CC5:CC27)</f>
        <v>0</v>
      </c>
      <c r="CE28" s="228">
        <f>SUM(CE5:CE27)</f>
        <v>0</v>
      </c>
      <c r="CF28" s="229">
        <f t="shared" ref="CF28:CH28" si="43">SUM(CF5:CF27)</f>
        <v>0</v>
      </c>
      <c r="CG28" s="229">
        <f t="shared" si="43"/>
        <v>0</v>
      </c>
      <c r="CH28" s="239">
        <f t="shared" si="43"/>
        <v>0</v>
      </c>
      <c r="CJ28" s="228">
        <f>SUM(CJ5:CJ27)</f>
        <v>0</v>
      </c>
      <c r="CK28" s="229">
        <f t="shared" ref="CK28:CM28" si="44">SUM(CK5:CK27)</f>
        <v>0</v>
      </c>
      <c r="CL28" s="229">
        <f t="shared" si="44"/>
        <v>0</v>
      </c>
      <c r="CM28" s="239">
        <f t="shared" si="44"/>
        <v>0</v>
      </c>
      <c r="CN28" s="2"/>
      <c r="CO28" s="228">
        <f>SUM(CO5:CO27)</f>
        <v>0</v>
      </c>
      <c r="CP28" s="229">
        <f t="shared" ref="CP28:CR28" si="45">SUM(CP5:CP27)</f>
        <v>0</v>
      </c>
      <c r="CQ28" s="229">
        <f t="shared" si="45"/>
        <v>0</v>
      </c>
      <c r="CR28" s="239">
        <f t="shared" si="45"/>
        <v>0</v>
      </c>
      <c r="CT28" s="228">
        <f>SUM(CT5:CT27)</f>
        <v>0</v>
      </c>
      <c r="CU28" s="229">
        <f t="shared" ref="CU28:CW28" si="46">SUM(CU5:CU27)</f>
        <v>0</v>
      </c>
      <c r="CV28" s="229">
        <f t="shared" si="46"/>
        <v>0</v>
      </c>
      <c r="CW28" s="239">
        <f t="shared" si="46"/>
        <v>0</v>
      </c>
    </row>
    <row r="29" ht="11.25" customHeight="1" spans="1:69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88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BI29" s="153"/>
      <c r="BJ29" s="197"/>
      <c r="BK29" s="197"/>
      <c r="BL29" s="198"/>
      <c r="BM29" s="199"/>
      <c r="BN29" s="216"/>
      <c r="BO29" s="217"/>
      <c r="BP29" s="217"/>
      <c r="BQ29" s="218"/>
    </row>
    <row r="30" ht="23.45" customHeight="1" spans="1:101">
      <c r="A30" s="18"/>
      <c r="B30" s="4"/>
      <c r="C30" s="4"/>
      <c r="E30" s="6"/>
      <c r="F30" s="311" t="s">
        <v>21</v>
      </c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22"/>
      <c r="AD30" s="4"/>
      <c r="AE30" s="80"/>
      <c r="AF30" s="323" t="s">
        <v>1</v>
      </c>
      <c r="AG30" s="312"/>
      <c r="AH30" s="312"/>
      <c r="AI30" s="312"/>
      <c r="AJ30" s="322"/>
      <c r="AK30" s="4"/>
      <c r="AL30" s="80"/>
      <c r="AM30" s="311" t="s">
        <v>2</v>
      </c>
      <c r="AN30" s="312"/>
      <c r="AO30" s="312"/>
      <c r="AP30" s="312"/>
      <c r="AQ30" s="322"/>
      <c r="AZ30" s="154"/>
      <c r="BA30" s="154"/>
      <c r="BB30" s="154"/>
      <c r="BC30" s="154"/>
      <c r="BD30" s="154"/>
      <c r="BE30" s="154"/>
      <c r="BF30" s="154"/>
      <c r="BG30" s="154"/>
      <c r="BH30" s="391" t="s">
        <v>17</v>
      </c>
      <c r="BI30" s="154"/>
      <c r="BJ30" s="154"/>
      <c r="BK30" s="154"/>
      <c r="BL30" s="154"/>
      <c r="BM30" s="154"/>
      <c r="BZ30" s="230" t="s">
        <v>18</v>
      </c>
      <c r="CA30" s="231"/>
      <c r="CB30" s="231"/>
      <c r="CC30" s="231"/>
      <c r="CD30" s="231"/>
      <c r="CE30" s="231"/>
      <c r="CF30" s="231"/>
      <c r="CG30" s="231"/>
      <c r="CH30" s="231"/>
      <c r="CI30" s="231"/>
      <c r="CJ30" s="231"/>
      <c r="CK30" s="231"/>
      <c r="CL30" s="231"/>
      <c r="CM30" s="231"/>
      <c r="CN30" s="231"/>
      <c r="CO30" s="231"/>
      <c r="CP30" s="231"/>
      <c r="CQ30" s="231"/>
      <c r="CR30" s="231"/>
      <c r="CS30" s="231"/>
      <c r="CT30" s="231"/>
      <c r="CU30" s="231"/>
      <c r="CV30" s="231"/>
      <c r="CW30" s="240"/>
    </row>
    <row r="31" ht="11.25" customHeight="1" spans="1:101">
      <c r="A31" s="18"/>
      <c r="B31" s="23"/>
      <c r="C31" s="23"/>
      <c r="D31" s="9" t="s">
        <v>54</v>
      </c>
      <c r="E31" s="27" t="s">
        <v>86</v>
      </c>
      <c r="F31" s="313" t="s">
        <v>3</v>
      </c>
      <c r="G31" s="314"/>
      <c r="H31" s="314"/>
      <c r="I31" s="317"/>
      <c r="J31" s="56"/>
      <c r="K31" s="57" t="s">
        <v>4</v>
      </c>
      <c r="L31" s="58"/>
      <c r="M31" s="58"/>
      <c r="N31" s="69"/>
      <c r="O31" s="56"/>
      <c r="P31" s="74" t="s">
        <v>5</v>
      </c>
      <c r="Q31" s="58"/>
      <c r="R31" s="58"/>
      <c r="S31" s="69"/>
      <c r="T31" s="56"/>
      <c r="U31" s="321" t="s">
        <v>6</v>
      </c>
      <c r="V31" s="58"/>
      <c r="W31" s="58"/>
      <c r="X31" s="69"/>
      <c r="Y31" s="56"/>
      <c r="Z31" s="70" t="s">
        <v>7</v>
      </c>
      <c r="AA31" s="58"/>
      <c r="AB31" s="58"/>
      <c r="AC31" s="69"/>
      <c r="AD31" s="7"/>
      <c r="AE31" s="27" t="s">
        <v>86</v>
      </c>
      <c r="AF31" s="83" t="s">
        <v>3</v>
      </c>
      <c r="AG31" s="84" t="s">
        <v>4</v>
      </c>
      <c r="AH31" s="181" t="s">
        <v>5</v>
      </c>
      <c r="AI31" s="182" t="s">
        <v>6</v>
      </c>
      <c r="AJ31" s="93" t="s">
        <v>7</v>
      </c>
      <c r="AK31" s="7"/>
      <c r="AL31" s="27" t="s">
        <v>86</v>
      </c>
      <c r="AM31" s="94" t="s">
        <v>3</v>
      </c>
      <c r="AN31" s="84" t="s">
        <v>4</v>
      </c>
      <c r="AO31" s="181" t="s">
        <v>5</v>
      </c>
      <c r="AP31" s="182" t="s">
        <v>9</v>
      </c>
      <c r="AQ31" s="93" t="s">
        <v>7</v>
      </c>
      <c r="AZ31" s="154"/>
      <c r="BA31" s="390"/>
      <c r="BB31" s="390"/>
      <c r="BC31" s="390"/>
      <c r="BD31" s="390"/>
      <c r="BE31" s="390"/>
      <c r="BF31" s="390"/>
      <c r="BG31" s="388"/>
      <c r="BH31" s="392" t="s">
        <v>18</v>
      </c>
      <c r="BI31" s="155"/>
      <c r="BJ31" s="395"/>
      <c r="BK31" s="200"/>
      <c r="BL31" s="200"/>
      <c r="BM31" s="200"/>
      <c r="BN31" s="3"/>
      <c r="BO31" s="3"/>
      <c r="BZ31" s="70" t="s">
        <v>28</v>
      </c>
      <c r="CA31" s="220"/>
      <c r="CB31" s="220"/>
      <c r="CC31" s="233"/>
      <c r="CE31" s="70" t="s">
        <v>29</v>
      </c>
      <c r="CF31" s="220"/>
      <c r="CG31" s="220"/>
      <c r="CH31" s="233"/>
      <c r="CJ31" s="70" t="s">
        <v>96</v>
      </c>
      <c r="CK31" s="220"/>
      <c r="CL31" s="220"/>
      <c r="CM31" s="233"/>
      <c r="CN31" s="2"/>
      <c r="CO31" s="70" t="s">
        <v>31</v>
      </c>
      <c r="CP31" s="220"/>
      <c r="CQ31" s="220"/>
      <c r="CR31" s="233"/>
      <c r="CT31" s="70" t="s">
        <v>32</v>
      </c>
      <c r="CU31" s="220"/>
      <c r="CV31" s="220"/>
      <c r="CW31" s="233"/>
    </row>
    <row r="32" ht="11.25" customHeight="1" spans="1:101">
      <c r="A32" s="18"/>
      <c r="B32" s="24"/>
      <c r="C32" s="24"/>
      <c r="D32" s="13"/>
      <c r="E32" s="30"/>
      <c r="F32" s="315" t="s">
        <v>10</v>
      </c>
      <c r="G32" s="316" t="s">
        <v>11</v>
      </c>
      <c r="H32" s="316" t="s">
        <v>12</v>
      </c>
      <c r="I32" s="318" t="s">
        <v>13</v>
      </c>
      <c r="J32" s="10"/>
      <c r="K32" s="60" t="s">
        <v>10</v>
      </c>
      <c r="L32" s="61" t="s">
        <v>11</v>
      </c>
      <c r="M32" s="61" t="s">
        <v>12</v>
      </c>
      <c r="N32" s="71" t="s">
        <v>13</v>
      </c>
      <c r="O32" s="10"/>
      <c r="P32" s="72" t="s">
        <v>10</v>
      </c>
      <c r="Q32" s="77" t="s">
        <v>11</v>
      </c>
      <c r="R32" s="77" t="s">
        <v>12</v>
      </c>
      <c r="S32" s="78" t="s">
        <v>13</v>
      </c>
      <c r="T32" s="10"/>
      <c r="U32" s="72" t="s">
        <v>10</v>
      </c>
      <c r="V32" s="77" t="s">
        <v>11</v>
      </c>
      <c r="W32" s="77" t="s">
        <v>12</v>
      </c>
      <c r="X32" s="78" t="s">
        <v>13</v>
      </c>
      <c r="Y32" s="10"/>
      <c r="Z32" s="72" t="s">
        <v>10</v>
      </c>
      <c r="AA32" s="77" t="s">
        <v>11</v>
      </c>
      <c r="AB32" s="77" t="s">
        <v>12</v>
      </c>
      <c r="AC32" s="78" t="s">
        <v>13</v>
      </c>
      <c r="AD32" s="10"/>
      <c r="AE32" s="51"/>
      <c r="AF32" s="29"/>
      <c r="AG32" s="55"/>
      <c r="AH32" s="183"/>
      <c r="AI32" s="183"/>
      <c r="AJ32" s="95"/>
      <c r="AK32" s="10"/>
      <c r="AL32" s="51"/>
      <c r="AM32" s="96"/>
      <c r="AN32" s="55"/>
      <c r="AO32" s="183"/>
      <c r="AP32" s="183"/>
      <c r="AQ32" s="95"/>
      <c r="AZ32" s="154"/>
      <c r="BA32" s="154"/>
      <c r="BB32" s="154"/>
      <c r="BC32" s="154"/>
      <c r="BD32" s="154"/>
      <c r="BE32" s="154"/>
      <c r="BF32" s="154"/>
      <c r="BG32" s="393"/>
      <c r="BH32" s="392" t="s">
        <v>19</v>
      </c>
      <c r="BI32" s="155"/>
      <c r="BJ32" s="200"/>
      <c r="BK32" s="200"/>
      <c r="BL32" s="200"/>
      <c r="BM32" s="200"/>
      <c r="BN32" s="3"/>
      <c r="BO32" s="3"/>
      <c r="BZ32" s="221" t="s">
        <v>10</v>
      </c>
      <c r="CA32" s="222" t="s">
        <v>11</v>
      </c>
      <c r="CB32" s="222" t="s">
        <v>12</v>
      </c>
      <c r="CC32" s="234" t="s">
        <v>13</v>
      </c>
      <c r="CE32" s="221" t="s">
        <v>10</v>
      </c>
      <c r="CF32" s="222" t="s">
        <v>11</v>
      </c>
      <c r="CG32" s="222" t="s">
        <v>12</v>
      </c>
      <c r="CH32" s="234" t="s">
        <v>13</v>
      </c>
      <c r="CJ32" s="221" t="s">
        <v>10</v>
      </c>
      <c r="CK32" s="222" t="s">
        <v>11</v>
      </c>
      <c r="CL32" s="222" t="s">
        <v>12</v>
      </c>
      <c r="CM32" s="234" t="s">
        <v>13</v>
      </c>
      <c r="CN32" s="2"/>
      <c r="CO32" s="221" t="s">
        <v>10</v>
      </c>
      <c r="CP32" s="222" t="s">
        <v>11</v>
      </c>
      <c r="CQ32" s="222" t="s">
        <v>12</v>
      </c>
      <c r="CR32" s="234" t="s">
        <v>13</v>
      </c>
      <c r="CT32" s="221" t="s">
        <v>10</v>
      </c>
      <c r="CU32" s="222" t="s">
        <v>11</v>
      </c>
      <c r="CV32" s="222" t="s">
        <v>12</v>
      </c>
      <c r="CW32" s="234" t="s">
        <v>13</v>
      </c>
    </row>
    <row r="33" ht="10.35" customHeight="1" spans="1:101">
      <c r="A33" s="18"/>
      <c r="B33" s="22"/>
      <c r="C33" s="22"/>
      <c r="D33" s="17"/>
      <c r="E33" s="33" t="str">
        <f t="shared" ref="E33:E55" si="47">IF((B5=0)," ",B5)</f>
        <v> </v>
      </c>
      <c r="F33" s="34"/>
      <c r="G33" s="35"/>
      <c r="H33" s="36"/>
      <c r="I33" s="319">
        <f t="shared" ref="I33:I56" si="48">SUM(F33:H33)</f>
        <v>0</v>
      </c>
      <c r="J33" s="10"/>
      <c r="K33" s="34"/>
      <c r="L33" s="35"/>
      <c r="M33" s="36"/>
      <c r="N33" s="68">
        <f t="shared" ref="N33:N56" si="49">SUM(K33:M33)</f>
        <v>0</v>
      </c>
      <c r="O33" s="10"/>
      <c r="P33" s="34"/>
      <c r="Q33" s="35"/>
      <c r="R33" s="36"/>
      <c r="S33" s="68">
        <f t="shared" ref="S33:S56" si="50">SUM(P33:R33)</f>
        <v>0</v>
      </c>
      <c r="T33" s="10"/>
      <c r="U33" s="34"/>
      <c r="V33" s="35"/>
      <c r="W33" s="36"/>
      <c r="X33" s="68">
        <f t="shared" ref="X33:X56" si="51">SUM(U33:W33)</f>
        <v>0</v>
      </c>
      <c r="Y33" s="10"/>
      <c r="Z33" s="73">
        <f t="shared" ref="Z33:AA56" si="52">F33+K33+P33+U33</f>
        <v>0</v>
      </c>
      <c r="AA33" s="79">
        <f>G33+L33+Q33+V33</f>
        <v>0</v>
      </c>
      <c r="AB33" s="79">
        <f t="shared" ref="AB33:AB56" si="53">H33+M33+R33+W33</f>
        <v>0</v>
      </c>
      <c r="AC33" s="68">
        <f t="shared" ref="AC33:AC56" si="54">SUM(Z33:AB33)</f>
        <v>0</v>
      </c>
      <c r="AD33" s="4"/>
      <c r="AE33" s="33" t="str">
        <f t="shared" ref="AE33:AE55" si="55">IF((B93=0)," ",B93)</f>
        <v> </v>
      </c>
      <c r="AF33" s="85" t="str">
        <f t="shared" ref="AF33:AF55" si="56">IF((G33+H33=0),"0",100*H33/(G33+H33))</f>
        <v>0</v>
      </c>
      <c r="AG33" s="85" t="str">
        <f t="shared" ref="AG33:AG55" si="57">IF((M33+L33=0),"0",100*M33/(L33+M33))</f>
        <v>0</v>
      </c>
      <c r="AH33" s="85" t="str">
        <f t="shared" ref="AH33:AH55" si="58">IF((R33+Q33=0),"0",100*R33/(Q33+R33))</f>
        <v>0</v>
      </c>
      <c r="AI33" s="85" t="str">
        <f t="shared" ref="AI33:AI55" si="59">IF((W33+V33=0),"0",100*W33/(V33+W33))</f>
        <v>0</v>
      </c>
      <c r="AJ33" s="97" t="str">
        <f t="shared" ref="AJ33:AJ55" si="60">IF(AF33+AG33+AH33+AI33=0,"",100*AB33/(AB33+AA33))</f>
        <v/>
      </c>
      <c r="AK33" s="4"/>
      <c r="AL33" s="98" t="str">
        <f t="shared" ref="AL33:AL55" si="61">IF((B93=0)," ",B93)</f>
        <v> </v>
      </c>
      <c r="AM33" s="99">
        <f>(3*H33)-G33</f>
        <v>0</v>
      </c>
      <c r="AN33" s="99">
        <f>(3*M33)-L33</f>
        <v>0</v>
      </c>
      <c r="AO33" s="99">
        <f>(3*R33)-Q33</f>
        <v>0</v>
      </c>
      <c r="AP33" s="99">
        <f>(3*W33)-V33</f>
        <v>0</v>
      </c>
      <c r="AQ33" s="148">
        <f>SUM(AM33:AP33)</f>
        <v>0</v>
      </c>
      <c r="AZ33" s="154"/>
      <c r="BA33" s="154"/>
      <c r="BB33" s="154"/>
      <c r="BC33" s="154"/>
      <c r="BD33" s="154"/>
      <c r="BE33" s="154"/>
      <c r="BF33" s="154"/>
      <c r="BG33" s="393"/>
      <c r="BH33" s="167"/>
      <c r="BI33" s="155"/>
      <c r="BJ33" s="200"/>
      <c r="BK33" s="200"/>
      <c r="BL33" s="200"/>
      <c r="BM33" s="200"/>
      <c r="BN33" s="3"/>
      <c r="BO33" s="3"/>
      <c r="BY33" s="223" t="str">
        <f>IF(B5,WEEKDAY(E33:E55)," ")</f>
        <v> </v>
      </c>
      <c r="BZ33" s="224" t="str">
        <f>IF((BY33=2),Z33," ")</f>
        <v> </v>
      </c>
      <c r="CA33" s="225" t="str">
        <f>IF((BY33=2),AA33," ")</f>
        <v> </v>
      </c>
      <c r="CB33" s="225" t="str">
        <f t="shared" ref="CB33:CB55" si="62">IF((BY33=2),AB33," ")</f>
        <v> </v>
      </c>
      <c r="CC33" s="236">
        <f>SUM(BZ33:CB33)</f>
        <v>0</v>
      </c>
      <c r="CE33" s="224" t="str">
        <f>IF((BY33=3),Z33," ")</f>
        <v> </v>
      </c>
      <c r="CF33" s="225" t="str">
        <f>IF((BY33=3),AA33," ")</f>
        <v> </v>
      </c>
      <c r="CG33" s="225" t="str">
        <f>IF((BY33=3),AB33," ")</f>
        <v> </v>
      </c>
      <c r="CH33" s="236">
        <f>SUM(CE33:CG33)</f>
        <v>0</v>
      </c>
      <c r="CJ33" s="224" t="str">
        <f>IF((BY33=4),Z33," ")</f>
        <v> </v>
      </c>
      <c r="CK33" s="225" t="str">
        <f>IF((BY33=4),AA33," ")</f>
        <v> </v>
      </c>
      <c r="CL33" s="225" t="str">
        <f>IF((BY33=4),AB33," ")</f>
        <v> </v>
      </c>
      <c r="CM33" s="236">
        <f>SUM(CJ33:CL33)</f>
        <v>0</v>
      </c>
      <c r="CN33" s="2"/>
      <c r="CO33" s="224" t="str">
        <f>IF((BY33=5),Z33," ")</f>
        <v> </v>
      </c>
      <c r="CP33" s="225" t="str">
        <f>IF((BY33=5),AA33," ")</f>
        <v> </v>
      </c>
      <c r="CQ33" s="225" t="str">
        <f>IF((BY33=5),AB33," ")</f>
        <v> </v>
      </c>
      <c r="CR33" s="236">
        <f>SUM(CO33:CQ33)</f>
        <v>0</v>
      </c>
      <c r="CT33" s="224" t="str">
        <f t="shared" ref="CT33:CT55" si="63">IF((BY33=6),Y33," ")</f>
        <v> </v>
      </c>
      <c r="CU33" s="225" t="str">
        <f>IF((BY33=6),AA33," ")</f>
        <v> </v>
      </c>
      <c r="CV33" s="225" t="str">
        <f>IF((BY33=6),AB33," ")</f>
        <v> </v>
      </c>
      <c r="CW33" s="236">
        <f>SUM(CT33:CV33)</f>
        <v>0</v>
      </c>
    </row>
    <row r="34" ht="10.35" customHeight="1" spans="1:101">
      <c r="A34" s="18"/>
      <c r="B34" s="22"/>
      <c r="C34" s="22"/>
      <c r="D34" s="17"/>
      <c r="E34" s="37" t="str">
        <f t="shared" si="47"/>
        <v> </v>
      </c>
      <c r="F34" s="38"/>
      <c r="G34" s="39"/>
      <c r="H34" s="40"/>
      <c r="I34" s="319">
        <f t="shared" si="48"/>
        <v>0</v>
      </c>
      <c r="J34" s="10"/>
      <c r="K34" s="38"/>
      <c r="L34" s="39"/>
      <c r="M34" s="40"/>
      <c r="N34" s="68">
        <f t="shared" si="49"/>
        <v>0</v>
      </c>
      <c r="O34" s="10"/>
      <c r="P34" s="38"/>
      <c r="Q34" s="39"/>
      <c r="R34" s="40"/>
      <c r="S34" s="68">
        <f t="shared" si="50"/>
        <v>0</v>
      </c>
      <c r="T34" s="10"/>
      <c r="U34" s="38"/>
      <c r="V34" s="39"/>
      <c r="W34" s="40"/>
      <c r="X34" s="68">
        <f t="shared" si="51"/>
        <v>0</v>
      </c>
      <c r="Y34" s="10"/>
      <c r="Z34" s="73">
        <f t="shared" si="52"/>
        <v>0</v>
      </c>
      <c r="AA34" s="79">
        <f t="shared" si="52"/>
        <v>0</v>
      </c>
      <c r="AB34" s="79">
        <f t="shared" si="53"/>
        <v>0</v>
      </c>
      <c r="AC34" s="68">
        <f t="shared" si="54"/>
        <v>0</v>
      </c>
      <c r="AD34" s="4"/>
      <c r="AE34" s="37" t="str">
        <f t="shared" si="55"/>
        <v> </v>
      </c>
      <c r="AF34" s="86" t="str">
        <f t="shared" si="56"/>
        <v>0</v>
      </c>
      <c r="AG34" s="86" t="str">
        <f t="shared" si="57"/>
        <v>0</v>
      </c>
      <c r="AH34" s="86" t="str">
        <f t="shared" si="58"/>
        <v>0</v>
      </c>
      <c r="AI34" s="86" t="str">
        <f t="shared" si="59"/>
        <v>0</v>
      </c>
      <c r="AJ34" s="100" t="str">
        <f t="shared" si="60"/>
        <v/>
      </c>
      <c r="AK34" s="4"/>
      <c r="AL34" s="101" t="str">
        <f t="shared" si="61"/>
        <v> </v>
      </c>
      <c r="AM34" s="99">
        <f t="shared" ref="AM34:AM55" si="64">(3*H34)-G34</f>
        <v>0</v>
      </c>
      <c r="AN34" s="99">
        <f t="shared" ref="AN34:AN55" si="65">(3*M34)-L34</f>
        <v>0</v>
      </c>
      <c r="AO34" s="99">
        <f t="shared" ref="AO34:AO55" si="66">(3*R34)-Q34</f>
        <v>0</v>
      </c>
      <c r="AP34" s="99">
        <f t="shared" ref="AP34:AP55" si="67">(3*W34)-V34</f>
        <v>0</v>
      </c>
      <c r="AQ34" s="150">
        <f t="shared" ref="AQ34:AQ55" si="68">SUM(AM34:AP34)</f>
        <v>0</v>
      </c>
      <c r="AZ34" s="154"/>
      <c r="BA34" s="154"/>
      <c r="BB34" s="154"/>
      <c r="BC34" s="154"/>
      <c r="BD34" s="154"/>
      <c r="BE34" s="154"/>
      <c r="BF34" s="154"/>
      <c r="BG34" s="185"/>
      <c r="BH34" s="167"/>
      <c r="BI34" s="157"/>
      <c r="BJ34" s="157"/>
      <c r="BK34" s="157"/>
      <c r="BL34" s="157"/>
      <c r="BM34" s="157"/>
      <c r="BN34" s="3"/>
      <c r="BO34" s="3"/>
      <c r="BY34" s="223" t="str">
        <f t="shared" ref="BY34:BY55" si="69">IF(B6,WEEKDAY(E34:E56)," ")</f>
        <v> </v>
      </c>
      <c r="BZ34" s="226" t="str">
        <f t="shared" ref="BZ34:BZ55" si="70">IF((BY34=2),Z34," ")</f>
        <v> </v>
      </c>
      <c r="CA34" s="227" t="str">
        <f t="shared" ref="CA34:CA55" si="71">IF((BY34=2),AA34," ")</f>
        <v> </v>
      </c>
      <c r="CB34" s="227" t="str">
        <f t="shared" si="62"/>
        <v> </v>
      </c>
      <c r="CC34" s="238">
        <f t="shared" ref="CC34:CC55" si="72">SUM(BZ34:CB34)</f>
        <v>0</v>
      </c>
      <c r="CE34" s="226" t="str">
        <f t="shared" ref="CE34:CE55" si="73">IF((BY34=3),Z34," ")</f>
        <v> </v>
      </c>
      <c r="CF34" s="227" t="str">
        <f t="shared" ref="CF34:CF55" si="74">IF((BY34=3),AA34," ")</f>
        <v> </v>
      </c>
      <c r="CG34" s="227" t="str">
        <f t="shared" ref="CG34:CG55" si="75">IF((BY34=3),AB34," ")</f>
        <v> </v>
      </c>
      <c r="CH34" s="238">
        <f t="shared" ref="CH34:CH55" si="76">SUM(CE34:CG34)</f>
        <v>0</v>
      </c>
      <c r="CJ34" s="226" t="str">
        <f t="shared" ref="CJ34:CJ55" si="77">IF((BY34=4),Z34," ")</f>
        <v> </v>
      </c>
      <c r="CK34" s="227" t="str">
        <f t="shared" ref="CK34:CK55" si="78">IF((BY34=4),AA34," ")</f>
        <v> </v>
      </c>
      <c r="CL34" s="227" t="str">
        <f t="shared" ref="CL34:CL55" si="79">IF((BY34=4),AB34," ")</f>
        <v> </v>
      </c>
      <c r="CM34" s="238">
        <f t="shared" ref="CM34:CM55" si="80">SUM(CJ34:CL34)</f>
        <v>0</v>
      </c>
      <c r="CN34" s="2"/>
      <c r="CO34" s="226" t="str">
        <f t="shared" ref="CO34:CO55" si="81">IF((BY34=5),Z34," ")</f>
        <v> </v>
      </c>
      <c r="CP34" s="227" t="str">
        <f t="shared" ref="CP34:CP55" si="82">IF((BY34=5),AA34," ")</f>
        <v> </v>
      </c>
      <c r="CQ34" s="227" t="str">
        <f t="shared" ref="CQ34:CQ55" si="83">IF((BY34=5),AB34," ")</f>
        <v> </v>
      </c>
      <c r="CR34" s="238">
        <f t="shared" ref="CR34:CR55" si="84">SUM(CO34:CQ34)</f>
        <v>0</v>
      </c>
      <c r="CT34" s="226" t="str">
        <f t="shared" si="63"/>
        <v> </v>
      </c>
      <c r="CU34" s="227" t="str">
        <f t="shared" ref="CU34:CU55" si="85">IF((BY34=6),AA34," ")</f>
        <v> </v>
      </c>
      <c r="CV34" s="227" t="str">
        <f t="shared" ref="CV34:CV55" si="86">IF((BY34=6),AB34," ")</f>
        <v> </v>
      </c>
      <c r="CW34" s="238">
        <f t="shared" ref="CW34:CW55" si="87">SUM(CT34:CV34)</f>
        <v>0</v>
      </c>
    </row>
    <row r="35" ht="10.35" customHeight="1" spans="1:101">
      <c r="A35" s="4"/>
      <c r="B35" s="22"/>
      <c r="C35" s="22"/>
      <c r="D35" s="17"/>
      <c r="E35" s="37" t="str">
        <f t="shared" si="47"/>
        <v> </v>
      </c>
      <c r="F35" s="38"/>
      <c r="G35" s="39"/>
      <c r="H35" s="40"/>
      <c r="I35" s="319">
        <f t="shared" si="48"/>
        <v>0</v>
      </c>
      <c r="J35" s="10"/>
      <c r="K35" s="38"/>
      <c r="L35" s="39"/>
      <c r="M35" s="40"/>
      <c r="N35" s="68">
        <f t="shared" si="49"/>
        <v>0</v>
      </c>
      <c r="O35" s="10"/>
      <c r="P35" s="38"/>
      <c r="Q35" s="39"/>
      <c r="R35" s="40"/>
      <c r="S35" s="68">
        <f t="shared" si="50"/>
        <v>0</v>
      </c>
      <c r="T35" s="10"/>
      <c r="U35" s="38"/>
      <c r="V35" s="39"/>
      <c r="W35" s="40"/>
      <c r="X35" s="68">
        <f t="shared" si="51"/>
        <v>0</v>
      </c>
      <c r="Y35" s="10"/>
      <c r="Z35" s="73">
        <f t="shared" si="52"/>
        <v>0</v>
      </c>
      <c r="AA35" s="79">
        <f t="shared" si="52"/>
        <v>0</v>
      </c>
      <c r="AB35" s="79">
        <f t="shared" si="53"/>
        <v>0</v>
      </c>
      <c r="AC35" s="68">
        <f t="shared" si="54"/>
        <v>0</v>
      </c>
      <c r="AD35" s="4"/>
      <c r="AE35" s="37" t="str">
        <f t="shared" si="55"/>
        <v> </v>
      </c>
      <c r="AF35" s="86" t="str">
        <f t="shared" si="56"/>
        <v>0</v>
      </c>
      <c r="AG35" s="86" t="str">
        <f t="shared" si="57"/>
        <v>0</v>
      </c>
      <c r="AH35" s="86" t="str">
        <f t="shared" si="58"/>
        <v>0</v>
      </c>
      <c r="AI35" s="86" t="str">
        <f t="shared" si="59"/>
        <v>0</v>
      </c>
      <c r="AJ35" s="100" t="str">
        <f t="shared" si="60"/>
        <v/>
      </c>
      <c r="AK35" s="4"/>
      <c r="AL35" s="101" t="str">
        <f t="shared" si="61"/>
        <v> </v>
      </c>
      <c r="AM35" s="99">
        <f t="shared" si="64"/>
        <v>0</v>
      </c>
      <c r="AN35" s="99">
        <f t="shared" si="65"/>
        <v>0</v>
      </c>
      <c r="AO35" s="99">
        <f t="shared" si="66"/>
        <v>0</v>
      </c>
      <c r="AP35" s="99">
        <f t="shared" si="67"/>
        <v>0</v>
      </c>
      <c r="AQ35" s="150">
        <f t="shared" si="68"/>
        <v>0</v>
      </c>
      <c r="AZ35" s="154"/>
      <c r="BA35" s="154"/>
      <c r="BB35" s="154"/>
      <c r="BC35" s="154"/>
      <c r="BD35" s="154"/>
      <c r="BE35" s="154"/>
      <c r="BF35" s="154"/>
      <c r="BG35" s="185"/>
      <c r="BH35" s="167"/>
      <c r="BI35" s="157"/>
      <c r="BJ35" s="157"/>
      <c r="BK35" s="157"/>
      <c r="BL35" s="157"/>
      <c r="BM35" s="157"/>
      <c r="BN35" s="3"/>
      <c r="BO35" s="3"/>
      <c r="BY35" s="223" t="str">
        <f t="shared" si="69"/>
        <v> </v>
      </c>
      <c r="BZ35" s="226" t="str">
        <f t="shared" si="70"/>
        <v> </v>
      </c>
      <c r="CA35" s="227" t="str">
        <f t="shared" si="71"/>
        <v> </v>
      </c>
      <c r="CB35" s="227" t="str">
        <f t="shared" si="62"/>
        <v> </v>
      </c>
      <c r="CC35" s="238">
        <f t="shared" si="72"/>
        <v>0</v>
      </c>
      <c r="CE35" s="226" t="str">
        <f t="shared" si="73"/>
        <v> </v>
      </c>
      <c r="CF35" s="227" t="str">
        <f t="shared" si="74"/>
        <v> </v>
      </c>
      <c r="CG35" s="227" t="str">
        <f t="shared" si="75"/>
        <v> </v>
      </c>
      <c r="CH35" s="238">
        <f t="shared" si="76"/>
        <v>0</v>
      </c>
      <c r="CJ35" s="226" t="str">
        <f t="shared" si="77"/>
        <v> </v>
      </c>
      <c r="CK35" s="227" t="str">
        <f t="shared" si="78"/>
        <v> </v>
      </c>
      <c r="CL35" s="227" t="str">
        <f t="shared" si="79"/>
        <v> </v>
      </c>
      <c r="CM35" s="238">
        <f t="shared" si="80"/>
        <v>0</v>
      </c>
      <c r="CN35" s="2"/>
      <c r="CO35" s="226" t="str">
        <f t="shared" si="81"/>
        <v> </v>
      </c>
      <c r="CP35" s="227" t="str">
        <f t="shared" si="82"/>
        <v> </v>
      </c>
      <c r="CQ35" s="227" t="str">
        <f t="shared" si="83"/>
        <v> </v>
      </c>
      <c r="CR35" s="238">
        <f t="shared" si="84"/>
        <v>0</v>
      </c>
      <c r="CT35" s="226" t="str">
        <f t="shared" si="63"/>
        <v> </v>
      </c>
      <c r="CU35" s="227" t="str">
        <f t="shared" si="85"/>
        <v> </v>
      </c>
      <c r="CV35" s="227" t="str">
        <f t="shared" si="86"/>
        <v> </v>
      </c>
      <c r="CW35" s="238">
        <f t="shared" si="87"/>
        <v>0</v>
      </c>
    </row>
    <row r="36" ht="10.35" customHeight="1" spans="1:101">
      <c r="A36" s="4"/>
      <c r="B36" s="22"/>
      <c r="C36" s="22"/>
      <c r="D36" s="17"/>
      <c r="E36" s="37" t="str">
        <f t="shared" si="47"/>
        <v> </v>
      </c>
      <c r="F36" s="38"/>
      <c r="G36" s="39"/>
      <c r="H36" s="40"/>
      <c r="I36" s="319">
        <f t="shared" si="48"/>
        <v>0</v>
      </c>
      <c r="J36" s="10"/>
      <c r="K36" s="38"/>
      <c r="L36" s="39"/>
      <c r="M36" s="40"/>
      <c r="N36" s="68">
        <f t="shared" si="49"/>
        <v>0</v>
      </c>
      <c r="O36" s="10"/>
      <c r="P36" s="38"/>
      <c r="Q36" s="39"/>
      <c r="R36" s="40"/>
      <c r="S36" s="68">
        <f t="shared" si="50"/>
        <v>0</v>
      </c>
      <c r="T36" s="10"/>
      <c r="U36" s="38"/>
      <c r="V36" s="39"/>
      <c r="W36" s="40"/>
      <c r="X36" s="68">
        <f t="shared" si="51"/>
        <v>0</v>
      </c>
      <c r="Y36" s="10"/>
      <c r="Z36" s="73">
        <f t="shared" si="52"/>
        <v>0</v>
      </c>
      <c r="AA36" s="79">
        <f t="shared" si="52"/>
        <v>0</v>
      </c>
      <c r="AB36" s="79">
        <f t="shared" si="53"/>
        <v>0</v>
      </c>
      <c r="AC36" s="68">
        <f t="shared" si="54"/>
        <v>0</v>
      </c>
      <c r="AD36" s="4"/>
      <c r="AE36" s="37" t="str">
        <f t="shared" si="55"/>
        <v> </v>
      </c>
      <c r="AF36" s="86" t="str">
        <f t="shared" si="56"/>
        <v>0</v>
      </c>
      <c r="AG36" s="86" t="str">
        <f t="shared" si="57"/>
        <v>0</v>
      </c>
      <c r="AH36" s="86" t="str">
        <f t="shared" si="58"/>
        <v>0</v>
      </c>
      <c r="AI36" s="86" t="str">
        <f t="shared" si="59"/>
        <v>0</v>
      </c>
      <c r="AJ36" s="100" t="str">
        <f t="shared" si="60"/>
        <v/>
      </c>
      <c r="AK36" s="4"/>
      <c r="AL36" s="101" t="str">
        <f t="shared" si="61"/>
        <v> </v>
      </c>
      <c r="AM36" s="99">
        <f t="shared" si="64"/>
        <v>0</v>
      </c>
      <c r="AN36" s="99">
        <f t="shared" si="65"/>
        <v>0</v>
      </c>
      <c r="AO36" s="99">
        <f t="shared" si="66"/>
        <v>0</v>
      </c>
      <c r="AP36" s="99">
        <f t="shared" si="67"/>
        <v>0</v>
      </c>
      <c r="AQ36" s="150">
        <f t="shared" si="68"/>
        <v>0</v>
      </c>
      <c r="AZ36" s="154"/>
      <c r="BA36" s="154"/>
      <c r="BB36" s="154"/>
      <c r="BC36" s="154"/>
      <c r="BD36" s="154"/>
      <c r="BE36" s="154"/>
      <c r="BF36" s="154"/>
      <c r="BG36" s="185"/>
      <c r="BH36" s="167"/>
      <c r="BI36" s="157"/>
      <c r="BJ36" s="157"/>
      <c r="BK36" s="157"/>
      <c r="BL36" s="157"/>
      <c r="BM36" s="157"/>
      <c r="BN36" s="3"/>
      <c r="BO36" s="3"/>
      <c r="BY36" s="223" t="str">
        <f t="shared" si="69"/>
        <v> </v>
      </c>
      <c r="BZ36" s="226" t="str">
        <f t="shared" si="70"/>
        <v> </v>
      </c>
      <c r="CA36" s="227" t="str">
        <f t="shared" si="71"/>
        <v> </v>
      </c>
      <c r="CB36" s="227" t="str">
        <f t="shared" si="62"/>
        <v> </v>
      </c>
      <c r="CC36" s="238">
        <f t="shared" si="72"/>
        <v>0</v>
      </c>
      <c r="CE36" s="226" t="str">
        <f t="shared" si="73"/>
        <v> </v>
      </c>
      <c r="CF36" s="227" t="str">
        <f t="shared" si="74"/>
        <v> </v>
      </c>
      <c r="CG36" s="227" t="str">
        <f t="shared" si="75"/>
        <v> </v>
      </c>
      <c r="CH36" s="238">
        <f t="shared" si="76"/>
        <v>0</v>
      </c>
      <c r="CJ36" s="226" t="str">
        <f t="shared" si="77"/>
        <v> </v>
      </c>
      <c r="CK36" s="227" t="str">
        <f t="shared" si="78"/>
        <v> </v>
      </c>
      <c r="CL36" s="227" t="str">
        <f t="shared" si="79"/>
        <v> </v>
      </c>
      <c r="CM36" s="238">
        <f t="shared" si="80"/>
        <v>0</v>
      </c>
      <c r="CN36" s="2"/>
      <c r="CO36" s="226" t="str">
        <f t="shared" si="81"/>
        <v> </v>
      </c>
      <c r="CP36" s="227" t="str">
        <f t="shared" si="82"/>
        <v> </v>
      </c>
      <c r="CQ36" s="227" t="str">
        <f t="shared" si="83"/>
        <v> </v>
      </c>
      <c r="CR36" s="238">
        <f t="shared" si="84"/>
        <v>0</v>
      </c>
      <c r="CT36" s="226" t="str">
        <f t="shared" si="63"/>
        <v> </v>
      </c>
      <c r="CU36" s="227" t="str">
        <f t="shared" si="85"/>
        <v> </v>
      </c>
      <c r="CV36" s="227" t="str">
        <f t="shared" si="86"/>
        <v> </v>
      </c>
      <c r="CW36" s="238">
        <f t="shared" si="87"/>
        <v>0</v>
      </c>
    </row>
    <row r="37" ht="10.35" customHeight="1" spans="1:101">
      <c r="A37" s="4"/>
      <c r="B37" s="22"/>
      <c r="C37" s="22"/>
      <c r="D37" s="17"/>
      <c r="E37" s="37" t="str">
        <f t="shared" si="47"/>
        <v> </v>
      </c>
      <c r="F37" s="38"/>
      <c r="G37" s="39"/>
      <c r="H37" s="40"/>
      <c r="I37" s="319">
        <f t="shared" si="48"/>
        <v>0</v>
      </c>
      <c r="J37" s="10"/>
      <c r="K37" s="38"/>
      <c r="L37" s="39"/>
      <c r="M37" s="40"/>
      <c r="N37" s="68">
        <f t="shared" si="49"/>
        <v>0</v>
      </c>
      <c r="O37" s="10"/>
      <c r="P37" s="38"/>
      <c r="Q37" s="39"/>
      <c r="R37" s="40"/>
      <c r="S37" s="68">
        <f t="shared" si="50"/>
        <v>0</v>
      </c>
      <c r="T37" s="10"/>
      <c r="U37" s="38"/>
      <c r="V37" s="39"/>
      <c r="W37" s="40"/>
      <c r="X37" s="68">
        <f t="shared" si="51"/>
        <v>0</v>
      </c>
      <c r="Y37" s="10"/>
      <c r="Z37" s="73">
        <f t="shared" si="52"/>
        <v>0</v>
      </c>
      <c r="AA37" s="79">
        <f t="shared" si="52"/>
        <v>0</v>
      </c>
      <c r="AB37" s="79">
        <f t="shared" si="53"/>
        <v>0</v>
      </c>
      <c r="AC37" s="68">
        <f t="shared" si="54"/>
        <v>0</v>
      </c>
      <c r="AD37" s="4"/>
      <c r="AE37" s="37" t="str">
        <f t="shared" si="55"/>
        <v> </v>
      </c>
      <c r="AF37" s="86" t="str">
        <f t="shared" si="56"/>
        <v>0</v>
      </c>
      <c r="AG37" s="86" t="str">
        <f t="shared" si="57"/>
        <v>0</v>
      </c>
      <c r="AH37" s="86" t="str">
        <f t="shared" si="58"/>
        <v>0</v>
      </c>
      <c r="AI37" s="86" t="str">
        <f t="shared" si="59"/>
        <v>0</v>
      </c>
      <c r="AJ37" s="100" t="str">
        <f t="shared" si="60"/>
        <v/>
      </c>
      <c r="AK37" s="4"/>
      <c r="AL37" s="101" t="str">
        <f t="shared" si="61"/>
        <v> </v>
      </c>
      <c r="AM37" s="99">
        <f t="shared" si="64"/>
        <v>0</v>
      </c>
      <c r="AN37" s="99">
        <f t="shared" si="65"/>
        <v>0</v>
      </c>
      <c r="AO37" s="99">
        <f t="shared" si="66"/>
        <v>0</v>
      </c>
      <c r="AP37" s="99">
        <f t="shared" si="67"/>
        <v>0</v>
      </c>
      <c r="AQ37" s="150">
        <f t="shared" si="68"/>
        <v>0</v>
      </c>
      <c r="AZ37" s="154"/>
      <c r="BA37" s="154"/>
      <c r="BB37" s="154"/>
      <c r="BC37" s="154"/>
      <c r="BD37" s="154"/>
      <c r="BE37" s="154"/>
      <c r="BF37" s="154"/>
      <c r="BG37" s="185"/>
      <c r="BH37" s="167"/>
      <c r="BI37" s="157"/>
      <c r="BJ37" s="157"/>
      <c r="BK37" s="157"/>
      <c r="BL37" s="157"/>
      <c r="BM37" s="157"/>
      <c r="BN37" s="157"/>
      <c r="BO37" s="157"/>
      <c r="BP37" s="154"/>
      <c r="BY37" s="223" t="str">
        <f t="shared" si="69"/>
        <v> </v>
      </c>
      <c r="BZ37" s="226" t="str">
        <f t="shared" si="70"/>
        <v> </v>
      </c>
      <c r="CA37" s="227" t="str">
        <f t="shared" si="71"/>
        <v> </v>
      </c>
      <c r="CB37" s="227" t="str">
        <f t="shared" si="62"/>
        <v> </v>
      </c>
      <c r="CC37" s="238">
        <f t="shared" si="72"/>
        <v>0</v>
      </c>
      <c r="CE37" s="226" t="str">
        <f t="shared" si="73"/>
        <v> </v>
      </c>
      <c r="CF37" s="227" t="str">
        <f t="shared" si="74"/>
        <v> </v>
      </c>
      <c r="CG37" s="227" t="str">
        <f t="shared" si="75"/>
        <v> </v>
      </c>
      <c r="CH37" s="238">
        <f t="shared" si="76"/>
        <v>0</v>
      </c>
      <c r="CJ37" s="226" t="str">
        <f t="shared" si="77"/>
        <v> </v>
      </c>
      <c r="CK37" s="227" t="str">
        <f t="shared" si="78"/>
        <v> </v>
      </c>
      <c r="CL37" s="227" t="str">
        <f t="shared" si="79"/>
        <v> </v>
      </c>
      <c r="CM37" s="238">
        <f t="shared" si="80"/>
        <v>0</v>
      </c>
      <c r="CN37" s="2"/>
      <c r="CO37" s="226" t="str">
        <f t="shared" si="81"/>
        <v> </v>
      </c>
      <c r="CP37" s="227" t="str">
        <f t="shared" si="82"/>
        <v> </v>
      </c>
      <c r="CQ37" s="227" t="str">
        <f t="shared" si="83"/>
        <v> </v>
      </c>
      <c r="CR37" s="238">
        <f t="shared" si="84"/>
        <v>0</v>
      </c>
      <c r="CT37" s="226" t="str">
        <f t="shared" si="63"/>
        <v> </v>
      </c>
      <c r="CU37" s="227" t="str">
        <f t="shared" si="85"/>
        <v> </v>
      </c>
      <c r="CV37" s="227" t="str">
        <f t="shared" si="86"/>
        <v> </v>
      </c>
      <c r="CW37" s="238">
        <f t="shared" si="87"/>
        <v>0</v>
      </c>
    </row>
    <row r="38" ht="10.35" customHeight="1" spans="1:101">
      <c r="A38" s="7"/>
      <c r="B38" s="22"/>
      <c r="C38" s="22"/>
      <c r="D38" s="17"/>
      <c r="E38" s="37" t="str">
        <f t="shared" si="47"/>
        <v> </v>
      </c>
      <c r="F38" s="38"/>
      <c r="G38" s="39"/>
      <c r="H38" s="40"/>
      <c r="I38" s="319">
        <f t="shared" si="48"/>
        <v>0</v>
      </c>
      <c r="J38" s="10"/>
      <c r="K38" s="38"/>
      <c r="L38" s="39"/>
      <c r="M38" s="40"/>
      <c r="N38" s="68">
        <f t="shared" si="49"/>
        <v>0</v>
      </c>
      <c r="O38" s="10"/>
      <c r="P38" s="38"/>
      <c r="Q38" s="39"/>
      <c r="R38" s="40"/>
      <c r="S38" s="68">
        <f t="shared" si="50"/>
        <v>0</v>
      </c>
      <c r="T38" s="10"/>
      <c r="U38" s="38"/>
      <c r="V38" s="39"/>
      <c r="W38" s="40"/>
      <c r="X38" s="68">
        <f t="shared" si="51"/>
        <v>0</v>
      </c>
      <c r="Y38" s="10"/>
      <c r="Z38" s="73">
        <f t="shared" si="52"/>
        <v>0</v>
      </c>
      <c r="AA38" s="79">
        <f t="shared" si="52"/>
        <v>0</v>
      </c>
      <c r="AB38" s="79">
        <f t="shared" si="53"/>
        <v>0</v>
      </c>
      <c r="AC38" s="68">
        <f t="shared" si="54"/>
        <v>0</v>
      </c>
      <c r="AD38" s="4"/>
      <c r="AE38" s="37" t="str">
        <f t="shared" si="55"/>
        <v> </v>
      </c>
      <c r="AF38" s="86" t="str">
        <f t="shared" si="56"/>
        <v>0</v>
      </c>
      <c r="AG38" s="86" t="str">
        <f t="shared" si="57"/>
        <v>0</v>
      </c>
      <c r="AH38" s="86" t="str">
        <f t="shared" si="58"/>
        <v>0</v>
      </c>
      <c r="AI38" s="86" t="str">
        <f t="shared" si="59"/>
        <v>0</v>
      </c>
      <c r="AJ38" s="100" t="str">
        <f t="shared" si="60"/>
        <v/>
      </c>
      <c r="AK38" s="4"/>
      <c r="AL38" s="101" t="str">
        <f t="shared" si="61"/>
        <v> </v>
      </c>
      <c r="AM38" s="99">
        <f t="shared" si="64"/>
        <v>0</v>
      </c>
      <c r="AN38" s="99">
        <f t="shared" si="65"/>
        <v>0</v>
      </c>
      <c r="AO38" s="99">
        <f t="shared" si="66"/>
        <v>0</v>
      </c>
      <c r="AP38" s="99">
        <f t="shared" si="67"/>
        <v>0</v>
      </c>
      <c r="AQ38" s="150">
        <f t="shared" si="68"/>
        <v>0</v>
      </c>
      <c r="AZ38" s="154"/>
      <c r="BA38" s="154"/>
      <c r="BB38" s="154"/>
      <c r="BC38" s="154"/>
      <c r="BD38" s="154"/>
      <c r="BE38" s="154"/>
      <c r="BF38" s="154"/>
      <c r="BG38" s="394" t="s">
        <v>103</v>
      </c>
      <c r="BH38" s="167"/>
      <c r="BI38" s="157"/>
      <c r="BJ38" s="157"/>
      <c r="BK38" s="157"/>
      <c r="BL38" s="157"/>
      <c r="BM38" s="157"/>
      <c r="BN38" s="157"/>
      <c r="BO38" s="157"/>
      <c r="BP38" s="154"/>
      <c r="BY38" s="223" t="str">
        <f t="shared" si="69"/>
        <v> </v>
      </c>
      <c r="BZ38" s="226" t="str">
        <f t="shared" si="70"/>
        <v> </v>
      </c>
      <c r="CA38" s="227" t="str">
        <f t="shared" si="71"/>
        <v> </v>
      </c>
      <c r="CB38" s="227" t="str">
        <f t="shared" si="62"/>
        <v> </v>
      </c>
      <c r="CC38" s="238">
        <f t="shared" si="72"/>
        <v>0</v>
      </c>
      <c r="CE38" s="226" t="str">
        <f t="shared" si="73"/>
        <v> </v>
      </c>
      <c r="CF38" s="227" t="str">
        <f t="shared" si="74"/>
        <v> </v>
      </c>
      <c r="CG38" s="227" t="str">
        <f t="shared" si="75"/>
        <v> </v>
      </c>
      <c r="CH38" s="238">
        <f t="shared" si="76"/>
        <v>0</v>
      </c>
      <c r="CJ38" s="226" t="str">
        <f t="shared" si="77"/>
        <v> </v>
      </c>
      <c r="CK38" s="227" t="str">
        <f t="shared" si="78"/>
        <v> </v>
      </c>
      <c r="CL38" s="227" t="str">
        <f t="shared" si="79"/>
        <v> </v>
      </c>
      <c r="CM38" s="238">
        <f t="shared" si="80"/>
        <v>0</v>
      </c>
      <c r="CN38" s="2"/>
      <c r="CO38" s="226" t="str">
        <f t="shared" si="81"/>
        <v> </v>
      </c>
      <c r="CP38" s="227" t="str">
        <f t="shared" si="82"/>
        <v> </v>
      </c>
      <c r="CQ38" s="227" t="str">
        <f t="shared" si="83"/>
        <v> </v>
      </c>
      <c r="CR38" s="238">
        <f t="shared" si="84"/>
        <v>0</v>
      </c>
      <c r="CT38" s="226" t="str">
        <f t="shared" si="63"/>
        <v> </v>
      </c>
      <c r="CU38" s="227" t="str">
        <f t="shared" si="85"/>
        <v> </v>
      </c>
      <c r="CV38" s="227" t="str">
        <f t="shared" si="86"/>
        <v> </v>
      </c>
      <c r="CW38" s="238">
        <f t="shared" si="87"/>
        <v>0</v>
      </c>
    </row>
    <row r="39" ht="10.35" customHeight="1" spans="1:101">
      <c r="A39" s="10"/>
      <c r="B39" s="22"/>
      <c r="C39" s="22"/>
      <c r="D39" s="17"/>
      <c r="E39" s="37" t="str">
        <f t="shared" si="47"/>
        <v> </v>
      </c>
      <c r="F39" s="38"/>
      <c r="G39" s="39"/>
      <c r="H39" s="40"/>
      <c r="I39" s="319">
        <f t="shared" si="48"/>
        <v>0</v>
      </c>
      <c r="J39" s="10"/>
      <c r="K39" s="38"/>
      <c r="L39" s="39"/>
      <c r="M39" s="40"/>
      <c r="N39" s="68">
        <f t="shared" si="49"/>
        <v>0</v>
      </c>
      <c r="O39" s="10"/>
      <c r="P39" s="38"/>
      <c r="Q39" s="39"/>
      <c r="R39" s="40"/>
      <c r="S39" s="68">
        <f t="shared" si="50"/>
        <v>0</v>
      </c>
      <c r="T39" s="10"/>
      <c r="U39" s="38"/>
      <c r="V39" s="39"/>
      <c r="W39" s="40"/>
      <c r="X39" s="68">
        <f t="shared" si="51"/>
        <v>0</v>
      </c>
      <c r="Y39" s="10"/>
      <c r="Z39" s="73">
        <f t="shared" si="52"/>
        <v>0</v>
      </c>
      <c r="AA39" s="79">
        <f t="shared" si="52"/>
        <v>0</v>
      </c>
      <c r="AB39" s="79">
        <f t="shared" si="53"/>
        <v>0</v>
      </c>
      <c r="AC39" s="68">
        <f t="shared" si="54"/>
        <v>0</v>
      </c>
      <c r="AD39" s="4"/>
      <c r="AE39" s="37" t="str">
        <f t="shared" si="55"/>
        <v> </v>
      </c>
      <c r="AF39" s="86" t="str">
        <f t="shared" si="56"/>
        <v>0</v>
      </c>
      <c r="AG39" s="86" t="str">
        <f t="shared" si="57"/>
        <v>0</v>
      </c>
      <c r="AH39" s="86" t="str">
        <f t="shared" si="58"/>
        <v>0</v>
      </c>
      <c r="AI39" s="86" t="str">
        <f t="shared" si="59"/>
        <v>0</v>
      </c>
      <c r="AJ39" s="100" t="str">
        <f t="shared" si="60"/>
        <v/>
      </c>
      <c r="AK39" s="4"/>
      <c r="AL39" s="101" t="str">
        <f t="shared" si="61"/>
        <v> </v>
      </c>
      <c r="AM39" s="99">
        <f t="shared" si="64"/>
        <v>0</v>
      </c>
      <c r="AN39" s="99">
        <f t="shared" si="65"/>
        <v>0</v>
      </c>
      <c r="AO39" s="99">
        <f t="shared" si="66"/>
        <v>0</v>
      </c>
      <c r="AP39" s="99">
        <f t="shared" si="67"/>
        <v>0</v>
      </c>
      <c r="AQ39" s="150">
        <f t="shared" si="68"/>
        <v>0</v>
      </c>
      <c r="AZ39" s="154"/>
      <c r="BA39" s="154"/>
      <c r="BB39" s="154"/>
      <c r="BC39" s="154"/>
      <c r="BD39" s="154"/>
      <c r="BE39" s="154"/>
      <c r="BF39" s="154"/>
      <c r="BG39" s="394" t="s">
        <v>104</v>
      </c>
      <c r="BH39" s="167"/>
      <c r="BI39" s="167"/>
      <c r="BJ39" s="157"/>
      <c r="BK39" s="157"/>
      <c r="BL39" s="157"/>
      <c r="BM39" s="157"/>
      <c r="BN39" s="157"/>
      <c r="BO39" s="157"/>
      <c r="BP39" s="154"/>
      <c r="BY39" s="223" t="str">
        <f t="shared" si="69"/>
        <v> </v>
      </c>
      <c r="BZ39" s="226" t="str">
        <f t="shared" si="70"/>
        <v> </v>
      </c>
      <c r="CA39" s="227" t="str">
        <f t="shared" si="71"/>
        <v> </v>
      </c>
      <c r="CB39" s="227" t="str">
        <f t="shared" si="62"/>
        <v> </v>
      </c>
      <c r="CC39" s="238">
        <f t="shared" si="72"/>
        <v>0</v>
      </c>
      <c r="CE39" s="226" t="str">
        <f t="shared" si="73"/>
        <v> </v>
      </c>
      <c r="CF39" s="227" t="str">
        <f t="shared" si="74"/>
        <v> </v>
      </c>
      <c r="CG39" s="227" t="str">
        <f t="shared" si="75"/>
        <v> </v>
      </c>
      <c r="CH39" s="238">
        <f t="shared" si="76"/>
        <v>0</v>
      </c>
      <c r="CJ39" s="226" t="str">
        <f t="shared" si="77"/>
        <v> </v>
      </c>
      <c r="CK39" s="227" t="str">
        <f t="shared" si="78"/>
        <v> </v>
      </c>
      <c r="CL39" s="227" t="str">
        <f t="shared" si="79"/>
        <v> </v>
      </c>
      <c r="CM39" s="238">
        <f t="shared" si="80"/>
        <v>0</v>
      </c>
      <c r="CN39" s="2"/>
      <c r="CO39" s="226" t="str">
        <f t="shared" si="81"/>
        <v> </v>
      </c>
      <c r="CP39" s="227" t="str">
        <f t="shared" si="82"/>
        <v> </v>
      </c>
      <c r="CQ39" s="227" t="str">
        <f t="shared" si="83"/>
        <v> </v>
      </c>
      <c r="CR39" s="238">
        <f t="shared" si="84"/>
        <v>0</v>
      </c>
      <c r="CT39" s="226" t="str">
        <f t="shared" si="63"/>
        <v> </v>
      </c>
      <c r="CU39" s="227" t="str">
        <f t="shared" si="85"/>
        <v> </v>
      </c>
      <c r="CV39" s="227" t="str">
        <f t="shared" si="86"/>
        <v> </v>
      </c>
      <c r="CW39" s="238">
        <f t="shared" si="87"/>
        <v>0</v>
      </c>
    </row>
    <row r="40" ht="10.35" customHeight="1" spans="1:101">
      <c r="A40" s="4"/>
      <c r="B40" s="22"/>
      <c r="C40" s="22"/>
      <c r="D40" s="17"/>
      <c r="E40" s="37" t="str">
        <f t="shared" si="47"/>
        <v> </v>
      </c>
      <c r="F40" s="38"/>
      <c r="G40" s="39"/>
      <c r="H40" s="40"/>
      <c r="I40" s="319">
        <f t="shared" si="48"/>
        <v>0</v>
      </c>
      <c r="J40" s="10"/>
      <c r="K40" s="38"/>
      <c r="L40" s="39"/>
      <c r="M40" s="40"/>
      <c r="N40" s="68">
        <f t="shared" si="49"/>
        <v>0</v>
      </c>
      <c r="O40" s="10"/>
      <c r="P40" s="38"/>
      <c r="Q40" s="39"/>
      <c r="R40" s="40"/>
      <c r="S40" s="68">
        <f t="shared" si="50"/>
        <v>0</v>
      </c>
      <c r="T40" s="10"/>
      <c r="U40" s="38"/>
      <c r="V40" s="39"/>
      <c r="W40" s="40"/>
      <c r="X40" s="68">
        <f t="shared" si="51"/>
        <v>0</v>
      </c>
      <c r="Y40" s="10"/>
      <c r="Z40" s="73">
        <f t="shared" si="52"/>
        <v>0</v>
      </c>
      <c r="AA40" s="79">
        <f t="shared" si="52"/>
        <v>0</v>
      </c>
      <c r="AB40" s="79">
        <f t="shared" si="53"/>
        <v>0</v>
      </c>
      <c r="AC40" s="68">
        <f t="shared" si="54"/>
        <v>0</v>
      </c>
      <c r="AD40" s="4"/>
      <c r="AE40" s="37" t="str">
        <f t="shared" si="55"/>
        <v> </v>
      </c>
      <c r="AF40" s="86" t="str">
        <f t="shared" si="56"/>
        <v>0</v>
      </c>
      <c r="AG40" s="86" t="str">
        <f t="shared" si="57"/>
        <v>0</v>
      </c>
      <c r="AH40" s="86" t="str">
        <f t="shared" si="58"/>
        <v>0</v>
      </c>
      <c r="AI40" s="86" t="str">
        <f t="shared" si="59"/>
        <v>0</v>
      </c>
      <c r="AJ40" s="100" t="str">
        <f t="shared" si="60"/>
        <v/>
      </c>
      <c r="AK40" s="4"/>
      <c r="AL40" s="101" t="str">
        <f t="shared" si="61"/>
        <v> </v>
      </c>
      <c r="AM40" s="99">
        <f t="shared" si="64"/>
        <v>0</v>
      </c>
      <c r="AN40" s="99">
        <f t="shared" si="65"/>
        <v>0</v>
      </c>
      <c r="AO40" s="99">
        <f t="shared" si="66"/>
        <v>0</v>
      </c>
      <c r="AP40" s="99">
        <f t="shared" si="67"/>
        <v>0</v>
      </c>
      <c r="AQ40" s="150">
        <f t="shared" si="68"/>
        <v>0</v>
      </c>
      <c r="AZ40" s="349"/>
      <c r="BA40" s="154"/>
      <c r="BB40" s="154"/>
      <c r="BC40" s="154"/>
      <c r="BD40" s="154"/>
      <c r="BE40" s="154"/>
      <c r="BF40" s="154"/>
      <c r="BG40" s="394" t="s">
        <v>105</v>
      </c>
      <c r="BH40" s="167"/>
      <c r="BI40" s="167"/>
      <c r="BJ40" s="157"/>
      <c r="BK40" s="157"/>
      <c r="BL40" s="157"/>
      <c r="BM40" s="157"/>
      <c r="BN40" s="157"/>
      <c r="BO40" s="157"/>
      <c r="BP40" s="154"/>
      <c r="BY40" s="223" t="str">
        <f t="shared" si="69"/>
        <v> </v>
      </c>
      <c r="BZ40" s="226" t="str">
        <f t="shared" si="70"/>
        <v> </v>
      </c>
      <c r="CA40" s="227" t="str">
        <f t="shared" si="71"/>
        <v> </v>
      </c>
      <c r="CB40" s="227" t="str">
        <f t="shared" si="62"/>
        <v> </v>
      </c>
      <c r="CC40" s="238">
        <f t="shared" si="72"/>
        <v>0</v>
      </c>
      <c r="CE40" s="226" t="str">
        <f t="shared" si="73"/>
        <v> </v>
      </c>
      <c r="CF40" s="227" t="str">
        <f t="shared" si="74"/>
        <v> </v>
      </c>
      <c r="CG40" s="227" t="str">
        <f t="shared" si="75"/>
        <v> </v>
      </c>
      <c r="CH40" s="238">
        <f t="shared" si="76"/>
        <v>0</v>
      </c>
      <c r="CJ40" s="226" t="str">
        <f t="shared" si="77"/>
        <v> </v>
      </c>
      <c r="CK40" s="227" t="str">
        <f t="shared" si="78"/>
        <v> </v>
      </c>
      <c r="CL40" s="227" t="str">
        <f t="shared" si="79"/>
        <v> </v>
      </c>
      <c r="CM40" s="238">
        <f t="shared" si="80"/>
        <v>0</v>
      </c>
      <c r="CN40" s="2"/>
      <c r="CO40" s="226" t="str">
        <f t="shared" si="81"/>
        <v> </v>
      </c>
      <c r="CP40" s="227" t="str">
        <f t="shared" si="82"/>
        <v> </v>
      </c>
      <c r="CQ40" s="227" t="str">
        <f t="shared" si="83"/>
        <v> </v>
      </c>
      <c r="CR40" s="238">
        <f t="shared" si="84"/>
        <v>0</v>
      </c>
      <c r="CT40" s="226" t="str">
        <f t="shared" si="63"/>
        <v> </v>
      </c>
      <c r="CU40" s="227" t="str">
        <f t="shared" si="85"/>
        <v> </v>
      </c>
      <c r="CV40" s="227" t="str">
        <f t="shared" si="86"/>
        <v> </v>
      </c>
      <c r="CW40" s="238">
        <f t="shared" si="87"/>
        <v>0</v>
      </c>
    </row>
    <row r="41" ht="10.35" customHeight="1" spans="1:101">
      <c r="A41" s="4"/>
      <c r="B41" s="22"/>
      <c r="C41" s="22"/>
      <c r="D41" s="17"/>
      <c r="E41" s="37" t="str">
        <f t="shared" si="47"/>
        <v> </v>
      </c>
      <c r="F41" s="38"/>
      <c r="G41" s="39"/>
      <c r="H41" s="40"/>
      <c r="I41" s="319">
        <f t="shared" si="48"/>
        <v>0</v>
      </c>
      <c r="J41" s="10"/>
      <c r="K41" s="38"/>
      <c r="L41" s="39"/>
      <c r="M41" s="40"/>
      <c r="N41" s="68">
        <f t="shared" si="49"/>
        <v>0</v>
      </c>
      <c r="O41" s="10"/>
      <c r="P41" s="38"/>
      <c r="Q41" s="39"/>
      <c r="R41" s="40"/>
      <c r="S41" s="68">
        <f t="shared" si="50"/>
        <v>0</v>
      </c>
      <c r="T41" s="10"/>
      <c r="U41" s="38"/>
      <c r="V41" s="39"/>
      <c r="W41" s="40"/>
      <c r="X41" s="68">
        <f t="shared" si="51"/>
        <v>0</v>
      </c>
      <c r="Y41" s="10"/>
      <c r="Z41" s="73">
        <f t="shared" si="52"/>
        <v>0</v>
      </c>
      <c r="AA41" s="79">
        <f t="shared" si="52"/>
        <v>0</v>
      </c>
      <c r="AB41" s="79">
        <f t="shared" si="53"/>
        <v>0</v>
      </c>
      <c r="AC41" s="68">
        <f t="shared" si="54"/>
        <v>0</v>
      </c>
      <c r="AD41" s="4"/>
      <c r="AE41" s="37" t="str">
        <f t="shared" si="55"/>
        <v> </v>
      </c>
      <c r="AF41" s="86" t="str">
        <f t="shared" si="56"/>
        <v>0</v>
      </c>
      <c r="AG41" s="86" t="str">
        <f t="shared" si="57"/>
        <v>0</v>
      </c>
      <c r="AH41" s="86" t="str">
        <f t="shared" si="58"/>
        <v>0</v>
      </c>
      <c r="AI41" s="86" t="str">
        <f t="shared" si="59"/>
        <v>0</v>
      </c>
      <c r="AJ41" s="100" t="str">
        <f t="shared" si="60"/>
        <v/>
      </c>
      <c r="AK41" s="4"/>
      <c r="AL41" s="101" t="str">
        <f t="shared" si="61"/>
        <v> </v>
      </c>
      <c r="AM41" s="99">
        <f t="shared" si="64"/>
        <v>0</v>
      </c>
      <c r="AN41" s="99">
        <f t="shared" si="65"/>
        <v>0</v>
      </c>
      <c r="AO41" s="99">
        <f t="shared" si="66"/>
        <v>0</v>
      </c>
      <c r="AP41" s="99">
        <f t="shared" si="67"/>
        <v>0</v>
      </c>
      <c r="AQ41" s="150">
        <f t="shared" si="68"/>
        <v>0</v>
      </c>
      <c r="AZ41" s="349"/>
      <c r="BA41" s="154"/>
      <c r="BB41" s="154"/>
      <c r="BC41" s="154"/>
      <c r="BD41" s="154"/>
      <c r="BE41" s="154"/>
      <c r="BF41" s="154"/>
      <c r="BG41" s="394" t="s">
        <v>106</v>
      </c>
      <c r="BH41" s="167"/>
      <c r="BI41" s="157"/>
      <c r="BJ41" s="157"/>
      <c r="BK41" s="157"/>
      <c r="BL41" s="157"/>
      <c r="BM41" s="157"/>
      <c r="BN41" s="157"/>
      <c r="BO41" s="157"/>
      <c r="BP41" s="154"/>
      <c r="BY41" s="223" t="str">
        <f t="shared" si="69"/>
        <v> </v>
      </c>
      <c r="BZ41" s="226" t="str">
        <f t="shared" si="70"/>
        <v> </v>
      </c>
      <c r="CA41" s="227" t="str">
        <f t="shared" si="71"/>
        <v> </v>
      </c>
      <c r="CB41" s="227" t="str">
        <f t="shared" si="62"/>
        <v> </v>
      </c>
      <c r="CC41" s="238">
        <f t="shared" si="72"/>
        <v>0</v>
      </c>
      <c r="CE41" s="226" t="str">
        <f t="shared" si="73"/>
        <v> </v>
      </c>
      <c r="CF41" s="227" t="str">
        <f t="shared" si="74"/>
        <v> </v>
      </c>
      <c r="CG41" s="227" t="str">
        <f t="shared" si="75"/>
        <v> </v>
      </c>
      <c r="CH41" s="238">
        <f t="shared" si="76"/>
        <v>0</v>
      </c>
      <c r="CJ41" s="226" t="str">
        <f t="shared" si="77"/>
        <v> </v>
      </c>
      <c r="CK41" s="227" t="str">
        <f t="shared" si="78"/>
        <v> </v>
      </c>
      <c r="CL41" s="227" t="str">
        <f t="shared" si="79"/>
        <v> </v>
      </c>
      <c r="CM41" s="238">
        <f t="shared" si="80"/>
        <v>0</v>
      </c>
      <c r="CN41" s="2"/>
      <c r="CO41" s="226" t="str">
        <f t="shared" si="81"/>
        <v> </v>
      </c>
      <c r="CP41" s="227" t="str">
        <f t="shared" si="82"/>
        <v> </v>
      </c>
      <c r="CQ41" s="227" t="str">
        <f t="shared" si="83"/>
        <v> </v>
      </c>
      <c r="CR41" s="238">
        <f t="shared" si="84"/>
        <v>0</v>
      </c>
      <c r="CT41" s="226" t="str">
        <f t="shared" si="63"/>
        <v> </v>
      </c>
      <c r="CU41" s="227" t="str">
        <f t="shared" si="85"/>
        <v> </v>
      </c>
      <c r="CV41" s="227" t="str">
        <f t="shared" si="86"/>
        <v> </v>
      </c>
      <c r="CW41" s="238">
        <f t="shared" si="87"/>
        <v>0</v>
      </c>
    </row>
    <row r="42" ht="10.35" customHeight="1" spans="1:101">
      <c r="A42" s="4"/>
      <c r="B42" s="22"/>
      <c r="C42" s="22"/>
      <c r="D42" s="17"/>
      <c r="E42" s="37" t="str">
        <f t="shared" si="47"/>
        <v> </v>
      </c>
      <c r="F42" s="38"/>
      <c r="G42" s="39"/>
      <c r="H42" s="40"/>
      <c r="I42" s="319">
        <f t="shared" si="48"/>
        <v>0</v>
      </c>
      <c r="J42" s="10"/>
      <c r="K42" s="38"/>
      <c r="L42" s="39"/>
      <c r="M42" s="40"/>
      <c r="N42" s="68">
        <f t="shared" si="49"/>
        <v>0</v>
      </c>
      <c r="O42" s="10"/>
      <c r="P42" s="38"/>
      <c r="Q42" s="39"/>
      <c r="R42" s="40"/>
      <c r="S42" s="68">
        <f t="shared" si="50"/>
        <v>0</v>
      </c>
      <c r="T42" s="10"/>
      <c r="U42" s="38"/>
      <c r="V42" s="39"/>
      <c r="W42" s="40"/>
      <c r="X42" s="68">
        <f t="shared" si="51"/>
        <v>0</v>
      </c>
      <c r="Y42" s="10"/>
      <c r="Z42" s="73">
        <f t="shared" si="52"/>
        <v>0</v>
      </c>
      <c r="AA42" s="79">
        <f t="shared" si="52"/>
        <v>0</v>
      </c>
      <c r="AB42" s="79">
        <f t="shared" si="53"/>
        <v>0</v>
      </c>
      <c r="AC42" s="68">
        <f t="shared" si="54"/>
        <v>0</v>
      </c>
      <c r="AD42" s="4"/>
      <c r="AE42" s="37" t="str">
        <f t="shared" si="55"/>
        <v> </v>
      </c>
      <c r="AF42" s="86" t="str">
        <f t="shared" si="56"/>
        <v>0</v>
      </c>
      <c r="AG42" s="86" t="str">
        <f t="shared" si="57"/>
        <v>0</v>
      </c>
      <c r="AH42" s="86" t="str">
        <f t="shared" si="58"/>
        <v>0</v>
      </c>
      <c r="AI42" s="86" t="str">
        <f t="shared" si="59"/>
        <v>0</v>
      </c>
      <c r="AJ42" s="100" t="str">
        <f t="shared" si="60"/>
        <v/>
      </c>
      <c r="AK42" s="4"/>
      <c r="AL42" s="101" t="str">
        <f t="shared" si="61"/>
        <v> </v>
      </c>
      <c r="AM42" s="99">
        <f t="shared" si="64"/>
        <v>0</v>
      </c>
      <c r="AN42" s="99">
        <f t="shared" si="65"/>
        <v>0</v>
      </c>
      <c r="AO42" s="99">
        <f t="shared" si="66"/>
        <v>0</v>
      </c>
      <c r="AP42" s="99">
        <f t="shared" si="67"/>
        <v>0</v>
      </c>
      <c r="AQ42" s="150">
        <f t="shared" si="68"/>
        <v>0</v>
      </c>
      <c r="AZ42" s="154"/>
      <c r="BA42" s="154"/>
      <c r="BB42" s="154"/>
      <c r="BC42" s="154"/>
      <c r="BD42" s="154"/>
      <c r="BE42" s="154"/>
      <c r="BF42" s="154"/>
      <c r="BG42" s="185"/>
      <c r="BH42" s="167"/>
      <c r="BI42" s="157"/>
      <c r="BJ42" s="157"/>
      <c r="BK42" s="157"/>
      <c r="BL42" s="157"/>
      <c r="BM42" s="157"/>
      <c r="BN42" s="157"/>
      <c r="BO42" s="157"/>
      <c r="BP42" s="154"/>
      <c r="BY42" s="223" t="str">
        <f t="shared" si="69"/>
        <v> </v>
      </c>
      <c r="BZ42" s="226" t="str">
        <f t="shared" si="70"/>
        <v> </v>
      </c>
      <c r="CA42" s="227" t="str">
        <f t="shared" si="71"/>
        <v> </v>
      </c>
      <c r="CB42" s="227" t="str">
        <f t="shared" si="62"/>
        <v> </v>
      </c>
      <c r="CC42" s="238">
        <f t="shared" si="72"/>
        <v>0</v>
      </c>
      <c r="CE42" s="226" t="str">
        <f t="shared" si="73"/>
        <v> </v>
      </c>
      <c r="CF42" s="227" t="str">
        <f t="shared" si="74"/>
        <v> </v>
      </c>
      <c r="CG42" s="227" t="str">
        <f t="shared" si="75"/>
        <v> </v>
      </c>
      <c r="CH42" s="238">
        <f t="shared" si="76"/>
        <v>0</v>
      </c>
      <c r="CJ42" s="226" t="str">
        <f t="shared" si="77"/>
        <v> </v>
      </c>
      <c r="CK42" s="227" t="str">
        <f t="shared" si="78"/>
        <v> </v>
      </c>
      <c r="CL42" s="227" t="str">
        <f t="shared" si="79"/>
        <v> </v>
      </c>
      <c r="CM42" s="238">
        <f t="shared" si="80"/>
        <v>0</v>
      </c>
      <c r="CN42" s="2"/>
      <c r="CO42" s="226" t="str">
        <f t="shared" si="81"/>
        <v> </v>
      </c>
      <c r="CP42" s="227" t="str">
        <f t="shared" si="82"/>
        <v> </v>
      </c>
      <c r="CQ42" s="227" t="str">
        <f t="shared" si="83"/>
        <v> </v>
      </c>
      <c r="CR42" s="238">
        <f t="shared" si="84"/>
        <v>0</v>
      </c>
      <c r="CT42" s="226" t="str">
        <f t="shared" si="63"/>
        <v> </v>
      </c>
      <c r="CU42" s="227" t="str">
        <f t="shared" si="85"/>
        <v> </v>
      </c>
      <c r="CV42" s="227" t="str">
        <f t="shared" si="86"/>
        <v> </v>
      </c>
      <c r="CW42" s="238">
        <f t="shared" si="87"/>
        <v>0</v>
      </c>
    </row>
    <row r="43" ht="10.35" customHeight="1" spans="1:101">
      <c r="A43" s="4"/>
      <c r="B43" s="22"/>
      <c r="C43" s="22"/>
      <c r="D43" s="17"/>
      <c r="E43" s="37" t="str">
        <f t="shared" si="47"/>
        <v> </v>
      </c>
      <c r="F43" s="38"/>
      <c r="G43" s="39"/>
      <c r="H43" s="40"/>
      <c r="I43" s="319">
        <f t="shared" si="48"/>
        <v>0</v>
      </c>
      <c r="J43" s="10"/>
      <c r="K43" s="38"/>
      <c r="L43" s="39"/>
      <c r="M43" s="40"/>
      <c r="N43" s="68">
        <f t="shared" si="49"/>
        <v>0</v>
      </c>
      <c r="O43" s="10"/>
      <c r="P43" s="38"/>
      <c r="Q43" s="39"/>
      <c r="R43" s="40"/>
      <c r="S43" s="68">
        <f t="shared" si="50"/>
        <v>0</v>
      </c>
      <c r="T43" s="10"/>
      <c r="U43" s="38"/>
      <c r="V43" s="39"/>
      <c r="W43" s="40"/>
      <c r="X43" s="68">
        <f t="shared" si="51"/>
        <v>0</v>
      </c>
      <c r="Y43" s="10"/>
      <c r="Z43" s="73">
        <f t="shared" si="52"/>
        <v>0</v>
      </c>
      <c r="AA43" s="79">
        <f t="shared" si="52"/>
        <v>0</v>
      </c>
      <c r="AB43" s="79">
        <f t="shared" si="53"/>
        <v>0</v>
      </c>
      <c r="AC43" s="68">
        <f t="shared" si="54"/>
        <v>0</v>
      </c>
      <c r="AD43" s="4"/>
      <c r="AE43" s="37" t="str">
        <f t="shared" si="55"/>
        <v> </v>
      </c>
      <c r="AF43" s="86" t="str">
        <f t="shared" si="56"/>
        <v>0</v>
      </c>
      <c r="AG43" s="86" t="str">
        <f t="shared" si="57"/>
        <v>0</v>
      </c>
      <c r="AH43" s="86" t="str">
        <f t="shared" si="58"/>
        <v>0</v>
      </c>
      <c r="AI43" s="86" t="str">
        <f t="shared" si="59"/>
        <v>0</v>
      </c>
      <c r="AJ43" s="100" t="str">
        <f t="shared" si="60"/>
        <v/>
      </c>
      <c r="AK43" s="4"/>
      <c r="AL43" s="101" t="str">
        <f t="shared" si="61"/>
        <v> </v>
      </c>
      <c r="AM43" s="99">
        <f t="shared" si="64"/>
        <v>0</v>
      </c>
      <c r="AN43" s="99">
        <f t="shared" si="65"/>
        <v>0</v>
      </c>
      <c r="AO43" s="99">
        <f t="shared" si="66"/>
        <v>0</v>
      </c>
      <c r="AP43" s="99">
        <f t="shared" si="67"/>
        <v>0</v>
      </c>
      <c r="AQ43" s="150">
        <f t="shared" si="68"/>
        <v>0</v>
      </c>
      <c r="AZ43" s="154"/>
      <c r="BA43" s="154"/>
      <c r="BB43" s="154"/>
      <c r="BC43" s="154"/>
      <c r="BD43" s="154"/>
      <c r="BE43" s="154"/>
      <c r="BF43" s="154"/>
      <c r="BG43" s="185"/>
      <c r="BH43" s="167"/>
      <c r="BI43" s="157"/>
      <c r="BJ43" s="157"/>
      <c r="BK43" s="157"/>
      <c r="BL43" s="157"/>
      <c r="BM43" s="157"/>
      <c r="BN43" s="157"/>
      <c r="BO43" s="157"/>
      <c r="BP43" s="154"/>
      <c r="BY43" s="223" t="str">
        <f t="shared" si="69"/>
        <v> </v>
      </c>
      <c r="BZ43" s="226" t="str">
        <f t="shared" si="70"/>
        <v> </v>
      </c>
      <c r="CA43" s="227" t="str">
        <f t="shared" si="71"/>
        <v> </v>
      </c>
      <c r="CB43" s="227" t="str">
        <f t="shared" si="62"/>
        <v> </v>
      </c>
      <c r="CC43" s="238">
        <f t="shared" si="72"/>
        <v>0</v>
      </c>
      <c r="CE43" s="226" t="str">
        <f t="shared" si="73"/>
        <v> </v>
      </c>
      <c r="CF43" s="227" t="str">
        <f t="shared" si="74"/>
        <v> </v>
      </c>
      <c r="CG43" s="227" t="str">
        <f t="shared" si="75"/>
        <v> </v>
      </c>
      <c r="CH43" s="238">
        <f t="shared" si="76"/>
        <v>0</v>
      </c>
      <c r="CJ43" s="226" t="str">
        <f t="shared" si="77"/>
        <v> </v>
      </c>
      <c r="CK43" s="227" t="str">
        <f t="shared" si="78"/>
        <v> </v>
      </c>
      <c r="CL43" s="227" t="str">
        <f t="shared" si="79"/>
        <v> </v>
      </c>
      <c r="CM43" s="238">
        <f t="shared" si="80"/>
        <v>0</v>
      </c>
      <c r="CN43" s="2"/>
      <c r="CO43" s="226" t="str">
        <f t="shared" si="81"/>
        <v> </v>
      </c>
      <c r="CP43" s="227" t="str">
        <f t="shared" si="82"/>
        <v> </v>
      </c>
      <c r="CQ43" s="227" t="str">
        <f t="shared" si="83"/>
        <v> </v>
      </c>
      <c r="CR43" s="238">
        <f t="shared" si="84"/>
        <v>0</v>
      </c>
      <c r="CT43" s="226" t="str">
        <f t="shared" si="63"/>
        <v> </v>
      </c>
      <c r="CU43" s="227" t="str">
        <f t="shared" si="85"/>
        <v> </v>
      </c>
      <c r="CV43" s="227" t="str">
        <f t="shared" si="86"/>
        <v> </v>
      </c>
      <c r="CW43" s="238">
        <f t="shared" si="87"/>
        <v>0</v>
      </c>
    </row>
    <row r="44" ht="10.35" customHeight="1" spans="1:101">
      <c r="A44" s="4"/>
      <c r="B44" s="22"/>
      <c r="C44" s="22"/>
      <c r="D44" s="17"/>
      <c r="E44" s="37" t="str">
        <f t="shared" si="47"/>
        <v> </v>
      </c>
      <c r="F44" s="38"/>
      <c r="G44" s="39"/>
      <c r="H44" s="40"/>
      <c r="I44" s="319">
        <f t="shared" si="48"/>
        <v>0</v>
      </c>
      <c r="J44" s="10"/>
      <c r="K44" s="38"/>
      <c r="L44" s="39"/>
      <c r="M44" s="40"/>
      <c r="N44" s="68">
        <f t="shared" si="49"/>
        <v>0</v>
      </c>
      <c r="O44" s="10"/>
      <c r="P44" s="38"/>
      <c r="Q44" s="39"/>
      <c r="R44" s="40"/>
      <c r="S44" s="68">
        <f t="shared" si="50"/>
        <v>0</v>
      </c>
      <c r="T44" s="10"/>
      <c r="U44" s="38"/>
      <c r="V44" s="39"/>
      <c r="W44" s="40"/>
      <c r="X44" s="68">
        <f t="shared" si="51"/>
        <v>0</v>
      </c>
      <c r="Y44" s="10"/>
      <c r="Z44" s="73">
        <f t="shared" si="52"/>
        <v>0</v>
      </c>
      <c r="AA44" s="79">
        <f t="shared" si="52"/>
        <v>0</v>
      </c>
      <c r="AB44" s="79">
        <f t="shared" si="53"/>
        <v>0</v>
      </c>
      <c r="AC44" s="68">
        <f t="shared" si="54"/>
        <v>0</v>
      </c>
      <c r="AD44" s="4"/>
      <c r="AE44" s="37" t="str">
        <f t="shared" si="55"/>
        <v> </v>
      </c>
      <c r="AF44" s="86" t="str">
        <f t="shared" si="56"/>
        <v>0</v>
      </c>
      <c r="AG44" s="86" t="str">
        <f t="shared" si="57"/>
        <v>0</v>
      </c>
      <c r="AH44" s="86" t="str">
        <f t="shared" si="58"/>
        <v>0</v>
      </c>
      <c r="AI44" s="86" t="str">
        <f t="shared" si="59"/>
        <v>0</v>
      </c>
      <c r="AJ44" s="100" t="str">
        <f t="shared" si="60"/>
        <v/>
      </c>
      <c r="AK44" s="4"/>
      <c r="AL44" s="101" t="str">
        <f t="shared" si="61"/>
        <v> </v>
      </c>
      <c r="AM44" s="99">
        <f t="shared" si="64"/>
        <v>0</v>
      </c>
      <c r="AN44" s="99">
        <f t="shared" si="65"/>
        <v>0</v>
      </c>
      <c r="AO44" s="99">
        <f t="shared" si="66"/>
        <v>0</v>
      </c>
      <c r="AP44" s="99">
        <f t="shared" si="67"/>
        <v>0</v>
      </c>
      <c r="AQ44" s="150">
        <f t="shared" si="68"/>
        <v>0</v>
      </c>
      <c r="AZ44" s="154"/>
      <c r="BA44" s="154"/>
      <c r="BB44" s="154"/>
      <c r="BC44" s="154"/>
      <c r="BD44" s="154"/>
      <c r="BE44" s="154"/>
      <c r="BF44" s="154"/>
      <c r="BG44" s="185"/>
      <c r="BH44" s="167"/>
      <c r="BI44" s="157"/>
      <c r="BJ44" s="157"/>
      <c r="BK44" s="157"/>
      <c r="BL44" s="157"/>
      <c r="BM44" s="157"/>
      <c r="BN44" s="157"/>
      <c r="BO44" s="157"/>
      <c r="BP44" s="154"/>
      <c r="BY44" s="223" t="str">
        <f t="shared" si="69"/>
        <v> </v>
      </c>
      <c r="BZ44" s="226" t="str">
        <f t="shared" si="70"/>
        <v> </v>
      </c>
      <c r="CA44" s="227" t="str">
        <f t="shared" si="71"/>
        <v> </v>
      </c>
      <c r="CB44" s="227" t="str">
        <f t="shared" si="62"/>
        <v> </v>
      </c>
      <c r="CC44" s="238">
        <f t="shared" si="72"/>
        <v>0</v>
      </c>
      <c r="CE44" s="226" t="str">
        <f t="shared" si="73"/>
        <v> </v>
      </c>
      <c r="CF44" s="227" t="str">
        <f t="shared" si="74"/>
        <v> </v>
      </c>
      <c r="CG44" s="227" t="str">
        <f t="shared" si="75"/>
        <v> </v>
      </c>
      <c r="CH44" s="238">
        <f t="shared" si="76"/>
        <v>0</v>
      </c>
      <c r="CJ44" s="226" t="str">
        <f t="shared" si="77"/>
        <v> </v>
      </c>
      <c r="CK44" s="227" t="str">
        <f t="shared" si="78"/>
        <v> </v>
      </c>
      <c r="CL44" s="227" t="str">
        <f t="shared" si="79"/>
        <v> </v>
      </c>
      <c r="CM44" s="238">
        <f t="shared" si="80"/>
        <v>0</v>
      </c>
      <c r="CN44" s="2"/>
      <c r="CO44" s="226" t="str">
        <f t="shared" si="81"/>
        <v> </v>
      </c>
      <c r="CP44" s="227" t="str">
        <f t="shared" si="82"/>
        <v> </v>
      </c>
      <c r="CQ44" s="227" t="str">
        <f t="shared" si="83"/>
        <v> </v>
      </c>
      <c r="CR44" s="238">
        <f t="shared" si="84"/>
        <v>0</v>
      </c>
      <c r="CT44" s="226" t="str">
        <f t="shared" si="63"/>
        <v> </v>
      </c>
      <c r="CU44" s="227" t="str">
        <f t="shared" si="85"/>
        <v> </v>
      </c>
      <c r="CV44" s="227" t="str">
        <f t="shared" si="86"/>
        <v> </v>
      </c>
      <c r="CW44" s="238">
        <f t="shared" si="87"/>
        <v>0</v>
      </c>
    </row>
    <row r="45" ht="10.35" customHeight="1" spans="1:101">
      <c r="A45" s="4"/>
      <c r="B45" s="22"/>
      <c r="C45" s="22"/>
      <c r="D45" s="17"/>
      <c r="E45" s="37" t="str">
        <f t="shared" si="47"/>
        <v> </v>
      </c>
      <c r="F45" s="38"/>
      <c r="G45" s="39"/>
      <c r="H45" s="40"/>
      <c r="I45" s="319">
        <f t="shared" si="48"/>
        <v>0</v>
      </c>
      <c r="J45" s="10"/>
      <c r="K45" s="38"/>
      <c r="L45" s="39"/>
      <c r="M45" s="40"/>
      <c r="N45" s="68">
        <f t="shared" si="49"/>
        <v>0</v>
      </c>
      <c r="O45" s="10"/>
      <c r="P45" s="38"/>
      <c r="Q45" s="39"/>
      <c r="R45" s="40"/>
      <c r="S45" s="68">
        <f t="shared" si="50"/>
        <v>0</v>
      </c>
      <c r="T45" s="10"/>
      <c r="U45" s="38"/>
      <c r="V45" s="39"/>
      <c r="W45" s="40"/>
      <c r="X45" s="68">
        <f t="shared" si="51"/>
        <v>0</v>
      </c>
      <c r="Y45" s="10"/>
      <c r="Z45" s="73">
        <f t="shared" si="52"/>
        <v>0</v>
      </c>
      <c r="AA45" s="79">
        <f t="shared" si="52"/>
        <v>0</v>
      </c>
      <c r="AB45" s="79">
        <f t="shared" si="53"/>
        <v>0</v>
      </c>
      <c r="AC45" s="68">
        <f t="shared" si="54"/>
        <v>0</v>
      </c>
      <c r="AD45" s="4"/>
      <c r="AE45" s="37" t="str">
        <f t="shared" si="55"/>
        <v> </v>
      </c>
      <c r="AF45" s="86" t="str">
        <f t="shared" si="56"/>
        <v>0</v>
      </c>
      <c r="AG45" s="86" t="str">
        <f t="shared" si="57"/>
        <v>0</v>
      </c>
      <c r="AH45" s="86" t="str">
        <f t="shared" si="58"/>
        <v>0</v>
      </c>
      <c r="AI45" s="86" t="str">
        <f t="shared" si="59"/>
        <v>0</v>
      </c>
      <c r="AJ45" s="100" t="str">
        <f t="shared" si="60"/>
        <v/>
      </c>
      <c r="AK45" s="4"/>
      <c r="AL45" s="101" t="str">
        <f t="shared" si="61"/>
        <v> </v>
      </c>
      <c r="AM45" s="99">
        <f t="shared" si="64"/>
        <v>0</v>
      </c>
      <c r="AN45" s="99">
        <f t="shared" si="65"/>
        <v>0</v>
      </c>
      <c r="AO45" s="99">
        <f t="shared" si="66"/>
        <v>0</v>
      </c>
      <c r="AP45" s="99">
        <f t="shared" si="67"/>
        <v>0</v>
      </c>
      <c r="AQ45" s="150">
        <f t="shared" si="68"/>
        <v>0</v>
      </c>
      <c r="AZ45" s="154"/>
      <c r="BA45" s="154"/>
      <c r="BB45" s="154"/>
      <c r="BC45" s="154"/>
      <c r="BD45" s="154"/>
      <c r="BE45" s="154"/>
      <c r="BF45" s="154"/>
      <c r="BG45" s="185"/>
      <c r="BH45" s="167"/>
      <c r="BI45" s="157"/>
      <c r="BJ45" s="157"/>
      <c r="BK45" s="157"/>
      <c r="BL45" s="157"/>
      <c r="BM45" s="157"/>
      <c r="BN45" s="157"/>
      <c r="BO45" s="157"/>
      <c r="BP45" s="154"/>
      <c r="BY45" s="223" t="str">
        <f t="shared" si="69"/>
        <v> </v>
      </c>
      <c r="BZ45" s="226" t="str">
        <f t="shared" si="70"/>
        <v> </v>
      </c>
      <c r="CA45" s="227" t="str">
        <f t="shared" si="71"/>
        <v> </v>
      </c>
      <c r="CB45" s="227" t="str">
        <f t="shared" si="62"/>
        <v> </v>
      </c>
      <c r="CC45" s="238">
        <f t="shared" si="72"/>
        <v>0</v>
      </c>
      <c r="CE45" s="226" t="str">
        <f t="shared" si="73"/>
        <v> </v>
      </c>
      <c r="CF45" s="227" t="str">
        <f t="shared" si="74"/>
        <v> </v>
      </c>
      <c r="CG45" s="227" t="str">
        <f t="shared" si="75"/>
        <v> </v>
      </c>
      <c r="CH45" s="238">
        <f t="shared" si="76"/>
        <v>0</v>
      </c>
      <c r="CJ45" s="226" t="str">
        <f t="shared" si="77"/>
        <v> </v>
      </c>
      <c r="CK45" s="227" t="str">
        <f t="shared" si="78"/>
        <v> </v>
      </c>
      <c r="CL45" s="227" t="str">
        <f t="shared" si="79"/>
        <v> </v>
      </c>
      <c r="CM45" s="238">
        <f t="shared" si="80"/>
        <v>0</v>
      </c>
      <c r="CN45" s="2"/>
      <c r="CO45" s="226" t="str">
        <f t="shared" si="81"/>
        <v> </v>
      </c>
      <c r="CP45" s="227" t="str">
        <f t="shared" si="82"/>
        <v> </v>
      </c>
      <c r="CQ45" s="227" t="str">
        <f t="shared" si="83"/>
        <v> </v>
      </c>
      <c r="CR45" s="238">
        <f t="shared" si="84"/>
        <v>0</v>
      </c>
      <c r="CT45" s="226" t="str">
        <f t="shared" si="63"/>
        <v> </v>
      </c>
      <c r="CU45" s="227" t="str">
        <f t="shared" si="85"/>
        <v> </v>
      </c>
      <c r="CV45" s="227" t="str">
        <f t="shared" si="86"/>
        <v> </v>
      </c>
      <c r="CW45" s="238">
        <f t="shared" si="87"/>
        <v>0</v>
      </c>
    </row>
    <row r="46" ht="10.35" customHeight="1" spans="1:101">
      <c r="A46" s="4"/>
      <c r="B46" s="22"/>
      <c r="C46" s="22"/>
      <c r="D46" s="17"/>
      <c r="E46" s="37" t="str">
        <f t="shared" si="47"/>
        <v> </v>
      </c>
      <c r="F46" s="38"/>
      <c r="G46" s="39"/>
      <c r="H46" s="40"/>
      <c r="I46" s="319">
        <f t="shared" si="48"/>
        <v>0</v>
      </c>
      <c r="J46" s="10"/>
      <c r="K46" s="38"/>
      <c r="L46" s="39"/>
      <c r="M46" s="40"/>
      <c r="N46" s="68">
        <f t="shared" si="49"/>
        <v>0</v>
      </c>
      <c r="O46" s="10"/>
      <c r="P46" s="38"/>
      <c r="Q46" s="39"/>
      <c r="R46" s="40"/>
      <c r="S46" s="68">
        <f t="shared" si="50"/>
        <v>0</v>
      </c>
      <c r="T46" s="10"/>
      <c r="U46" s="38"/>
      <c r="V46" s="39"/>
      <c r="W46" s="40"/>
      <c r="X46" s="68">
        <f t="shared" si="51"/>
        <v>0</v>
      </c>
      <c r="Y46" s="10"/>
      <c r="Z46" s="73">
        <f t="shared" si="52"/>
        <v>0</v>
      </c>
      <c r="AA46" s="79">
        <f t="shared" si="52"/>
        <v>0</v>
      </c>
      <c r="AB46" s="79">
        <f t="shared" si="53"/>
        <v>0</v>
      </c>
      <c r="AC46" s="68">
        <f t="shared" si="54"/>
        <v>0</v>
      </c>
      <c r="AD46" s="4"/>
      <c r="AE46" s="37" t="str">
        <f t="shared" si="55"/>
        <v> </v>
      </c>
      <c r="AF46" s="86" t="str">
        <f t="shared" si="56"/>
        <v>0</v>
      </c>
      <c r="AG46" s="86" t="str">
        <f t="shared" si="57"/>
        <v>0</v>
      </c>
      <c r="AH46" s="86" t="str">
        <f t="shared" si="58"/>
        <v>0</v>
      </c>
      <c r="AI46" s="86" t="str">
        <f t="shared" si="59"/>
        <v>0</v>
      </c>
      <c r="AJ46" s="100" t="str">
        <f t="shared" si="60"/>
        <v/>
      </c>
      <c r="AK46" s="4"/>
      <c r="AL46" s="101" t="str">
        <f t="shared" si="61"/>
        <v> </v>
      </c>
      <c r="AM46" s="99">
        <f t="shared" si="64"/>
        <v>0</v>
      </c>
      <c r="AN46" s="99">
        <f t="shared" si="65"/>
        <v>0</v>
      </c>
      <c r="AO46" s="99">
        <f t="shared" si="66"/>
        <v>0</v>
      </c>
      <c r="AP46" s="99">
        <f t="shared" si="67"/>
        <v>0</v>
      </c>
      <c r="AQ46" s="150">
        <f t="shared" si="68"/>
        <v>0</v>
      </c>
      <c r="AZ46" s="154"/>
      <c r="BA46" s="154"/>
      <c r="BB46" s="154"/>
      <c r="BC46" s="154"/>
      <c r="BD46" s="154"/>
      <c r="BE46" s="154"/>
      <c r="BF46" s="154"/>
      <c r="BG46" s="185"/>
      <c r="BH46" s="167"/>
      <c r="BI46" s="157"/>
      <c r="BJ46" s="157"/>
      <c r="BK46" s="157"/>
      <c r="BL46" s="157"/>
      <c r="BM46" s="157"/>
      <c r="BN46" s="157"/>
      <c r="BO46" s="157"/>
      <c r="BP46" s="154"/>
      <c r="BY46" s="223" t="str">
        <f t="shared" si="69"/>
        <v> </v>
      </c>
      <c r="BZ46" s="226" t="str">
        <f t="shared" si="70"/>
        <v> </v>
      </c>
      <c r="CA46" s="227" t="str">
        <f t="shared" si="71"/>
        <v> </v>
      </c>
      <c r="CB46" s="227" t="str">
        <f t="shared" si="62"/>
        <v> </v>
      </c>
      <c r="CC46" s="238">
        <f t="shared" si="72"/>
        <v>0</v>
      </c>
      <c r="CE46" s="226" t="str">
        <f t="shared" si="73"/>
        <v> </v>
      </c>
      <c r="CF46" s="227" t="str">
        <f t="shared" si="74"/>
        <v> </v>
      </c>
      <c r="CG46" s="227" t="str">
        <f t="shared" si="75"/>
        <v> </v>
      </c>
      <c r="CH46" s="238">
        <f t="shared" si="76"/>
        <v>0</v>
      </c>
      <c r="CJ46" s="226" t="str">
        <f t="shared" si="77"/>
        <v> </v>
      </c>
      <c r="CK46" s="227" t="str">
        <f t="shared" si="78"/>
        <v> </v>
      </c>
      <c r="CL46" s="227" t="str">
        <f t="shared" si="79"/>
        <v> </v>
      </c>
      <c r="CM46" s="238">
        <f t="shared" si="80"/>
        <v>0</v>
      </c>
      <c r="CN46" s="2"/>
      <c r="CO46" s="226" t="str">
        <f t="shared" si="81"/>
        <v> </v>
      </c>
      <c r="CP46" s="227" t="str">
        <f t="shared" si="82"/>
        <v> </v>
      </c>
      <c r="CQ46" s="227" t="str">
        <f t="shared" si="83"/>
        <v> </v>
      </c>
      <c r="CR46" s="238">
        <f t="shared" si="84"/>
        <v>0</v>
      </c>
      <c r="CT46" s="226" t="str">
        <f t="shared" si="63"/>
        <v> </v>
      </c>
      <c r="CU46" s="227" t="str">
        <f t="shared" si="85"/>
        <v> </v>
      </c>
      <c r="CV46" s="227" t="str">
        <f t="shared" si="86"/>
        <v> </v>
      </c>
      <c r="CW46" s="238">
        <f t="shared" si="87"/>
        <v>0</v>
      </c>
    </row>
    <row r="47" ht="10.35" customHeight="1" spans="1:101">
      <c r="A47" s="4"/>
      <c r="B47" s="22"/>
      <c r="C47" s="22"/>
      <c r="D47" s="17"/>
      <c r="E47" s="37" t="str">
        <f t="shared" si="47"/>
        <v> </v>
      </c>
      <c r="F47" s="38"/>
      <c r="G47" s="39"/>
      <c r="H47" s="40"/>
      <c r="I47" s="319">
        <f t="shared" si="48"/>
        <v>0</v>
      </c>
      <c r="J47" s="10"/>
      <c r="K47" s="38"/>
      <c r="L47" s="39"/>
      <c r="M47" s="40"/>
      <c r="N47" s="68">
        <f t="shared" si="49"/>
        <v>0</v>
      </c>
      <c r="O47" s="10"/>
      <c r="P47" s="38"/>
      <c r="Q47" s="39"/>
      <c r="R47" s="40"/>
      <c r="S47" s="68">
        <f t="shared" si="50"/>
        <v>0</v>
      </c>
      <c r="T47" s="10"/>
      <c r="U47" s="38"/>
      <c r="V47" s="39"/>
      <c r="W47" s="40"/>
      <c r="X47" s="68">
        <f t="shared" si="51"/>
        <v>0</v>
      </c>
      <c r="Y47" s="10"/>
      <c r="Z47" s="73">
        <f t="shared" si="52"/>
        <v>0</v>
      </c>
      <c r="AA47" s="79">
        <f t="shared" si="52"/>
        <v>0</v>
      </c>
      <c r="AB47" s="79">
        <f t="shared" si="53"/>
        <v>0</v>
      </c>
      <c r="AC47" s="68">
        <f t="shared" si="54"/>
        <v>0</v>
      </c>
      <c r="AD47" s="4"/>
      <c r="AE47" s="37" t="str">
        <f t="shared" si="55"/>
        <v> </v>
      </c>
      <c r="AF47" s="86" t="str">
        <f t="shared" si="56"/>
        <v>0</v>
      </c>
      <c r="AG47" s="86" t="str">
        <f t="shared" si="57"/>
        <v>0</v>
      </c>
      <c r="AH47" s="86" t="str">
        <f t="shared" si="58"/>
        <v>0</v>
      </c>
      <c r="AI47" s="86" t="str">
        <f t="shared" si="59"/>
        <v>0</v>
      </c>
      <c r="AJ47" s="100" t="str">
        <f t="shared" si="60"/>
        <v/>
      </c>
      <c r="AK47" s="4"/>
      <c r="AL47" s="101" t="str">
        <f t="shared" si="61"/>
        <v> </v>
      </c>
      <c r="AM47" s="99">
        <f t="shared" si="64"/>
        <v>0</v>
      </c>
      <c r="AN47" s="99">
        <f t="shared" si="65"/>
        <v>0</v>
      </c>
      <c r="AO47" s="99">
        <f t="shared" si="66"/>
        <v>0</v>
      </c>
      <c r="AP47" s="99">
        <f t="shared" si="67"/>
        <v>0</v>
      </c>
      <c r="AQ47" s="150">
        <f t="shared" si="68"/>
        <v>0</v>
      </c>
      <c r="AZ47" s="154"/>
      <c r="BA47" s="154"/>
      <c r="BB47" s="154"/>
      <c r="BC47" s="154"/>
      <c r="BD47" s="154"/>
      <c r="BE47" s="154"/>
      <c r="BF47" s="154"/>
      <c r="BG47" s="185"/>
      <c r="BH47" s="167"/>
      <c r="BI47" s="157"/>
      <c r="BJ47" s="157"/>
      <c r="BK47" s="157"/>
      <c r="BL47" s="157"/>
      <c r="BM47" s="157"/>
      <c r="BN47" s="157"/>
      <c r="BO47" s="157"/>
      <c r="BP47" s="154"/>
      <c r="BY47" s="223" t="str">
        <f t="shared" si="69"/>
        <v> </v>
      </c>
      <c r="BZ47" s="226" t="str">
        <f t="shared" si="70"/>
        <v> </v>
      </c>
      <c r="CA47" s="227" t="str">
        <f t="shared" si="71"/>
        <v> </v>
      </c>
      <c r="CB47" s="227" t="str">
        <f t="shared" si="62"/>
        <v> </v>
      </c>
      <c r="CC47" s="238">
        <f t="shared" si="72"/>
        <v>0</v>
      </c>
      <c r="CE47" s="226" t="str">
        <f t="shared" si="73"/>
        <v> </v>
      </c>
      <c r="CF47" s="227" t="str">
        <f t="shared" si="74"/>
        <v> </v>
      </c>
      <c r="CG47" s="227" t="str">
        <f t="shared" si="75"/>
        <v> </v>
      </c>
      <c r="CH47" s="238">
        <f t="shared" si="76"/>
        <v>0</v>
      </c>
      <c r="CJ47" s="226" t="str">
        <f t="shared" si="77"/>
        <v> </v>
      </c>
      <c r="CK47" s="227" t="str">
        <f t="shared" si="78"/>
        <v> </v>
      </c>
      <c r="CL47" s="227" t="str">
        <f t="shared" si="79"/>
        <v> </v>
      </c>
      <c r="CM47" s="238">
        <f t="shared" si="80"/>
        <v>0</v>
      </c>
      <c r="CN47" s="2"/>
      <c r="CO47" s="226" t="str">
        <f t="shared" si="81"/>
        <v> </v>
      </c>
      <c r="CP47" s="227" t="str">
        <f t="shared" si="82"/>
        <v> </v>
      </c>
      <c r="CQ47" s="227" t="str">
        <f t="shared" si="83"/>
        <v> </v>
      </c>
      <c r="CR47" s="238">
        <f t="shared" si="84"/>
        <v>0</v>
      </c>
      <c r="CT47" s="226" t="str">
        <f t="shared" si="63"/>
        <v> </v>
      </c>
      <c r="CU47" s="227" t="str">
        <f t="shared" si="85"/>
        <v> </v>
      </c>
      <c r="CV47" s="227" t="str">
        <f t="shared" si="86"/>
        <v> </v>
      </c>
      <c r="CW47" s="238">
        <f t="shared" si="87"/>
        <v>0</v>
      </c>
    </row>
    <row r="48" ht="10.35" customHeight="1" spans="1:101">
      <c r="A48" s="4"/>
      <c r="B48" s="22"/>
      <c r="C48" s="22"/>
      <c r="D48" s="17"/>
      <c r="E48" s="37" t="str">
        <f t="shared" si="47"/>
        <v> </v>
      </c>
      <c r="F48" s="38"/>
      <c r="G48" s="39"/>
      <c r="H48" s="40"/>
      <c r="I48" s="319">
        <f t="shared" si="48"/>
        <v>0</v>
      </c>
      <c r="J48" s="10"/>
      <c r="K48" s="38"/>
      <c r="L48" s="39"/>
      <c r="M48" s="40"/>
      <c r="N48" s="68">
        <f t="shared" si="49"/>
        <v>0</v>
      </c>
      <c r="O48" s="10"/>
      <c r="P48" s="38"/>
      <c r="Q48" s="39"/>
      <c r="R48" s="40"/>
      <c r="S48" s="68">
        <f t="shared" si="50"/>
        <v>0</v>
      </c>
      <c r="T48" s="10"/>
      <c r="U48" s="38"/>
      <c r="V48" s="39"/>
      <c r="W48" s="40"/>
      <c r="X48" s="68">
        <f t="shared" si="51"/>
        <v>0</v>
      </c>
      <c r="Y48" s="10"/>
      <c r="Z48" s="73">
        <f t="shared" si="52"/>
        <v>0</v>
      </c>
      <c r="AA48" s="79">
        <f t="shared" si="52"/>
        <v>0</v>
      </c>
      <c r="AB48" s="79">
        <f t="shared" si="53"/>
        <v>0</v>
      </c>
      <c r="AC48" s="68">
        <f t="shared" si="54"/>
        <v>0</v>
      </c>
      <c r="AD48" s="4"/>
      <c r="AE48" s="37" t="str">
        <f t="shared" si="55"/>
        <v> </v>
      </c>
      <c r="AF48" s="86" t="str">
        <f t="shared" si="56"/>
        <v>0</v>
      </c>
      <c r="AG48" s="86" t="str">
        <f t="shared" si="57"/>
        <v>0</v>
      </c>
      <c r="AH48" s="86" t="str">
        <f t="shared" si="58"/>
        <v>0</v>
      </c>
      <c r="AI48" s="86" t="str">
        <f t="shared" si="59"/>
        <v>0</v>
      </c>
      <c r="AJ48" s="100" t="str">
        <f t="shared" si="60"/>
        <v/>
      </c>
      <c r="AK48" s="4"/>
      <c r="AL48" s="101" t="str">
        <f t="shared" si="61"/>
        <v> </v>
      </c>
      <c r="AM48" s="99">
        <f t="shared" si="64"/>
        <v>0</v>
      </c>
      <c r="AN48" s="99">
        <f t="shared" si="65"/>
        <v>0</v>
      </c>
      <c r="AO48" s="99">
        <f t="shared" si="66"/>
        <v>0</v>
      </c>
      <c r="AP48" s="99">
        <f t="shared" si="67"/>
        <v>0</v>
      </c>
      <c r="AQ48" s="150">
        <f t="shared" si="68"/>
        <v>0</v>
      </c>
      <c r="AZ48" s="154"/>
      <c r="BA48" s="154"/>
      <c r="BB48" s="154"/>
      <c r="BC48" s="154"/>
      <c r="BD48" s="154"/>
      <c r="BE48" s="154"/>
      <c r="BF48" s="154"/>
      <c r="BG48" s="185"/>
      <c r="BH48" s="167"/>
      <c r="BI48" s="157"/>
      <c r="BJ48" s="157"/>
      <c r="BK48" s="157"/>
      <c r="BL48" s="157"/>
      <c r="BM48" s="157"/>
      <c r="BN48" s="157"/>
      <c r="BO48" s="157"/>
      <c r="BP48" s="154"/>
      <c r="BY48" s="223" t="str">
        <f t="shared" si="69"/>
        <v> </v>
      </c>
      <c r="BZ48" s="226" t="str">
        <f t="shared" si="70"/>
        <v> </v>
      </c>
      <c r="CA48" s="227" t="str">
        <f t="shared" si="71"/>
        <v> </v>
      </c>
      <c r="CB48" s="227" t="str">
        <f t="shared" si="62"/>
        <v> </v>
      </c>
      <c r="CC48" s="238">
        <f t="shared" si="72"/>
        <v>0</v>
      </c>
      <c r="CE48" s="226" t="str">
        <f t="shared" si="73"/>
        <v> </v>
      </c>
      <c r="CF48" s="227" t="str">
        <f t="shared" si="74"/>
        <v> </v>
      </c>
      <c r="CG48" s="227" t="str">
        <f t="shared" si="75"/>
        <v> </v>
      </c>
      <c r="CH48" s="238">
        <f t="shared" si="76"/>
        <v>0</v>
      </c>
      <c r="CJ48" s="226" t="str">
        <f t="shared" si="77"/>
        <v> </v>
      </c>
      <c r="CK48" s="227" t="str">
        <f t="shared" si="78"/>
        <v> </v>
      </c>
      <c r="CL48" s="227" t="str">
        <f t="shared" si="79"/>
        <v> </v>
      </c>
      <c r="CM48" s="238">
        <f t="shared" si="80"/>
        <v>0</v>
      </c>
      <c r="CN48" s="2"/>
      <c r="CO48" s="226" t="str">
        <f t="shared" si="81"/>
        <v> </v>
      </c>
      <c r="CP48" s="227" t="str">
        <f t="shared" si="82"/>
        <v> </v>
      </c>
      <c r="CQ48" s="227" t="str">
        <f t="shared" si="83"/>
        <v> </v>
      </c>
      <c r="CR48" s="238">
        <f t="shared" si="84"/>
        <v>0</v>
      </c>
      <c r="CT48" s="226" t="str">
        <f t="shared" si="63"/>
        <v> </v>
      </c>
      <c r="CU48" s="227" t="str">
        <f t="shared" si="85"/>
        <v> </v>
      </c>
      <c r="CV48" s="227" t="str">
        <f t="shared" si="86"/>
        <v> </v>
      </c>
      <c r="CW48" s="238">
        <f t="shared" si="87"/>
        <v>0</v>
      </c>
    </row>
    <row r="49" ht="10.35" customHeight="1" spans="1:101">
      <c r="A49" s="4"/>
      <c r="B49" s="22"/>
      <c r="C49" s="22"/>
      <c r="D49" s="17"/>
      <c r="E49" s="37" t="str">
        <f t="shared" si="47"/>
        <v> </v>
      </c>
      <c r="F49" s="38"/>
      <c r="G49" s="39"/>
      <c r="H49" s="40"/>
      <c r="I49" s="319">
        <f t="shared" si="48"/>
        <v>0</v>
      </c>
      <c r="J49" s="10"/>
      <c r="K49" s="38"/>
      <c r="L49" s="39"/>
      <c r="M49" s="40"/>
      <c r="N49" s="68">
        <f t="shared" si="49"/>
        <v>0</v>
      </c>
      <c r="O49" s="10"/>
      <c r="P49" s="38"/>
      <c r="Q49" s="39"/>
      <c r="R49" s="40"/>
      <c r="S49" s="68">
        <f t="shared" si="50"/>
        <v>0</v>
      </c>
      <c r="T49" s="10"/>
      <c r="U49" s="38"/>
      <c r="V49" s="39"/>
      <c r="W49" s="40"/>
      <c r="X49" s="68">
        <f t="shared" si="51"/>
        <v>0</v>
      </c>
      <c r="Y49" s="10"/>
      <c r="Z49" s="73">
        <f t="shared" si="52"/>
        <v>0</v>
      </c>
      <c r="AA49" s="79">
        <f t="shared" si="52"/>
        <v>0</v>
      </c>
      <c r="AB49" s="79">
        <f t="shared" si="53"/>
        <v>0</v>
      </c>
      <c r="AC49" s="68">
        <f t="shared" si="54"/>
        <v>0</v>
      </c>
      <c r="AD49" s="4"/>
      <c r="AE49" s="37" t="str">
        <f t="shared" si="55"/>
        <v> </v>
      </c>
      <c r="AF49" s="86" t="str">
        <f t="shared" si="56"/>
        <v>0</v>
      </c>
      <c r="AG49" s="86" t="str">
        <f t="shared" si="57"/>
        <v>0</v>
      </c>
      <c r="AH49" s="86" t="str">
        <f t="shared" si="58"/>
        <v>0</v>
      </c>
      <c r="AI49" s="86" t="str">
        <f t="shared" si="59"/>
        <v>0</v>
      </c>
      <c r="AJ49" s="100" t="str">
        <f t="shared" si="60"/>
        <v/>
      </c>
      <c r="AK49" s="4"/>
      <c r="AL49" s="101" t="str">
        <f t="shared" si="61"/>
        <v> </v>
      </c>
      <c r="AM49" s="99">
        <f t="shared" si="64"/>
        <v>0</v>
      </c>
      <c r="AN49" s="99">
        <f t="shared" si="65"/>
        <v>0</v>
      </c>
      <c r="AO49" s="99">
        <f t="shared" si="66"/>
        <v>0</v>
      </c>
      <c r="AP49" s="99">
        <f t="shared" si="67"/>
        <v>0</v>
      </c>
      <c r="AQ49" s="150">
        <f t="shared" si="68"/>
        <v>0</v>
      </c>
      <c r="AZ49" s="154"/>
      <c r="BA49" s="154"/>
      <c r="BB49" s="154"/>
      <c r="BC49" s="154"/>
      <c r="BD49" s="154"/>
      <c r="BE49" s="154"/>
      <c r="BF49" s="154"/>
      <c r="BG49" s="185"/>
      <c r="BH49" s="167"/>
      <c r="BI49" s="157"/>
      <c r="BJ49" s="157"/>
      <c r="BK49" s="157"/>
      <c r="BL49" s="157"/>
      <c r="BM49" s="157"/>
      <c r="BN49" s="157"/>
      <c r="BO49" s="157"/>
      <c r="BP49" s="154"/>
      <c r="BY49" s="223" t="str">
        <f t="shared" si="69"/>
        <v> </v>
      </c>
      <c r="BZ49" s="226" t="str">
        <f t="shared" si="70"/>
        <v> </v>
      </c>
      <c r="CA49" s="227" t="str">
        <f t="shared" si="71"/>
        <v> </v>
      </c>
      <c r="CB49" s="227" t="str">
        <f t="shared" si="62"/>
        <v> </v>
      </c>
      <c r="CC49" s="238">
        <f t="shared" si="72"/>
        <v>0</v>
      </c>
      <c r="CE49" s="226" t="str">
        <f t="shared" si="73"/>
        <v> </v>
      </c>
      <c r="CF49" s="227" t="str">
        <f t="shared" si="74"/>
        <v> </v>
      </c>
      <c r="CG49" s="227" t="str">
        <f t="shared" si="75"/>
        <v> </v>
      </c>
      <c r="CH49" s="238">
        <f t="shared" si="76"/>
        <v>0</v>
      </c>
      <c r="CJ49" s="226" t="str">
        <f t="shared" si="77"/>
        <v> </v>
      </c>
      <c r="CK49" s="227" t="str">
        <f t="shared" si="78"/>
        <v> </v>
      </c>
      <c r="CL49" s="227" t="str">
        <f t="shared" si="79"/>
        <v> </v>
      </c>
      <c r="CM49" s="238">
        <f t="shared" si="80"/>
        <v>0</v>
      </c>
      <c r="CN49" s="2"/>
      <c r="CO49" s="226" t="str">
        <f t="shared" si="81"/>
        <v> </v>
      </c>
      <c r="CP49" s="227" t="str">
        <f t="shared" si="82"/>
        <v> </v>
      </c>
      <c r="CQ49" s="227" t="str">
        <f t="shared" si="83"/>
        <v> </v>
      </c>
      <c r="CR49" s="238">
        <f t="shared" si="84"/>
        <v>0</v>
      </c>
      <c r="CT49" s="226" t="str">
        <f t="shared" si="63"/>
        <v> </v>
      </c>
      <c r="CU49" s="227" t="str">
        <f t="shared" si="85"/>
        <v> </v>
      </c>
      <c r="CV49" s="227" t="str">
        <f t="shared" si="86"/>
        <v> </v>
      </c>
      <c r="CW49" s="238">
        <f t="shared" si="87"/>
        <v>0</v>
      </c>
    </row>
    <row r="50" ht="10.35" customHeight="1" spans="1:101">
      <c r="A50" s="4"/>
      <c r="B50" s="22"/>
      <c r="C50" s="22"/>
      <c r="D50" s="17"/>
      <c r="E50" s="37" t="str">
        <f t="shared" si="47"/>
        <v> </v>
      </c>
      <c r="F50" s="38"/>
      <c r="G50" s="39"/>
      <c r="H50" s="40"/>
      <c r="I50" s="319">
        <f t="shared" si="48"/>
        <v>0</v>
      </c>
      <c r="J50" s="10"/>
      <c r="K50" s="38"/>
      <c r="L50" s="39"/>
      <c r="M50" s="40"/>
      <c r="N50" s="68">
        <f t="shared" si="49"/>
        <v>0</v>
      </c>
      <c r="O50" s="10"/>
      <c r="P50" s="38"/>
      <c r="Q50" s="39"/>
      <c r="R50" s="40"/>
      <c r="S50" s="68">
        <f t="shared" si="50"/>
        <v>0</v>
      </c>
      <c r="T50" s="10"/>
      <c r="U50" s="38"/>
      <c r="V50" s="39"/>
      <c r="W50" s="40"/>
      <c r="X50" s="68">
        <f t="shared" si="51"/>
        <v>0</v>
      </c>
      <c r="Y50" s="10"/>
      <c r="Z50" s="73">
        <f t="shared" si="52"/>
        <v>0</v>
      </c>
      <c r="AA50" s="79">
        <f t="shared" si="52"/>
        <v>0</v>
      </c>
      <c r="AB50" s="79">
        <f t="shared" si="53"/>
        <v>0</v>
      </c>
      <c r="AC50" s="68">
        <f t="shared" si="54"/>
        <v>0</v>
      </c>
      <c r="AD50" s="4"/>
      <c r="AE50" s="37" t="str">
        <f t="shared" si="55"/>
        <v> </v>
      </c>
      <c r="AF50" s="86" t="str">
        <f t="shared" si="56"/>
        <v>0</v>
      </c>
      <c r="AG50" s="86" t="str">
        <f t="shared" si="57"/>
        <v>0</v>
      </c>
      <c r="AH50" s="86" t="str">
        <f t="shared" si="58"/>
        <v>0</v>
      </c>
      <c r="AI50" s="86" t="str">
        <f t="shared" si="59"/>
        <v>0</v>
      </c>
      <c r="AJ50" s="100" t="str">
        <f t="shared" si="60"/>
        <v/>
      </c>
      <c r="AK50" s="4"/>
      <c r="AL50" s="101" t="str">
        <f t="shared" si="61"/>
        <v> </v>
      </c>
      <c r="AM50" s="99">
        <f t="shared" si="64"/>
        <v>0</v>
      </c>
      <c r="AN50" s="99">
        <f t="shared" si="65"/>
        <v>0</v>
      </c>
      <c r="AO50" s="99">
        <f t="shared" si="66"/>
        <v>0</v>
      </c>
      <c r="AP50" s="99">
        <f t="shared" si="67"/>
        <v>0</v>
      </c>
      <c r="AQ50" s="150">
        <f t="shared" si="68"/>
        <v>0</v>
      </c>
      <c r="AZ50" s="154"/>
      <c r="BA50" s="154"/>
      <c r="BB50" s="154"/>
      <c r="BC50" s="154"/>
      <c r="BD50" s="154"/>
      <c r="BE50" s="154"/>
      <c r="BF50" s="154"/>
      <c r="BG50" s="185"/>
      <c r="BH50" s="167"/>
      <c r="BI50" s="157"/>
      <c r="BJ50" s="157"/>
      <c r="BK50" s="157"/>
      <c r="BL50" s="157"/>
      <c r="BM50" s="157"/>
      <c r="BN50" s="157"/>
      <c r="BO50" s="157"/>
      <c r="BP50" s="154"/>
      <c r="BY50" s="223" t="str">
        <f t="shared" si="69"/>
        <v> </v>
      </c>
      <c r="BZ50" s="226" t="str">
        <f t="shared" si="70"/>
        <v> </v>
      </c>
      <c r="CA50" s="227" t="str">
        <f t="shared" si="71"/>
        <v> </v>
      </c>
      <c r="CB50" s="227" t="str">
        <f t="shared" si="62"/>
        <v> </v>
      </c>
      <c r="CC50" s="238">
        <f t="shared" si="72"/>
        <v>0</v>
      </c>
      <c r="CE50" s="226" t="str">
        <f t="shared" si="73"/>
        <v> </v>
      </c>
      <c r="CF50" s="227" t="str">
        <f t="shared" si="74"/>
        <v> </v>
      </c>
      <c r="CG50" s="227" t="str">
        <f t="shared" si="75"/>
        <v> </v>
      </c>
      <c r="CH50" s="238">
        <f t="shared" si="76"/>
        <v>0</v>
      </c>
      <c r="CJ50" s="226" t="str">
        <f t="shared" si="77"/>
        <v> </v>
      </c>
      <c r="CK50" s="227" t="str">
        <f t="shared" si="78"/>
        <v> </v>
      </c>
      <c r="CL50" s="227" t="str">
        <f t="shared" si="79"/>
        <v> </v>
      </c>
      <c r="CM50" s="238">
        <f t="shared" si="80"/>
        <v>0</v>
      </c>
      <c r="CN50" s="2"/>
      <c r="CO50" s="226" t="str">
        <f t="shared" si="81"/>
        <v> </v>
      </c>
      <c r="CP50" s="227" t="str">
        <f t="shared" si="82"/>
        <v> </v>
      </c>
      <c r="CQ50" s="227" t="str">
        <f t="shared" si="83"/>
        <v> </v>
      </c>
      <c r="CR50" s="238">
        <f t="shared" si="84"/>
        <v>0</v>
      </c>
      <c r="CT50" s="226" t="str">
        <f t="shared" si="63"/>
        <v> </v>
      </c>
      <c r="CU50" s="227" t="str">
        <f t="shared" si="85"/>
        <v> </v>
      </c>
      <c r="CV50" s="227" t="str">
        <f t="shared" si="86"/>
        <v> </v>
      </c>
      <c r="CW50" s="238">
        <f t="shared" si="87"/>
        <v>0</v>
      </c>
    </row>
    <row r="51" ht="10.35" customHeight="1" spans="1:101">
      <c r="A51" s="4"/>
      <c r="B51" s="22"/>
      <c r="C51" s="22"/>
      <c r="D51" s="17"/>
      <c r="E51" s="37" t="str">
        <f t="shared" si="47"/>
        <v> </v>
      </c>
      <c r="F51" s="38"/>
      <c r="G51" s="39"/>
      <c r="H51" s="40"/>
      <c r="I51" s="319">
        <f t="shared" si="48"/>
        <v>0</v>
      </c>
      <c r="J51" s="10"/>
      <c r="K51" s="38"/>
      <c r="L51" s="39"/>
      <c r="M51" s="40"/>
      <c r="N51" s="68">
        <f t="shared" si="49"/>
        <v>0</v>
      </c>
      <c r="O51" s="10"/>
      <c r="P51" s="38"/>
      <c r="Q51" s="39"/>
      <c r="R51" s="40"/>
      <c r="S51" s="68">
        <f t="shared" si="50"/>
        <v>0</v>
      </c>
      <c r="T51" s="10"/>
      <c r="U51" s="38"/>
      <c r="V51" s="39"/>
      <c r="W51" s="40"/>
      <c r="X51" s="68">
        <f t="shared" si="51"/>
        <v>0</v>
      </c>
      <c r="Y51" s="10"/>
      <c r="Z51" s="73">
        <f t="shared" si="52"/>
        <v>0</v>
      </c>
      <c r="AA51" s="79">
        <f t="shared" si="52"/>
        <v>0</v>
      </c>
      <c r="AB51" s="79">
        <f t="shared" si="53"/>
        <v>0</v>
      </c>
      <c r="AC51" s="68">
        <f t="shared" si="54"/>
        <v>0</v>
      </c>
      <c r="AD51" s="4"/>
      <c r="AE51" s="37" t="str">
        <f t="shared" si="55"/>
        <v> </v>
      </c>
      <c r="AF51" s="86" t="str">
        <f t="shared" si="56"/>
        <v>0</v>
      </c>
      <c r="AG51" s="86" t="str">
        <f t="shared" si="57"/>
        <v>0</v>
      </c>
      <c r="AH51" s="86" t="str">
        <f t="shared" si="58"/>
        <v>0</v>
      </c>
      <c r="AI51" s="86" t="str">
        <f t="shared" si="59"/>
        <v>0</v>
      </c>
      <c r="AJ51" s="100" t="str">
        <f t="shared" si="60"/>
        <v/>
      </c>
      <c r="AK51" s="4"/>
      <c r="AL51" s="101" t="str">
        <f t="shared" si="61"/>
        <v> </v>
      </c>
      <c r="AM51" s="99">
        <f t="shared" si="64"/>
        <v>0</v>
      </c>
      <c r="AN51" s="99">
        <f t="shared" si="65"/>
        <v>0</v>
      </c>
      <c r="AO51" s="99">
        <f t="shared" si="66"/>
        <v>0</v>
      </c>
      <c r="AP51" s="99">
        <f t="shared" si="67"/>
        <v>0</v>
      </c>
      <c r="AQ51" s="150">
        <f t="shared" si="68"/>
        <v>0</v>
      </c>
      <c r="AZ51" s="154"/>
      <c r="BA51" s="154"/>
      <c r="BB51" s="154"/>
      <c r="BC51" s="154"/>
      <c r="BD51" s="154"/>
      <c r="BE51" s="154"/>
      <c r="BF51" s="154"/>
      <c r="BG51" s="185"/>
      <c r="BH51" s="167"/>
      <c r="BI51" s="157"/>
      <c r="BJ51" s="157"/>
      <c r="BK51" s="157"/>
      <c r="BL51" s="157"/>
      <c r="BM51" s="157"/>
      <c r="BN51" s="157"/>
      <c r="BO51" s="157"/>
      <c r="BP51" s="154"/>
      <c r="BY51" s="223" t="str">
        <f t="shared" si="69"/>
        <v> </v>
      </c>
      <c r="BZ51" s="226" t="str">
        <f t="shared" si="70"/>
        <v> </v>
      </c>
      <c r="CA51" s="227" t="str">
        <f t="shared" si="71"/>
        <v> </v>
      </c>
      <c r="CB51" s="227" t="str">
        <f t="shared" si="62"/>
        <v> </v>
      </c>
      <c r="CC51" s="238">
        <f t="shared" si="72"/>
        <v>0</v>
      </c>
      <c r="CE51" s="226" t="str">
        <f t="shared" si="73"/>
        <v> </v>
      </c>
      <c r="CF51" s="227" t="str">
        <f t="shared" si="74"/>
        <v> </v>
      </c>
      <c r="CG51" s="227" t="str">
        <f t="shared" si="75"/>
        <v> </v>
      </c>
      <c r="CH51" s="238">
        <f t="shared" si="76"/>
        <v>0</v>
      </c>
      <c r="CJ51" s="226" t="str">
        <f t="shared" si="77"/>
        <v> </v>
      </c>
      <c r="CK51" s="227" t="str">
        <f t="shared" si="78"/>
        <v> </v>
      </c>
      <c r="CL51" s="227" t="str">
        <f t="shared" si="79"/>
        <v> </v>
      </c>
      <c r="CM51" s="238">
        <f t="shared" si="80"/>
        <v>0</v>
      </c>
      <c r="CN51" s="2"/>
      <c r="CO51" s="226" t="str">
        <f t="shared" si="81"/>
        <v> </v>
      </c>
      <c r="CP51" s="227" t="str">
        <f t="shared" si="82"/>
        <v> </v>
      </c>
      <c r="CQ51" s="227" t="str">
        <f t="shared" si="83"/>
        <v> </v>
      </c>
      <c r="CR51" s="238">
        <f t="shared" si="84"/>
        <v>0</v>
      </c>
      <c r="CT51" s="226" t="str">
        <f t="shared" si="63"/>
        <v> </v>
      </c>
      <c r="CU51" s="227" t="str">
        <f t="shared" si="85"/>
        <v> </v>
      </c>
      <c r="CV51" s="227" t="str">
        <f t="shared" si="86"/>
        <v> </v>
      </c>
      <c r="CW51" s="238">
        <f t="shared" si="87"/>
        <v>0</v>
      </c>
    </row>
    <row r="52" ht="10.35" customHeight="1" spans="1:101">
      <c r="A52" s="4"/>
      <c r="B52" s="22"/>
      <c r="C52" s="22"/>
      <c r="D52" s="17"/>
      <c r="E52" s="37" t="str">
        <f t="shared" si="47"/>
        <v> </v>
      </c>
      <c r="F52" s="38"/>
      <c r="G52" s="39"/>
      <c r="H52" s="40"/>
      <c r="I52" s="319">
        <f t="shared" si="48"/>
        <v>0</v>
      </c>
      <c r="J52" s="10"/>
      <c r="K52" s="38"/>
      <c r="L52" s="39"/>
      <c r="M52" s="40"/>
      <c r="N52" s="68">
        <f t="shared" si="49"/>
        <v>0</v>
      </c>
      <c r="O52" s="10"/>
      <c r="P52" s="38"/>
      <c r="Q52" s="39"/>
      <c r="R52" s="40"/>
      <c r="S52" s="68">
        <f t="shared" si="50"/>
        <v>0</v>
      </c>
      <c r="T52" s="10"/>
      <c r="U52" s="38"/>
      <c r="V52" s="39"/>
      <c r="W52" s="40"/>
      <c r="X52" s="68">
        <f t="shared" si="51"/>
        <v>0</v>
      </c>
      <c r="Y52" s="10"/>
      <c r="Z52" s="73">
        <f t="shared" si="52"/>
        <v>0</v>
      </c>
      <c r="AA52" s="79">
        <f t="shared" si="52"/>
        <v>0</v>
      </c>
      <c r="AB52" s="79">
        <f t="shared" si="53"/>
        <v>0</v>
      </c>
      <c r="AC52" s="68">
        <f t="shared" si="54"/>
        <v>0</v>
      </c>
      <c r="AD52" s="4"/>
      <c r="AE52" s="37" t="str">
        <f t="shared" si="55"/>
        <v> </v>
      </c>
      <c r="AF52" s="86" t="str">
        <f t="shared" si="56"/>
        <v>0</v>
      </c>
      <c r="AG52" s="86" t="str">
        <f t="shared" si="57"/>
        <v>0</v>
      </c>
      <c r="AH52" s="86" t="str">
        <f t="shared" si="58"/>
        <v>0</v>
      </c>
      <c r="AI52" s="86" t="str">
        <f t="shared" si="59"/>
        <v>0</v>
      </c>
      <c r="AJ52" s="100" t="str">
        <f t="shared" si="60"/>
        <v/>
      </c>
      <c r="AK52" s="4"/>
      <c r="AL52" s="101" t="str">
        <f t="shared" si="61"/>
        <v> </v>
      </c>
      <c r="AM52" s="99">
        <f t="shared" si="64"/>
        <v>0</v>
      </c>
      <c r="AN52" s="99">
        <f t="shared" si="65"/>
        <v>0</v>
      </c>
      <c r="AO52" s="99">
        <f t="shared" si="66"/>
        <v>0</v>
      </c>
      <c r="AP52" s="99">
        <f t="shared" si="67"/>
        <v>0</v>
      </c>
      <c r="AQ52" s="150">
        <f t="shared" si="68"/>
        <v>0</v>
      </c>
      <c r="AZ52" s="154"/>
      <c r="BA52" s="154"/>
      <c r="BB52" s="154"/>
      <c r="BC52" s="154"/>
      <c r="BD52" s="154"/>
      <c r="BE52" s="154"/>
      <c r="BF52" s="154"/>
      <c r="BG52" s="185"/>
      <c r="BH52" s="167"/>
      <c r="BI52" s="157"/>
      <c r="BJ52" s="157"/>
      <c r="BK52" s="157"/>
      <c r="BL52" s="157"/>
      <c r="BM52" s="157"/>
      <c r="BN52" s="157"/>
      <c r="BO52" s="157"/>
      <c r="BP52" s="154"/>
      <c r="BY52" s="223" t="str">
        <f t="shared" si="69"/>
        <v> </v>
      </c>
      <c r="BZ52" s="226" t="str">
        <f t="shared" si="70"/>
        <v> </v>
      </c>
      <c r="CA52" s="227" t="str">
        <f t="shared" si="71"/>
        <v> </v>
      </c>
      <c r="CB52" s="227" t="str">
        <f t="shared" si="62"/>
        <v> </v>
      </c>
      <c r="CC52" s="238">
        <f t="shared" si="72"/>
        <v>0</v>
      </c>
      <c r="CE52" s="226" t="str">
        <f t="shared" si="73"/>
        <v> </v>
      </c>
      <c r="CF52" s="227" t="str">
        <f t="shared" si="74"/>
        <v> </v>
      </c>
      <c r="CG52" s="227" t="str">
        <f t="shared" si="75"/>
        <v> </v>
      </c>
      <c r="CH52" s="238">
        <f t="shared" si="76"/>
        <v>0</v>
      </c>
      <c r="CJ52" s="226" t="str">
        <f t="shared" si="77"/>
        <v> </v>
      </c>
      <c r="CK52" s="227" t="str">
        <f t="shared" si="78"/>
        <v> </v>
      </c>
      <c r="CL52" s="227" t="str">
        <f t="shared" si="79"/>
        <v> </v>
      </c>
      <c r="CM52" s="238">
        <f t="shared" si="80"/>
        <v>0</v>
      </c>
      <c r="CN52" s="2"/>
      <c r="CO52" s="226" t="str">
        <f t="shared" si="81"/>
        <v> </v>
      </c>
      <c r="CP52" s="227" t="str">
        <f t="shared" si="82"/>
        <v> </v>
      </c>
      <c r="CQ52" s="227" t="str">
        <f t="shared" si="83"/>
        <v> </v>
      </c>
      <c r="CR52" s="238">
        <f t="shared" si="84"/>
        <v>0</v>
      </c>
      <c r="CT52" s="226" t="str">
        <f t="shared" si="63"/>
        <v> </v>
      </c>
      <c r="CU52" s="227" t="str">
        <f t="shared" si="85"/>
        <v> </v>
      </c>
      <c r="CV52" s="227" t="str">
        <f t="shared" si="86"/>
        <v> </v>
      </c>
      <c r="CW52" s="238">
        <f t="shared" si="87"/>
        <v>0</v>
      </c>
    </row>
    <row r="53" ht="10.35" customHeight="1" spans="1:101">
      <c r="A53" s="4"/>
      <c r="B53" s="22"/>
      <c r="C53" s="22"/>
      <c r="D53" s="17"/>
      <c r="E53" s="37" t="str">
        <f t="shared" si="47"/>
        <v> </v>
      </c>
      <c r="F53" s="38"/>
      <c r="G53" s="39"/>
      <c r="H53" s="40"/>
      <c r="I53" s="319">
        <f t="shared" si="48"/>
        <v>0</v>
      </c>
      <c r="J53" s="10"/>
      <c r="K53" s="38"/>
      <c r="L53" s="39"/>
      <c r="M53" s="40"/>
      <c r="N53" s="68">
        <f t="shared" si="49"/>
        <v>0</v>
      </c>
      <c r="O53" s="10"/>
      <c r="P53" s="38"/>
      <c r="Q53" s="39"/>
      <c r="R53" s="40"/>
      <c r="S53" s="68">
        <f t="shared" si="50"/>
        <v>0</v>
      </c>
      <c r="T53" s="10"/>
      <c r="U53" s="38"/>
      <c r="V53" s="39"/>
      <c r="W53" s="40"/>
      <c r="X53" s="68">
        <f t="shared" si="51"/>
        <v>0</v>
      </c>
      <c r="Y53" s="10"/>
      <c r="Z53" s="73">
        <f t="shared" si="52"/>
        <v>0</v>
      </c>
      <c r="AA53" s="79">
        <f t="shared" si="52"/>
        <v>0</v>
      </c>
      <c r="AB53" s="79">
        <f t="shared" si="53"/>
        <v>0</v>
      </c>
      <c r="AC53" s="68">
        <f t="shared" si="54"/>
        <v>0</v>
      </c>
      <c r="AD53" s="4"/>
      <c r="AE53" s="37" t="str">
        <f t="shared" si="55"/>
        <v> </v>
      </c>
      <c r="AF53" s="86" t="str">
        <f t="shared" si="56"/>
        <v>0</v>
      </c>
      <c r="AG53" s="86" t="str">
        <f t="shared" si="57"/>
        <v>0</v>
      </c>
      <c r="AH53" s="86" t="str">
        <f t="shared" si="58"/>
        <v>0</v>
      </c>
      <c r="AI53" s="86" t="str">
        <f t="shared" si="59"/>
        <v>0</v>
      </c>
      <c r="AJ53" s="100" t="str">
        <f t="shared" si="60"/>
        <v/>
      </c>
      <c r="AK53" s="4"/>
      <c r="AL53" s="101" t="str">
        <f t="shared" si="61"/>
        <v> </v>
      </c>
      <c r="AM53" s="99">
        <f t="shared" si="64"/>
        <v>0</v>
      </c>
      <c r="AN53" s="99">
        <f t="shared" si="65"/>
        <v>0</v>
      </c>
      <c r="AO53" s="99">
        <f t="shared" si="66"/>
        <v>0</v>
      </c>
      <c r="AP53" s="99">
        <f t="shared" si="67"/>
        <v>0</v>
      </c>
      <c r="AQ53" s="150">
        <f t="shared" si="68"/>
        <v>0</v>
      </c>
      <c r="AZ53" s="154"/>
      <c r="BA53" s="154"/>
      <c r="BB53" s="154"/>
      <c r="BC53" s="154"/>
      <c r="BD53" s="154"/>
      <c r="BE53" s="154"/>
      <c r="BF53" s="154"/>
      <c r="BG53" s="185"/>
      <c r="BH53" s="185"/>
      <c r="BI53" s="154"/>
      <c r="BJ53" s="154"/>
      <c r="BK53" s="154"/>
      <c r="BL53" s="154"/>
      <c r="BM53" s="154"/>
      <c r="BN53" s="154"/>
      <c r="BO53" s="154"/>
      <c r="BP53" s="154"/>
      <c r="BY53" s="223" t="str">
        <f t="shared" si="69"/>
        <v> </v>
      </c>
      <c r="BZ53" s="226" t="str">
        <f t="shared" si="70"/>
        <v> </v>
      </c>
      <c r="CA53" s="227" t="str">
        <f t="shared" si="71"/>
        <v> </v>
      </c>
      <c r="CB53" s="227" t="str">
        <f t="shared" si="62"/>
        <v> </v>
      </c>
      <c r="CC53" s="238">
        <f t="shared" si="72"/>
        <v>0</v>
      </c>
      <c r="CE53" s="226" t="str">
        <f t="shared" si="73"/>
        <v> </v>
      </c>
      <c r="CF53" s="227" t="str">
        <f t="shared" si="74"/>
        <v> </v>
      </c>
      <c r="CG53" s="227" t="str">
        <f t="shared" si="75"/>
        <v> </v>
      </c>
      <c r="CH53" s="238">
        <f t="shared" si="76"/>
        <v>0</v>
      </c>
      <c r="CJ53" s="226" t="str">
        <f t="shared" si="77"/>
        <v> </v>
      </c>
      <c r="CK53" s="227" t="str">
        <f t="shared" si="78"/>
        <v> </v>
      </c>
      <c r="CL53" s="227" t="str">
        <f t="shared" si="79"/>
        <v> </v>
      </c>
      <c r="CM53" s="238">
        <f t="shared" si="80"/>
        <v>0</v>
      </c>
      <c r="CN53" s="2"/>
      <c r="CO53" s="226" t="str">
        <f t="shared" si="81"/>
        <v> </v>
      </c>
      <c r="CP53" s="227" t="str">
        <f t="shared" si="82"/>
        <v> </v>
      </c>
      <c r="CQ53" s="227" t="str">
        <f t="shared" si="83"/>
        <v> </v>
      </c>
      <c r="CR53" s="238">
        <f t="shared" si="84"/>
        <v>0</v>
      </c>
      <c r="CT53" s="226" t="str">
        <f t="shared" si="63"/>
        <v> </v>
      </c>
      <c r="CU53" s="227" t="str">
        <f t="shared" si="85"/>
        <v> </v>
      </c>
      <c r="CV53" s="227" t="str">
        <f t="shared" si="86"/>
        <v> </v>
      </c>
      <c r="CW53" s="238">
        <f t="shared" si="87"/>
        <v>0</v>
      </c>
    </row>
    <row r="54" ht="10.35" customHeight="1" spans="1:101">
      <c r="A54" s="4"/>
      <c r="B54" s="22"/>
      <c r="C54" s="22"/>
      <c r="D54" s="17"/>
      <c r="E54" s="37" t="str">
        <f t="shared" si="47"/>
        <v> </v>
      </c>
      <c r="F54" s="38"/>
      <c r="G54" s="39"/>
      <c r="H54" s="40"/>
      <c r="I54" s="319">
        <f t="shared" si="48"/>
        <v>0</v>
      </c>
      <c r="J54" s="10"/>
      <c r="K54" s="38"/>
      <c r="L54" s="39"/>
      <c r="M54" s="40"/>
      <c r="N54" s="68">
        <f t="shared" si="49"/>
        <v>0</v>
      </c>
      <c r="O54" s="10"/>
      <c r="P54" s="38"/>
      <c r="Q54" s="39"/>
      <c r="R54" s="40"/>
      <c r="S54" s="68">
        <f t="shared" si="50"/>
        <v>0</v>
      </c>
      <c r="T54" s="10"/>
      <c r="U54" s="38"/>
      <c r="V54" s="39"/>
      <c r="W54" s="40"/>
      <c r="X54" s="68">
        <f t="shared" si="51"/>
        <v>0</v>
      </c>
      <c r="Y54" s="10"/>
      <c r="Z54" s="73">
        <f t="shared" si="52"/>
        <v>0</v>
      </c>
      <c r="AA54" s="79">
        <f t="shared" si="52"/>
        <v>0</v>
      </c>
      <c r="AB54" s="79">
        <f t="shared" si="53"/>
        <v>0</v>
      </c>
      <c r="AC54" s="68">
        <f t="shared" si="54"/>
        <v>0</v>
      </c>
      <c r="AD54" s="4"/>
      <c r="AE54" s="37" t="str">
        <f t="shared" si="55"/>
        <v> </v>
      </c>
      <c r="AF54" s="86" t="str">
        <f t="shared" si="56"/>
        <v>0</v>
      </c>
      <c r="AG54" s="86" t="str">
        <f t="shared" si="57"/>
        <v>0</v>
      </c>
      <c r="AH54" s="86" t="str">
        <f t="shared" si="58"/>
        <v>0</v>
      </c>
      <c r="AI54" s="86" t="str">
        <f t="shared" si="59"/>
        <v>0</v>
      </c>
      <c r="AJ54" s="100" t="str">
        <f t="shared" si="60"/>
        <v/>
      </c>
      <c r="AK54" s="4"/>
      <c r="AL54" s="101" t="str">
        <f t="shared" si="61"/>
        <v> </v>
      </c>
      <c r="AM54" s="99">
        <f t="shared" si="64"/>
        <v>0</v>
      </c>
      <c r="AN54" s="99">
        <f t="shared" si="65"/>
        <v>0</v>
      </c>
      <c r="AO54" s="99">
        <f t="shared" si="66"/>
        <v>0</v>
      </c>
      <c r="AP54" s="99">
        <f t="shared" si="67"/>
        <v>0</v>
      </c>
      <c r="AQ54" s="150">
        <f t="shared" si="68"/>
        <v>0</v>
      </c>
      <c r="AZ54" s="154"/>
      <c r="BA54" s="154"/>
      <c r="BB54" s="154"/>
      <c r="BC54" s="154"/>
      <c r="BD54" s="154"/>
      <c r="BE54" s="154"/>
      <c r="BF54" s="154"/>
      <c r="BG54" s="185"/>
      <c r="BH54" s="185"/>
      <c r="BI54" s="154"/>
      <c r="BJ54" s="154"/>
      <c r="BK54" s="154"/>
      <c r="BL54" s="154"/>
      <c r="BM54" s="154"/>
      <c r="BN54" s="154"/>
      <c r="BO54" s="154"/>
      <c r="BP54" s="154"/>
      <c r="BY54" s="223" t="str">
        <f t="shared" si="69"/>
        <v> </v>
      </c>
      <c r="BZ54" s="226" t="str">
        <f t="shared" si="70"/>
        <v> </v>
      </c>
      <c r="CA54" s="227" t="str">
        <f t="shared" si="71"/>
        <v> </v>
      </c>
      <c r="CB54" s="227" t="str">
        <f t="shared" si="62"/>
        <v> </v>
      </c>
      <c r="CC54" s="238">
        <f t="shared" si="72"/>
        <v>0</v>
      </c>
      <c r="CE54" s="226" t="str">
        <f t="shared" si="73"/>
        <v> </v>
      </c>
      <c r="CF54" s="227" t="str">
        <f t="shared" si="74"/>
        <v> </v>
      </c>
      <c r="CG54" s="227" t="str">
        <f t="shared" si="75"/>
        <v> </v>
      </c>
      <c r="CH54" s="238">
        <f t="shared" si="76"/>
        <v>0</v>
      </c>
      <c r="CJ54" s="226" t="str">
        <f t="shared" si="77"/>
        <v> </v>
      </c>
      <c r="CK54" s="227" t="str">
        <f t="shared" si="78"/>
        <v> </v>
      </c>
      <c r="CL54" s="227" t="str">
        <f t="shared" si="79"/>
        <v> </v>
      </c>
      <c r="CM54" s="238">
        <f t="shared" si="80"/>
        <v>0</v>
      </c>
      <c r="CN54" s="2"/>
      <c r="CO54" s="226" t="str">
        <f t="shared" si="81"/>
        <v> </v>
      </c>
      <c r="CP54" s="227" t="str">
        <f t="shared" si="82"/>
        <v> </v>
      </c>
      <c r="CQ54" s="227" t="str">
        <f t="shared" si="83"/>
        <v> </v>
      </c>
      <c r="CR54" s="238">
        <f t="shared" si="84"/>
        <v>0</v>
      </c>
      <c r="CT54" s="226" t="str">
        <f t="shared" si="63"/>
        <v> </v>
      </c>
      <c r="CU54" s="227" t="str">
        <f t="shared" si="85"/>
        <v> </v>
      </c>
      <c r="CV54" s="227" t="str">
        <f t="shared" si="86"/>
        <v> </v>
      </c>
      <c r="CW54" s="238">
        <f t="shared" si="87"/>
        <v>0</v>
      </c>
    </row>
    <row r="55" ht="10.35" customHeight="1" spans="1:101">
      <c r="A55" s="4"/>
      <c r="B55" s="22"/>
      <c r="C55" s="22"/>
      <c r="D55" s="17"/>
      <c r="E55" s="41" t="str">
        <f t="shared" si="47"/>
        <v> </v>
      </c>
      <c r="F55" s="42"/>
      <c r="G55" s="43"/>
      <c r="H55" s="44"/>
      <c r="I55" s="319">
        <f t="shared" si="48"/>
        <v>0</v>
      </c>
      <c r="J55" s="10"/>
      <c r="K55" s="42"/>
      <c r="L55" s="43"/>
      <c r="M55" s="44"/>
      <c r="N55" s="68">
        <f t="shared" si="49"/>
        <v>0</v>
      </c>
      <c r="O55" s="10"/>
      <c r="P55" s="42"/>
      <c r="Q55" s="43"/>
      <c r="R55" s="44"/>
      <c r="S55" s="68">
        <f t="shared" si="50"/>
        <v>0</v>
      </c>
      <c r="T55" s="10"/>
      <c r="U55" s="42"/>
      <c r="V55" s="43"/>
      <c r="W55" s="44"/>
      <c r="X55" s="68">
        <f t="shared" si="51"/>
        <v>0</v>
      </c>
      <c r="Y55" s="10"/>
      <c r="Z55" s="73">
        <f t="shared" si="52"/>
        <v>0</v>
      </c>
      <c r="AA55" s="79">
        <f t="shared" si="52"/>
        <v>0</v>
      </c>
      <c r="AB55" s="79">
        <f t="shared" si="53"/>
        <v>0</v>
      </c>
      <c r="AC55" s="68">
        <f t="shared" si="54"/>
        <v>0</v>
      </c>
      <c r="AD55" s="4"/>
      <c r="AE55" s="41" t="str">
        <f t="shared" si="55"/>
        <v> </v>
      </c>
      <c r="AF55" s="86" t="str">
        <f t="shared" si="56"/>
        <v>0</v>
      </c>
      <c r="AG55" s="86" t="str">
        <f t="shared" si="57"/>
        <v>0</v>
      </c>
      <c r="AH55" s="86" t="str">
        <f t="shared" si="58"/>
        <v>0</v>
      </c>
      <c r="AI55" s="86" t="str">
        <f t="shared" si="59"/>
        <v>0</v>
      </c>
      <c r="AJ55" s="100" t="str">
        <f t="shared" si="60"/>
        <v/>
      </c>
      <c r="AK55" s="4"/>
      <c r="AL55" s="102" t="str">
        <f t="shared" si="61"/>
        <v> </v>
      </c>
      <c r="AM55" s="99">
        <f t="shared" si="64"/>
        <v>0</v>
      </c>
      <c r="AN55" s="99">
        <f t="shared" si="65"/>
        <v>0</v>
      </c>
      <c r="AO55" s="99">
        <f t="shared" si="66"/>
        <v>0</v>
      </c>
      <c r="AP55" s="99">
        <f t="shared" si="67"/>
        <v>0</v>
      </c>
      <c r="AQ55" s="150">
        <f t="shared" si="68"/>
        <v>0</v>
      </c>
      <c r="AZ55" s="154"/>
      <c r="BA55" s="154"/>
      <c r="BB55" s="154"/>
      <c r="BC55" s="154"/>
      <c r="BD55" s="154"/>
      <c r="BE55" s="154"/>
      <c r="BF55" s="154"/>
      <c r="BG55" s="185"/>
      <c r="BH55" s="185"/>
      <c r="BI55" s="154"/>
      <c r="BJ55" s="154"/>
      <c r="BK55" s="154"/>
      <c r="BL55" s="154"/>
      <c r="BM55" s="154"/>
      <c r="BN55" s="154"/>
      <c r="BO55" s="154"/>
      <c r="BP55" s="154"/>
      <c r="BY55" s="223" t="str">
        <f t="shared" si="69"/>
        <v> </v>
      </c>
      <c r="BZ55" s="226" t="str">
        <f t="shared" si="70"/>
        <v> </v>
      </c>
      <c r="CA55" s="227" t="str">
        <f t="shared" si="71"/>
        <v> </v>
      </c>
      <c r="CB55" s="227" t="str">
        <f t="shared" si="62"/>
        <v> </v>
      </c>
      <c r="CC55" s="238">
        <f t="shared" si="72"/>
        <v>0</v>
      </c>
      <c r="CE55" s="226" t="str">
        <f t="shared" si="73"/>
        <v> </v>
      </c>
      <c r="CF55" s="227" t="str">
        <f t="shared" si="74"/>
        <v> </v>
      </c>
      <c r="CG55" s="227" t="str">
        <f t="shared" si="75"/>
        <v> </v>
      </c>
      <c r="CH55" s="238">
        <f t="shared" si="76"/>
        <v>0</v>
      </c>
      <c r="CJ55" s="226" t="str">
        <f t="shared" si="77"/>
        <v> </v>
      </c>
      <c r="CK55" s="227" t="str">
        <f t="shared" si="78"/>
        <v> </v>
      </c>
      <c r="CL55" s="227" t="str">
        <f t="shared" si="79"/>
        <v> </v>
      </c>
      <c r="CM55" s="238">
        <f t="shared" si="80"/>
        <v>0</v>
      </c>
      <c r="CN55" s="2"/>
      <c r="CO55" s="226" t="str">
        <f t="shared" si="81"/>
        <v> </v>
      </c>
      <c r="CP55" s="227" t="str">
        <f t="shared" si="82"/>
        <v> </v>
      </c>
      <c r="CQ55" s="227" t="str">
        <f t="shared" si="83"/>
        <v> </v>
      </c>
      <c r="CR55" s="238">
        <f t="shared" si="84"/>
        <v>0</v>
      </c>
      <c r="CT55" s="226" t="str">
        <f t="shared" si="63"/>
        <v> </v>
      </c>
      <c r="CU55" s="227" t="str">
        <f t="shared" si="85"/>
        <v> </v>
      </c>
      <c r="CV55" s="227" t="str">
        <f t="shared" si="86"/>
        <v> </v>
      </c>
      <c r="CW55" s="238">
        <f t="shared" si="87"/>
        <v>0</v>
      </c>
    </row>
    <row r="56" ht="11.25" customHeight="1" spans="1:101">
      <c r="A56" s="4"/>
      <c r="B56" s="22"/>
      <c r="C56" s="242"/>
      <c r="D56" s="21"/>
      <c r="E56" s="45" t="s">
        <v>13</v>
      </c>
      <c r="F56" s="256">
        <f>SUM(F33:F55)</f>
        <v>0</v>
      </c>
      <c r="G56" s="53">
        <f>SUM(G33:G55)</f>
        <v>0</v>
      </c>
      <c r="H56" s="67">
        <f>SUM(H33:H55)</f>
        <v>0</v>
      </c>
      <c r="I56" s="320">
        <f t="shared" si="48"/>
        <v>0</v>
      </c>
      <c r="J56" s="10"/>
      <c r="K56" s="65">
        <f>SUM(K33:K55)</f>
        <v>0</v>
      </c>
      <c r="L56" s="66">
        <f>SUM(L33:L55)</f>
        <v>0</v>
      </c>
      <c r="M56" s="66">
        <f>SUM(M33:M55)</f>
        <v>0</v>
      </c>
      <c r="N56" s="64">
        <f t="shared" si="49"/>
        <v>0</v>
      </c>
      <c r="O56" s="10"/>
      <c r="P56" s="65">
        <f>SUM(P33:P55)</f>
        <v>0</v>
      </c>
      <c r="Q56" s="66">
        <f>SUM(Q33:Q55)</f>
        <v>0</v>
      </c>
      <c r="R56" s="66">
        <f>SUM(R33:R55)</f>
        <v>0</v>
      </c>
      <c r="S56" s="64">
        <f t="shared" si="50"/>
        <v>0</v>
      </c>
      <c r="T56" s="10"/>
      <c r="U56" s="65">
        <f>SUM(U33:U55)</f>
        <v>0</v>
      </c>
      <c r="V56" s="66">
        <f>SUM(V33:V55)</f>
        <v>0</v>
      </c>
      <c r="W56" s="66">
        <f>SUM(W33:W55)</f>
        <v>0</v>
      </c>
      <c r="X56" s="64">
        <f t="shared" si="51"/>
        <v>0</v>
      </c>
      <c r="Y56" s="10"/>
      <c r="Z56" s="46">
        <f t="shared" si="52"/>
        <v>0</v>
      </c>
      <c r="AA56" s="47">
        <f t="shared" si="52"/>
        <v>0</v>
      </c>
      <c r="AB56" s="47">
        <f t="shared" si="53"/>
        <v>0</v>
      </c>
      <c r="AC56" s="64">
        <f t="shared" si="54"/>
        <v>0</v>
      </c>
      <c r="AD56" s="4"/>
      <c r="AE56" s="45" t="s">
        <v>13</v>
      </c>
      <c r="AF56" s="87" t="str">
        <f>IF((G56+H56=0),"0",H56/(G56+H56))</f>
        <v>0</v>
      </c>
      <c r="AG56" s="87" t="str">
        <f>IF((M56+L56=0),"0",M56/(M56+L56))</f>
        <v>0</v>
      </c>
      <c r="AH56" s="87" t="str">
        <f>IF((R56+Q56=0),"0",R56/(R56+Q56))</f>
        <v>0</v>
      </c>
      <c r="AI56" s="87" t="str">
        <f>IF((W56+V56=0),"0",W56/(W56+V56))</f>
        <v>0</v>
      </c>
      <c r="AJ56" s="103" t="str">
        <f>IF(AF56+AG56+AH56+AI56=0,"0 ",(AB56)/(AB56+AA56))</f>
        <v>0 </v>
      </c>
      <c r="AK56" s="4"/>
      <c r="AL56" s="45" t="s">
        <v>13</v>
      </c>
      <c r="AM56" s="262">
        <f>SUM(AM33:AM55)</f>
        <v>0</v>
      </c>
      <c r="AN56" s="262">
        <f>SUM(AN33:AN55)</f>
        <v>0</v>
      </c>
      <c r="AO56" s="262">
        <f>SUM(AO33:AO55)</f>
        <v>0</v>
      </c>
      <c r="AP56" s="262">
        <f>SUM(AP33:AP55)</f>
        <v>0</v>
      </c>
      <c r="AQ56" s="327">
        <f>SUM(AQ33:AQ55)</f>
        <v>0</v>
      </c>
      <c r="AZ56" s="154"/>
      <c r="BA56" s="154"/>
      <c r="BB56" s="154"/>
      <c r="BC56" s="154"/>
      <c r="BD56" s="154"/>
      <c r="BE56" s="154"/>
      <c r="BF56" s="154"/>
      <c r="BG56" s="185"/>
      <c r="BH56" s="185"/>
      <c r="BI56" s="154"/>
      <c r="BJ56" s="154"/>
      <c r="BK56" s="154"/>
      <c r="BL56" s="154"/>
      <c r="BM56" s="154"/>
      <c r="BN56" s="154"/>
      <c r="BO56" s="154"/>
      <c r="BP56" s="154"/>
      <c r="BZ56" s="228">
        <f>SUM(BZ33:BZ55)</f>
        <v>0</v>
      </c>
      <c r="CA56" s="229">
        <f>SUM(CA33:CA55)</f>
        <v>0</v>
      </c>
      <c r="CB56" s="229">
        <f>SUM(CB33:CB55)</f>
        <v>0</v>
      </c>
      <c r="CC56" s="239">
        <f>SUM(CC33:CC55)</f>
        <v>0</v>
      </c>
      <c r="CE56" s="228">
        <f>SUM(CE33:CE55)</f>
        <v>0</v>
      </c>
      <c r="CF56" s="229">
        <f>SUM(CF33:CF55)</f>
        <v>0</v>
      </c>
      <c r="CG56" s="229">
        <f>SUM(CG33:CG55)</f>
        <v>0</v>
      </c>
      <c r="CH56" s="239">
        <f>SUM(CH33:CH55)</f>
        <v>0</v>
      </c>
      <c r="CJ56" s="228">
        <f>SUM(CJ33:CJ55)</f>
        <v>0</v>
      </c>
      <c r="CK56" s="229">
        <f>SUM(CK33:CK55)</f>
        <v>0</v>
      </c>
      <c r="CL56" s="229">
        <f>SUM(CL33:CL55)</f>
        <v>0</v>
      </c>
      <c r="CM56" s="239">
        <f>SUM(CM33:CM55)</f>
        <v>0</v>
      </c>
      <c r="CN56" s="2"/>
      <c r="CO56" s="228">
        <f>SUM(CO33:CO55)</f>
        <v>0</v>
      </c>
      <c r="CP56" s="229">
        <f>SUM(CP33:CP55)</f>
        <v>0</v>
      </c>
      <c r="CQ56" s="229">
        <f>SUM(CQ33:CQ55)</f>
        <v>0</v>
      </c>
      <c r="CR56" s="239">
        <f>SUM(CR33:CR55)</f>
        <v>0</v>
      </c>
      <c r="CT56" s="228">
        <f>SUM(CT33:CT55)</f>
        <v>0</v>
      </c>
      <c r="CU56" s="229">
        <f>SUM(CU33:CU55)</f>
        <v>0</v>
      </c>
      <c r="CV56" s="229">
        <f>SUM(CV33:CV55)</f>
        <v>0</v>
      </c>
      <c r="CW56" s="239">
        <f>SUM(CW33:CW55)</f>
        <v>0</v>
      </c>
    </row>
    <row r="57" ht="11.25" customHeight="1" spans="1:68">
      <c r="A57" s="4"/>
      <c r="B57" s="22"/>
      <c r="C57" s="20"/>
      <c r="E57" s="6"/>
      <c r="F57" s="20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0"/>
      <c r="AM57" s="10"/>
      <c r="AN57" s="4"/>
      <c r="AO57" s="4"/>
      <c r="AP57" s="4"/>
      <c r="AQ57" s="4"/>
      <c r="AZ57" s="154"/>
      <c r="BA57" s="154"/>
      <c r="BB57" s="154"/>
      <c r="BC57" s="154"/>
      <c r="BD57" s="154"/>
      <c r="BE57" s="154"/>
      <c r="BF57" s="154"/>
      <c r="BG57" s="185"/>
      <c r="BH57" s="185"/>
      <c r="BI57" s="154"/>
      <c r="BJ57" s="154"/>
      <c r="BK57" s="154"/>
      <c r="BL57" s="154"/>
      <c r="BM57" s="154"/>
      <c r="BN57" s="154"/>
      <c r="BO57" s="154"/>
      <c r="BP57" s="154"/>
    </row>
    <row r="58" ht="23.1" hidden="1" customHeight="1" spans="1:101">
      <c r="A58" s="4"/>
      <c r="B58" s="22"/>
      <c r="C58" s="20"/>
      <c r="F58" s="48" t="s">
        <v>22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241"/>
      <c r="AD58" s="4"/>
      <c r="AE58" s="80"/>
      <c r="AF58" s="89" t="s">
        <v>1</v>
      </c>
      <c r="AG58" s="90"/>
      <c r="AH58" s="90"/>
      <c r="AI58" s="90"/>
      <c r="AJ58" s="138"/>
      <c r="AK58" s="4"/>
      <c r="AL58" s="80"/>
      <c r="AM58" s="139" t="s">
        <v>2</v>
      </c>
      <c r="AN58" s="90"/>
      <c r="AO58" s="90"/>
      <c r="AP58" s="90"/>
      <c r="AQ58" s="138"/>
      <c r="AZ58" s="154"/>
      <c r="BA58" s="154"/>
      <c r="BB58" s="154"/>
      <c r="BC58" s="154"/>
      <c r="BD58" s="154"/>
      <c r="BE58" s="154"/>
      <c r="BF58" s="154"/>
      <c r="BG58" s="185"/>
      <c r="BH58" s="185"/>
      <c r="BI58" s="154"/>
      <c r="BJ58" s="154"/>
      <c r="BK58" s="154"/>
      <c r="BL58" s="154"/>
      <c r="BM58" s="154"/>
      <c r="BN58" s="154"/>
      <c r="BO58" s="154"/>
      <c r="BP58" s="154"/>
      <c r="BZ58" s="232" t="s">
        <v>19</v>
      </c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241"/>
    </row>
    <row r="59" ht="11.25" hidden="1" customHeight="1" spans="1:101">
      <c r="A59" s="4"/>
      <c r="B59" s="22"/>
      <c r="C59" s="23"/>
      <c r="E59" s="27" t="s">
        <v>86</v>
      </c>
      <c r="F59" s="50" t="s">
        <v>3</v>
      </c>
      <c r="G59" s="29"/>
      <c r="H59" s="29"/>
      <c r="I59" s="55"/>
      <c r="J59" s="56"/>
      <c r="K59" s="57" t="s">
        <v>4</v>
      </c>
      <c r="L59" s="58"/>
      <c r="M59" s="58"/>
      <c r="N59" s="69"/>
      <c r="O59" s="56"/>
      <c r="P59" s="74" t="s">
        <v>5</v>
      </c>
      <c r="Q59" s="58"/>
      <c r="R59" s="58"/>
      <c r="S59" s="69"/>
      <c r="T59" s="56"/>
      <c r="U59" s="321" t="s">
        <v>6</v>
      </c>
      <c r="V59" s="58"/>
      <c r="W59" s="58"/>
      <c r="X59" s="69"/>
      <c r="Y59" s="56"/>
      <c r="Z59" s="70" t="s">
        <v>7</v>
      </c>
      <c r="AA59" s="58"/>
      <c r="AB59" s="58"/>
      <c r="AC59" s="69"/>
      <c r="AD59" s="7"/>
      <c r="AE59" s="27" t="s">
        <v>86</v>
      </c>
      <c r="AF59" s="83" t="s">
        <v>3</v>
      </c>
      <c r="AG59" s="84" t="s">
        <v>4</v>
      </c>
      <c r="AH59" s="181" t="s">
        <v>5</v>
      </c>
      <c r="AI59" s="182" t="s">
        <v>6</v>
      </c>
      <c r="AJ59" s="93" t="s">
        <v>7</v>
      </c>
      <c r="AK59" s="7"/>
      <c r="AL59" s="27" t="s">
        <v>86</v>
      </c>
      <c r="AM59" s="94" t="s">
        <v>3</v>
      </c>
      <c r="AN59" s="84" t="s">
        <v>4</v>
      </c>
      <c r="AO59" s="181" t="s">
        <v>5</v>
      </c>
      <c r="AP59" s="182" t="s">
        <v>9</v>
      </c>
      <c r="AQ59" s="93" t="s">
        <v>7</v>
      </c>
      <c r="AZ59" s="154"/>
      <c r="BA59" s="154"/>
      <c r="BB59" s="154"/>
      <c r="BC59" s="154"/>
      <c r="BD59" s="154"/>
      <c r="BE59" s="154"/>
      <c r="BF59" s="154"/>
      <c r="BG59" s="185"/>
      <c r="BH59" s="185"/>
      <c r="BI59" s="154"/>
      <c r="BJ59" s="154"/>
      <c r="BK59" s="154"/>
      <c r="BL59" s="154"/>
      <c r="BM59" s="154"/>
      <c r="BN59" s="154"/>
      <c r="BO59" s="154"/>
      <c r="BP59" s="154"/>
      <c r="BZ59" s="70" t="s">
        <v>28</v>
      </c>
      <c r="CA59" s="220"/>
      <c r="CB59" s="220"/>
      <c r="CC59" s="233"/>
      <c r="CE59" s="70" t="s">
        <v>29</v>
      </c>
      <c r="CF59" s="220"/>
      <c r="CG59" s="220"/>
      <c r="CH59" s="233"/>
      <c r="CJ59" s="70" t="s">
        <v>96</v>
      </c>
      <c r="CK59" s="220"/>
      <c r="CL59" s="220"/>
      <c r="CM59" s="233"/>
      <c r="CN59" s="2"/>
      <c r="CO59" s="70" t="s">
        <v>31</v>
      </c>
      <c r="CP59" s="220"/>
      <c r="CQ59" s="220"/>
      <c r="CR59" s="233"/>
      <c r="CT59" s="70" t="s">
        <v>32</v>
      </c>
      <c r="CU59" s="220"/>
      <c r="CV59" s="220"/>
      <c r="CW59" s="233"/>
    </row>
    <row r="60" ht="11.25" hidden="1" customHeight="1" spans="1:101">
      <c r="A60" s="4"/>
      <c r="B60" s="22"/>
      <c r="C60" s="24"/>
      <c r="E60" s="51"/>
      <c r="F60" s="52" t="s">
        <v>10</v>
      </c>
      <c r="G60" s="53" t="s">
        <v>11</v>
      </c>
      <c r="H60" s="53" t="s">
        <v>12</v>
      </c>
      <c r="I60" s="67" t="s">
        <v>13</v>
      </c>
      <c r="J60" s="10"/>
      <c r="K60" s="60" t="s">
        <v>10</v>
      </c>
      <c r="L60" s="61" t="s">
        <v>11</v>
      </c>
      <c r="M60" s="61" t="s">
        <v>12</v>
      </c>
      <c r="N60" s="71" t="s">
        <v>13</v>
      </c>
      <c r="O60" s="10"/>
      <c r="P60" s="72" t="s">
        <v>10</v>
      </c>
      <c r="Q60" s="77" t="s">
        <v>11</v>
      </c>
      <c r="R60" s="77" t="s">
        <v>12</v>
      </c>
      <c r="S60" s="78" t="s">
        <v>13</v>
      </c>
      <c r="T60" s="10"/>
      <c r="U60" s="72" t="s">
        <v>10</v>
      </c>
      <c r="V60" s="77" t="s">
        <v>11</v>
      </c>
      <c r="W60" s="77" t="s">
        <v>12</v>
      </c>
      <c r="X60" s="78" t="s">
        <v>13</v>
      </c>
      <c r="Y60" s="10"/>
      <c r="Z60" s="72" t="s">
        <v>10</v>
      </c>
      <c r="AA60" s="77" t="s">
        <v>11</v>
      </c>
      <c r="AB60" s="77" t="s">
        <v>12</v>
      </c>
      <c r="AC60" s="78" t="s">
        <v>13</v>
      </c>
      <c r="AD60" s="10"/>
      <c r="AE60" s="51"/>
      <c r="AF60" s="29"/>
      <c r="AG60" s="55"/>
      <c r="AH60" s="183"/>
      <c r="AI60" s="183"/>
      <c r="AJ60" s="95"/>
      <c r="AK60" s="10"/>
      <c r="AL60" s="51"/>
      <c r="AM60" s="96"/>
      <c r="AN60" s="55"/>
      <c r="AO60" s="183"/>
      <c r="AP60" s="183"/>
      <c r="AQ60" s="95"/>
      <c r="AZ60" s="154"/>
      <c r="BA60" s="154"/>
      <c r="BB60" s="154"/>
      <c r="BC60" s="154"/>
      <c r="BD60" s="154"/>
      <c r="BE60" s="154"/>
      <c r="BF60" s="154"/>
      <c r="BG60" s="185"/>
      <c r="BH60" s="185"/>
      <c r="BI60" s="154"/>
      <c r="BJ60" s="154"/>
      <c r="BK60" s="154"/>
      <c r="BL60" s="154"/>
      <c r="BM60" s="154"/>
      <c r="BN60" s="154"/>
      <c r="BO60" s="154"/>
      <c r="BP60" s="154"/>
      <c r="BZ60" s="221" t="s">
        <v>10</v>
      </c>
      <c r="CA60" s="222" t="s">
        <v>11</v>
      </c>
      <c r="CB60" s="222" t="s">
        <v>12</v>
      </c>
      <c r="CC60" s="234" t="s">
        <v>13</v>
      </c>
      <c r="CE60" s="221" t="s">
        <v>10</v>
      </c>
      <c r="CF60" s="222" t="s">
        <v>11</v>
      </c>
      <c r="CG60" s="222" t="s">
        <v>12</v>
      </c>
      <c r="CH60" s="234" t="s">
        <v>13</v>
      </c>
      <c r="CJ60" s="221" t="s">
        <v>10</v>
      </c>
      <c r="CK60" s="222" t="s">
        <v>11</v>
      </c>
      <c r="CL60" s="222" t="s">
        <v>12</v>
      </c>
      <c r="CM60" s="234" t="s">
        <v>13</v>
      </c>
      <c r="CN60" s="2"/>
      <c r="CO60" s="221" t="s">
        <v>10</v>
      </c>
      <c r="CP60" s="222" t="s">
        <v>11</v>
      </c>
      <c r="CQ60" s="222" t="s">
        <v>12</v>
      </c>
      <c r="CR60" s="234" t="s">
        <v>13</v>
      </c>
      <c r="CT60" s="221" t="s">
        <v>10</v>
      </c>
      <c r="CU60" s="222" t="s">
        <v>11</v>
      </c>
      <c r="CV60" s="222" t="s">
        <v>12</v>
      </c>
      <c r="CW60" s="234" t="s">
        <v>13</v>
      </c>
    </row>
    <row r="61" ht="10.35" hidden="1" customHeight="1" spans="1:101">
      <c r="A61" s="4"/>
      <c r="B61" s="22"/>
      <c r="C61" s="22"/>
      <c r="E61" s="33" t="str">
        <f t="shared" ref="E61:E83" si="88">IF((B5=0)," ",B5)</f>
        <v> </v>
      </c>
      <c r="F61" s="34"/>
      <c r="G61" s="35"/>
      <c r="H61" s="36"/>
      <c r="I61" s="68">
        <f t="shared" ref="I61:I84" si="89">SUM(F61:H61)</f>
        <v>0</v>
      </c>
      <c r="J61" s="10"/>
      <c r="K61" s="34"/>
      <c r="L61" s="35"/>
      <c r="M61" s="36"/>
      <c r="N61" s="68">
        <f t="shared" ref="N61:N84" si="90">SUM(K61:M61)</f>
        <v>0</v>
      </c>
      <c r="O61" s="10"/>
      <c r="P61" s="34"/>
      <c r="Q61" s="35"/>
      <c r="R61" s="36"/>
      <c r="S61" s="68">
        <f t="shared" ref="S61:S84" si="91">SUM(P61:R61)</f>
        <v>0</v>
      </c>
      <c r="T61" s="10"/>
      <c r="U61" s="34"/>
      <c r="V61" s="35"/>
      <c r="W61" s="36"/>
      <c r="X61" s="68">
        <f t="shared" ref="X61:X84" si="92">SUM(U61:W61)</f>
        <v>0</v>
      </c>
      <c r="Y61" s="10"/>
      <c r="Z61" s="73">
        <f t="shared" ref="Z61:AA84" si="93">F61+K61+P61+U61</f>
        <v>0</v>
      </c>
      <c r="AA61" s="79">
        <f t="shared" ref="AA61:AA62" si="94">V61+Q61+L61+G61</f>
        <v>0</v>
      </c>
      <c r="AB61" s="79">
        <f t="shared" ref="AB61:AB84" si="95">H61+M61+R61+W61</f>
        <v>0</v>
      </c>
      <c r="AC61" s="68">
        <f t="shared" ref="AC61:AC84" si="96">SUM(Z61:AB61)</f>
        <v>0</v>
      </c>
      <c r="AD61" s="4"/>
      <c r="AE61" s="33" t="str">
        <f t="shared" ref="AE61:AE83" si="97">IF((B5=0)," ",B5)</f>
        <v> </v>
      </c>
      <c r="AF61" s="85" t="str">
        <f t="shared" ref="AF61:AF83" si="98">IF((G61+H61=0),"0",100*H61/(G61+H61))</f>
        <v>0</v>
      </c>
      <c r="AG61" s="85" t="str">
        <f t="shared" ref="AG61:AG83" si="99">IF((M61+L61=0),"0",100*M61/(L61+M61))</f>
        <v>0</v>
      </c>
      <c r="AH61" s="85" t="str">
        <f t="shared" ref="AH61:AH83" si="100">IF((R61+Q61=0),"0",100*R61/(Q61+R61))</f>
        <v>0</v>
      </c>
      <c r="AI61" s="85" t="str">
        <f t="shared" ref="AI61:AI83" si="101">IF((W61+V61=0),"0",100*W61/(V61+W61))</f>
        <v>0</v>
      </c>
      <c r="AJ61" s="97" t="str">
        <f t="shared" ref="AJ61:AJ83" si="102">IF(AF61+AG61+AH61+AI61=0,"",100*AB61/(AB61+AA61))</f>
        <v/>
      </c>
      <c r="AK61" s="4"/>
      <c r="AL61" s="33" t="str">
        <f t="shared" ref="AL61:AL83" si="103">IF((B5=0)," ",B5)</f>
        <v> </v>
      </c>
      <c r="AM61" s="140">
        <f>(5*H61)-G61</f>
        <v>0</v>
      </c>
      <c r="AN61" s="184">
        <f>(5*M61)-L61</f>
        <v>0</v>
      </c>
      <c r="AO61" s="184">
        <f>(5*R61)-Q61</f>
        <v>0</v>
      </c>
      <c r="AP61" s="184">
        <f>(5*W61)-V61</f>
        <v>0</v>
      </c>
      <c r="AQ61" s="148">
        <f>SUM(AM61:AP61)</f>
        <v>0</v>
      </c>
      <c r="AZ61" s="154"/>
      <c r="BA61" s="154"/>
      <c r="BB61" s="154"/>
      <c r="BC61" s="154"/>
      <c r="BD61" s="154"/>
      <c r="BE61" s="154"/>
      <c r="BF61" s="154"/>
      <c r="BG61" s="185"/>
      <c r="BH61" s="185"/>
      <c r="BI61" s="154"/>
      <c r="BJ61" s="154"/>
      <c r="BK61" s="154"/>
      <c r="BL61" s="154"/>
      <c r="BM61" s="154"/>
      <c r="BN61" s="154"/>
      <c r="BO61" s="154"/>
      <c r="BP61" s="154"/>
      <c r="BY61" s="223" t="str">
        <f t="shared" ref="BY61:BY83" si="104">IF(B5,WEEKDAY(D61:D83)," ")</f>
        <v> </v>
      </c>
      <c r="BZ61" s="224" t="str">
        <f t="shared" ref="BZ61:BZ83" si="105">IF((BY61=2),Y61," ")</f>
        <v> </v>
      </c>
      <c r="CA61" s="225" t="str">
        <f t="shared" ref="CA61:CA83" si="106">IF((BY61=2),Z61," ")</f>
        <v> </v>
      </c>
      <c r="CB61" s="225" t="str">
        <f t="shared" ref="CB61:CB83" si="107">IF((D61=2),AA61," ")</f>
        <v> </v>
      </c>
      <c r="CC61" s="236">
        <f t="shared" ref="CC61:CC83" si="108">SUM(BZ61:CB61)</f>
        <v>0</v>
      </c>
      <c r="CE61" s="224" t="str">
        <f t="shared" ref="CE61:CE83" si="109">IF((BY61=3),Y61," ")</f>
        <v> </v>
      </c>
      <c r="CF61" s="225" t="str">
        <f t="shared" ref="CF61:CF83" si="110">IF((BY61=3),Z61," ")</f>
        <v> </v>
      </c>
      <c r="CG61" s="225" t="str">
        <f t="shared" ref="CG61:CG83" si="111">IF((BY61=3),AA61," ")</f>
        <v> </v>
      </c>
      <c r="CH61" s="236">
        <f t="shared" ref="CH61:CH83" si="112">SUM(CE61:CG61)</f>
        <v>0</v>
      </c>
      <c r="CJ61" s="224" t="str">
        <f t="shared" ref="CJ61:CJ83" si="113">IF((BY61=4),Y61," ")</f>
        <v> </v>
      </c>
      <c r="CK61" s="225" t="str">
        <f t="shared" ref="CK61:CK83" si="114">IF((BY61=4),Z61," ")</f>
        <v> </v>
      </c>
      <c r="CL61" s="225" t="str">
        <f t="shared" ref="CL61:CL83" si="115">IF((BY61=4),AA61," ")</f>
        <v> </v>
      </c>
      <c r="CM61" s="236">
        <f t="shared" ref="CM61:CM83" si="116">SUM(CJ61:CL61)</f>
        <v>0</v>
      </c>
      <c r="CN61" s="2"/>
      <c r="CO61" s="224" t="str">
        <f t="shared" ref="CO61:CO83" si="117">IF((BY61=5),Y61," ")</f>
        <v> </v>
      </c>
      <c r="CP61" s="225" t="str">
        <f t="shared" ref="CP61:CP83" si="118">IF((BY61=5),Z61," ")</f>
        <v> </v>
      </c>
      <c r="CQ61" s="225" t="str">
        <f t="shared" ref="CQ61:CQ83" si="119">IF((BY61=5),AA61," ")</f>
        <v> </v>
      </c>
      <c r="CR61" s="236">
        <f t="shared" ref="CR61:CR83" si="120">SUM(CO61:CQ61)</f>
        <v>0</v>
      </c>
      <c r="CT61" s="224" t="str">
        <f t="shared" ref="CT61:CT83" si="121">IF((BY61=6),Y61," ")</f>
        <v> </v>
      </c>
      <c r="CU61" s="225" t="str">
        <f t="shared" ref="CU61:CU83" si="122">IF((BY61=6),Z61," ")</f>
        <v> </v>
      </c>
      <c r="CV61" s="225" t="str">
        <f t="shared" ref="CV61:CV83" si="123">IF((BY61=6),AA61," ")</f>
        <v> </v>
      </c>
      <c r="CW61" s="236">
        <f t="shared" ref="CW61:CW83" si="124">SUM(CT61:CV61)</f>
        <v>0</v>
      </c>
    </row>
    <row r="62" ht="10.35" hidden="1" customHeight="1" spans="1:101">
      <c r="A62" s="4"/>
      <c r="B62" s="22"/>
      <c r="C62" s="22"/>
      <c r="E62" s="37" t="str">
        <f t="shared" si="88"/>
        <v> </v>
      </c>
      <c r="F62" s="38"/>
      <c r="G62" s="39"/>
      <c r="H62" s="40"/>
      <c r="I62" s="68">
        <f t="shared" si="89"/>
        <v>0</v>
      </c>
      <c r="J62" s="10"/>
      <c r="K62" s="38"/>
      <c r="L62" s="39"/>
      <c r="M62" s="40"/>
      <c r="N62" s="68">
        <f t="shared" si="90"/>
        <v>0</v>
      </c>
      <c r="O62" s="10"/>
      <c r="P62" s="38"/>
      <c r="Q62" s="39"/>
      <c r="R62" s="40"/>
      <c r="S62" s="68">
        <f t="shared" si="91"/>
        <v>0</v>
      </c>
      <c r="T62" s="10"/>
      <c r="U62" s="38"/>
      <c r="V62" s="39"/>
      <c r="W62" s="40"/>
      <c r="X62" s="68">
        <f t="shared" si="92"/>
        <v>0</v>
      </c>
      <c r="Y62" s="10"/>
      <c r="Z62" s="73">
        <f t="shared" si="93"/>
        <v>0</v>
      </c>
      <c r="AA62" s="79">
        <f t="shared" si="94"/>
        <v>0</v>
      </c>
      <c r="AB62" s="79">
        <f t="shared" si="95"/>
        <v>0</v>
      </c>
      <c r="AC62" s="68">
        <f t="shared" si="96"/>
        <v>0</v>
      </c>
      <c r="AD62" s="4"/>
      <c r="AE62" s="37" t="str">
        <f t="shared" si="97"/>
        <v> </v>
      </c>
      <c r="AF62" s="86" t="str">
        <f t="shared" si="98"/>
        <v>0</v>
      </c>
      <c r="AG62" s="86" t="str">
        <f t="shared" si="99"/>
        <v>0</v>
      </c>
      <c r="AH62" s="86" t="str">
        <f t="shared" si="100"/>
        <v>0</v>
      </c>
      <c r="AI62" s="86" t="str">
        <f t="shared" si="101"/>
        <v>0</v>
      </c>
      <c r="AJ62" s="100" t="str">
        <f t="shared" si="102"/>
        <v/>
      </c>
      <c r="AK62" s="4"/>
      <c r="AL62" s="37" t="str">
        <f t="shared" si="103"/>
        <v> </v>
      </c>
      <c r="AM62" s="141">
        <f t="shared" ref="AM62:AM83" si="125">(5*H62)-G62</f>
        <v>0</v>
      </c>
      <c r="AN62" s="99">
        <f t="shared" ref="AN62:AN83" si="126">(5*M62)-L62</f>
        <v>0</v>
      </c>
      <c r="AO62" s="99">
        <f t="shared" ref="AO62:AO83" si="127">(5*R62)-Q62</f>
        <v>0</v>
      </c>
      <c r="AP62" s="99">
        <f t="shared" ref="AP62:AP83" si="128">(5*W62)-V62</f>
        <v>0</v>
      </c>
      <c r="AQ62" s="150">
        <f t="shared" ref="AQ62:AQ83" si="129">SUM(AM62:AP62)</f>
        <v>0</v>
      </c>
      <c r="AZ62" s="154"/>
      <c r="BA62" s="154"/>
      <c r="BB62" s="154"/>
      <c r="BC62" s="154"/>
      <c r="BD62" s="154"/>
      <c r="BE62" s="154"/>
      <c r="BF62" s="154"/>
      <c r="BG62" s="185"/>
      <c r="BH62" s="185"/>
      <c r="BI62" s="154"/>
      <c r="BJ62" s="154"/>
      <c r="BK62" s="154"/>
      <c r="BL62" s="154"/>
      <c r="BM62" s="154"/>
      <c r="BN62" s="154"/>
      <c r="BO62" s="154"/>
      <c r="BP62" s="154"/>
      <c r="BY62" s="223" t="str">
        <f t="shared" si="104"/>
        <v> </v>
      </c>
      <c r="BZ62" s="226" t="str">
        <f t="shared" si="105"/>
        <v> </v>
      </c>
      <c r="CA62" s="227" t="str">
        <f t="shared" si="106"/>
        <v> </v>
      </c>
      <c r="CB62" s="227" t="str">
        <f t="shared" si="107"/>
        <v> </v>
      </c>
      <c r="CC62" s="238">
        <f t="shared" si="108"/>
        <v>0</v>
      </c>
      <c r="CE62" s="226" t="str">
        <f t="shared" si="109"/>
        <v> </v>
      </c>
      <c r="CF62" s="227" t="str">
        <f t="shared" si="110"/>
        <v> </v>
      </c>
      <c r="CG62" s="227" t="str">
        <f t="shared" si="111"/>
        <v> </v>
      </c>
      <c r="CH62" s="238">
        <f t="shared" si="112"/>
        <v>0</v>
      </c>
      <c r="CJ62" s="226" t="str">
        <f t="shared" si="113"/>
        <v> </v>
      </c>
      <c r="CK62" s="227" t="str">
        <f t="shared" si="114"/>
        <v> </v>
      </c>
      <c r="CL62" s="227" t="str">
        <f t="shared" si="115"/>
        <v> </v>
      </c>
      <c r="CM62" s="238">
        <f t="shared" si="116"/>
        <v>0</v>
      </c>
      <c r="CN62" s="2"/>
      <c r="CO62" s="226" t="str">
        <f t="shared" si="117"/>
        <v> </v>
      </c>
      <c r="CP62" s="227" t="str">
        <f t="shared" si="118"/>
        <v> </v>
      </c>
      <c r="CQ62" s="227" t="str">
        <f t="shared" si="119"/>
        <v> </v>
      </c>
      <c r="CR62" s="238">
        <f t="shared" si="120"/>
        <v>0</v>
      </c>
      <c r="CT62" s="226" t="str">
        <f t="shared" si="121"/>
        <v> </v>
      </c>
      <c r="CU62" s="227" t="str">
        <f t="shared" si="122"/>
        <v> </v>
      </c>
      <c r="CV62" s="227" t="str">
        <f t="shared" si="123"/>
        <v> </v>
      </c>
      <c r="CW62" s="238">
        <f t="shared" si="124"/>
        <v>0</v>
      </c>
    </row>
    <row r="63" ht="10.35" hidden="1" customHeight="1" spans="1:101">
      <c r="A63" s="4"/>
      <c r="B63" s="22"/>
      <c r="C63" s="22"/>
      <c r="E63" s="37" t="str">
        <f t="shared" si="88"/>
        <v> </v>
      </c>
      <c r="F63" s="38"/>
      <c r="G63" s="39"/>
      <c r="H63" s="40"/>
      <c r="I63" s="68">
        <f t="shared" si="89"/>
        <v>0</v>
      </c>
      <c r="J63" s="10"/>
      <c r="K63" s="38"/>
      <c r="L63" s="39"/>
      <c r="M63" s="40"/>
      <c r="N63" s="68">
        <f t="shared" si="90"/>
        <v>0</v>
      </c>
      <c r="O63" s="10"/>
      <c r="P63" s="38"/>
      <c r="Q63" s="39"/>
      <c r="R63" s="40"/>
      <c r="S63" s="68">
        <f t="shared" si="91"/>
        <v>0</v>
      </c>
      <c r="T63" s="10"/>
      <c r="U63" s="38"/>
      <c r="V63" s="39"/>
      <c r="W63" s="40"/>
      <c r="X63" s="68">
        <f t="shared" si="92"/>
        <v>0</v>
      </c>
      <c r="Y63" s="10"/>
      <c r="Z63" s="73">
        <f t="shared" si="93"/>
        <v>0</v>
      </c>
      <c r="AA63" s="79">
        <f t="shared" si="93"/>
        <v>0</v>
      </c>
      <c r="AB63" s="79">
        <f t="shared" si="95"/>
        <v>0</v>
      </c>
      <c r="AC63" s="68">
        <f t="shared" si="96"/>
        <v>0</v>
      </c>
      <c r="AD63" s="4"/>
      <c r="AE63" s="37" t="str">
        <f t="shared" si="97"/>
        <v> </v>
      </c>
      <c r="AF63" s="86" t="str">
        <f t="shared" si="98"/>
        <v>0</v>
      </c>
      <c r="AG63" s="86" t="str">
        <f t="shared" si="99"/>
        <v>0</v>
      </c>
      <c r="AH63" s="86" t="str">
        <f t="shared" si="100"/>
        <v>0</v>
      </c>
      <c r="AI63" s="86" t="str">
        <f t="shared" si="101"/>
        <v>0</v>
      </c>
      <c r="AJ63" s="100" t="str">
        <f t="shared" si="102"/>
        <v/>
      </c>
      <c r="AK63" s="4"/>
      <c r="AL63" s="37" t="str">
        <f t="shared" si="103"/>
        <v> </v>
      </c>
      <c r="AM63" s="141">
        <f t="shared" si="125"/>
        <v>0</v>
      </c>
      <c r="AN63" s="99">
        <f t="shared" si="126"/>
        <v>0</v>
      </c>
      <c r="AO63" s="99">
        <f t="shared" si="127"/>
        <v>0</v>
      </c>
      <c r="AP63" s="99">
        <f t="shared" si="128"/>
        <v>0</v>
      </c>
      <c r="AQ63" s="150">
        <f t="shared" si="129"/>
        <v>0</v>
      </c>
      <c r="AZ63" s="154"/>
      <c r="BA63" s="154"/>
      <c r="BB63" s="154"/>
      <c r="BC63" s="154"/>
      <c r="BD63" s="154"/>
      <c r="BE63" s="154"/>
      <c r="BF63" s="154"/>
      <c r="BG63" s="185"/>
      <c r="BH63" s="185"/>
      <c r="BI63" s="154"/>
      <c r="BJ63" s="154"/>
      <c r="BK63" s="154"/>
      <c r="BL63" s="154"/>
      <c r="BM63" s="154"/>
      <c r="BN63" s="154"/>
      <c r="BO63" s="154"/>
      <c r="BP63" s="154"/>
      <c r="BY63" s="223" t="str">
        <f t="shared" si="104"/>
        <v> </v>
      </c>
      <c r="BZ63" s="226" t="str">
        <f t="shared" si="105"/>
        <v> </v>
      </c>
      <c r="CA63" s="227" t="str">
        <f t="shared" si="106"/>
        <v> </v>
      </c>
      <c r="CB63" s="227" t="str">
        <f t="shared" si="107"/>
        <v> </v>
      </c>
      <c r="CC63" s="238">
        <f t="shared" si="108"/>
        <v>0</v>
      </c>
      <c r="CE63" s="226" t="str">
        <f t="shared" si="109"/>
        <v> </v>
      </c>
      <c r="CF63" s="227" t="str">
        <f t="shared" si="110"/>
        <v> </v>
      </c>
      <c r="CG63" s="227" t="str">
        <f t="shared" si="111"/>
        <v> </v>
      </c>
      <c r="CH63" s="238">
        <f t="shared" si="112"/>
        <v>0</v>
      </c>
      <c r="CJ63" s="226" t="str">
        <f t="shared" si="113"/>
        <v> </v>
      </c>
      <c r="CK63" s="227" t="str">
        <f t="shared" si="114"/>
        <v> </v>
      </c>
      <c r="CL63" s="227" t="str">
        <f t="shared" si="115"/>
        <v> </v>
      </c>
      <c r="CM63" s="238">
        <f t="shared" si="116"/>
        <v>0</v>
      </c>
      <c r="CN63" s="2"/>
      <c r="CO63" s="226" t="str">
        <f t="shared" si="117"/>
        <v> </v>
      </c>
      <c r="CP63" s="227" t="str">
        <f t="shared" si="118"/>
        <v> </v>
      </c>
      <c r="CQ63" s="227" t="str">
        <f t="shared" si="119"/>
        <v> </v>
      </c>
      <c r="CR63" s="238">
        <f t="shared" si="120"/>
        <v>0</v>
      </c>
      <c r="CT63" s="226" t="str">
        <f t="shared" si="121"/>
        <v> </v>
      </c>
      <c r="CU63" s="227" t="str">
        <f t="shared" si="122"/>
        <v> </v>
      </c>
      <c r="CV63" s="227" t="str">
        <f t="shared" si="123"/>
        <v> </v>
      </c>
      <c r="CW63" s="238">
        <f t="shared" si="124"/>
        <v>0</v>
      </c>
    </row>
    <row r="64" ht="10.35" hidden="1" customHeight="1" spans="1:101">
      <c r="A64" s="4"/>
      <c r="B64" s="22"/>
      <c r="C64" s="22"/>
      <c r="E64" s="37" t="str">
        <f t="shared" si="88"/>
        <v> </v>
      </c>
      <c r="F64" s="38"/>
      <c r="G64" s="39"/>
      <c r="H64" s="40"/>
      <c r="I64" s="68">
        <f t="shared" si="89"/>
        <v>0</v>
      </c>
      <c r="J64" s="10"/>
      <c r="K64" s="38"/>
      <c r="L64" s="39"/>
      <c r="M64" s="40"/>
      <c r="N64" s="68">
        <f t="shared" si="90"/>
        <v>0</v>
      </c>
      <c r="O64" s="10"/>
      <c r="P64" s="38"/>
      <c r="Q64" s="39"/>
      <c r="R64" s="40"/>
      <c r="S64" s="68">
        <f t="shared" si="91"/>
        <v>0</v>
      </c>
      <c r="T64" s="10"/>
      <c r="U64" s="38"/>
      <c r="V64" s="39"/>
      <c r="W64" s="40"/>
      <c r="X64" s="68">
        <f t="shared" si="92"/>
        <v>0</v>
      </c>
      <c r="Y64" s="10"/>
      <c r="Z64" s="73">
        <f t="shared" si="93"/>
        <v>0</v>
      </c>
      <c r="AA64" s="79">
        <f t="shared" si="93"/>
        <v>0</v>
      </c>
      <c r="AB64" s="79">
        <f t="shared" si="95"/>
        <v>0</v>
      </c>
      <c r="AC64" s="68">
        <f t="shared" si="96"/>
        <v>0</v>
      </c>
      <c r="AD64" s="4"/>
      <c r="AE64" s="37" t="str">
        <f t="shared" si="97"/>
        <v> </v>
      </c>
      <c r="AF64" s="86" t="str">
        <f t="shared" si="98"/>
        <v>0</v>
      </c>
      <c r="AG64" s="86" t="str">
        <f t="shared" si="99"/>
        <v>0</v>
      </c>
      <c r="AH64" s="86" t="str">
        <f t="shared" si="100"/>
        <v>0</v>
      </c>
      <c r="AI64" s="86" t="str">
        <f t="shared" si="101"/>
        <v>0</v>
      </c>
      <c r="AJ64" s="100" t="str">
        <f t="shared" si="102"/>
        <v/>
      </c>
      <c r="AK64" s="4"/>
      <c r="AL64" s="37" t="str">
        <f t="shared" si="103"/>
        <v> </v>
      </c>
      <c r="AM64" s="141">
        <f t="shared" si="125"/>
        <v>0</v>
      </c>
      <c r="AN64" s="99">
        <f t="shared" si="126"/>
        <v>0</v>
      </c>
      <c r="AO64" s="99">
        <f t="shared" si="127"/>
        <v>0</v>
      </c>
      <c r="AP64" s="99">
        <f t="shared" si="128"/>
        <v>0</v>
      </c>
      <c r="AQ64" s="150">
        <f t="shared" si="129"/>
        <v>0</v>
      </c>
      <c r="AZ64" s="154"/>
      <c r="BA64" s="154"/>
      <c r="BB64" s="154"/>
      <c r="BC64" s="154"/>
      <c r="BD64" s="154"/>
      <c r="BE64" s="154"/>
      <c r="BF64" s="154"/>
      <c r="BG64" s="185"/>
      <c r="BH64" s="185"/>
      <c r="BI64" s="185"/>
      <c r="BJ64" s="154"/>
      <c r="BK64" s="154"/>
      <c r="BL64" s="154"/>
      <c r="BM64" s="154"/>
      <c r="BN64" s="154"/>
      <c r="BO64" s="154"/>
      <c r="BP64" s="154"/>
      <c r="BY64" s="223" t="str">
        <f t="shared" si="104"/>
        <v> </v>
      </c>
      <c r="BZ64" s="226" t="str">
        <f t="shared" si="105"/>
        <v> </v>
      </c>
      <c r="CA64" s="227" t="str">
        <f t="shared" si="106"/>
        <v> </v>
      </c>
      <c r="CB64" s="227" t="str">
        <f t="shared" si="107"/>
        <v> </v>
      </c>
      <c r="CC64" s="238">
        <f t="shared" si="108"/>
        <v>0</v>
      </c>
      <c r="CE64" s="226" t="str">
        <f t="shared" si="109"/>
        <v> </v>
      </c>
      <c r="CF64" s="227" t="str">
        <f t="shared" si="110"/>
        <v> </v>
      </c>
      <c r="CG64" s="227" t="str">
        <f t="shared" si="111"/>
        <v> </v>
      </c>
      <c r="CH64" s="238">
        <f t="shared" si="112"/>
        <v>0</v>
      </c>
      <c r="CJ64" s="226" t="str">
        <f t="shared" si="113"/>
        <v> </v>
      </c>
      <c r="CK64" s="227" t="str">
        <f t="shared" si="114"/>
        <v> </v>
      </c>
      <c r="CL64" s="227" t="str">
        <f t="shared" si="115"/>
        <v> </v>
      </c>
      <c r="CM64" s="238">
        <f t="shared" si="116"/>
        <v>0</v>
      </c>
      <c r="CN64" s="2"/>
      <c r="CO64" s="226" t="str">
        <f t="shared" si="117"/>
        <v> </v>
      </c>
      <c r="CP64" s="227" t="str">
        <f t="shared" si="118"/>
        <v> </v>
      </c>
      <c r="CQ64" s="227" t="str">
        <f t="shared" si="119"/>
        <v> </v>
      </c>
      <c r="CR64" s="238">
        <f t="shared" si="120"/>
        <v>0</v>
      </c>
      <c r="CT64" s="226" t="str">
        <f t="shared" si="121"/>
        <v> </v>
      </c>
      <c r="CU64" s="227" t="str">
        <f t="shared" si="122"/>
        <v> </v>
      </c>
      <c r="CV64" s="227" t="str">
        <f t="shared" si="123"/>
        <v> </v>
      </c>
      <c r="CW64" s="238">
        <f t="shared" si="124"/>
        <v>0</v>
      </c>
    </row>
    <row r="65" ht="10.35" hidden="1" customHeight="1" spans="1:101">
      <c r="A65" s="4"/>
      <c r="B65" s="22"/>
      <c r="C65" s="22"/>
      <c r="E65" s="37" t="str">
        <f t="shared" si="88"/>
        <v> </v>
      </c>
      <c r="F65" s="38"/>
      <c r="G65" s="39"/>
      <c r="H65" s="40"/>
      <c r="I65" s="68">
        <f t="shared" si="89"/>
        <v>0</v>
      </c>
      <c r="J65" s="10"/>
      <c r="K65" s="38"/>
      <c r="L65" s="39"/>
      <c r="M65" s="40"/>
      <c r="N65" s="68">
        <f t="shared" si="90"/>
        <v>0</v>
      </c>
      <c r="O65" s="10"/>
      <c r="P65" s="38"/>
      <c r="Q65" s="39"/>
      <c r="R65" s="40"/>
      <c r="S65" s="68">
        <f t="shared" si="91"/>
        <v>0</v>
      </c>
      <c r="T65" s="10"/>
      <c r="U65" s="38"/>
      <c r="V65" s="39"/>
      <c r="W65" s="40"/>
      <c r="X65" s="68">
        <f t="shared" si="92"/>
        <v>0</v>
      </c>
      <c r="Y65" s="10"/>
      <c r="Z65" s="73">
        <f t="shared" si="93"/>
        <v>0</v>
      </c>
      <c r="AA65" s="79">
        <f t="shared" si="93"/>
        <v>0</v>
      </c>
      <c r="AB65" s="79">
        <f t="shared" si="95"/>
        <v>0</v>
      </c>
      <c r="AC65" s="68">
        <f t="shared" si="96"/>
        <v>0</v>
      </c>
      <c r="AD65" s="4"/>
      <c r="AE65" s="37" t="str">
        <f t="shared" si="97"/>
        <v> </v>
      </c>
      <c r="AF65" s="86" t="str">
        <f t="shared" si="98"/>
        <v>0</v>
      </c>
      <c r="AG65" s="86" t="str">
        <f t="shared" si="99"/>
        <v>0</v>
      </c>
      <c r="AH65" s="86" t="str">
        <f t="shared" si="100"/>
        <v>0</v>
      </c>
      <c r="AI65" s="86" t="str">
        <f t="shared" si="101"/>
        <v>0</v>
      </c>
      <c r="AJ65" s="100" t="str">
        <f t="shared" si="102"/>
        <v/>
      </c>
      <c r="AK65" s="4"/>
      <c r="AL65" s="37" t="str">
        <f t="shared" si="103"/>
        <v> </v>
      </c>
      <c r="AM65" s="141">
        <f t="shared" si="125"/>
        <v>0</v>
      </c>
      <c r="AN65" s="99">
        <f t="shared" si="126"/>
        <v>0</v>
      </c>
      <c r="AO65" s="99">
        <f t="shared" si="127"/>
        <v>0</v>
      </c>
      <c r="AP65" s="99">
        <f t="shared" si="128"/>
        <v>0</v>
      </c>
      <c r="AQ65" s="150">
        <f t="shared" si="129"/>
        <v>0</v>
      </c>
      <c r="AZ65" s="154"/>
      <c r="BA65" s="154"/>
      <c r="BB65" s="154"/>
      <c r="BC65" s="154"/>
      <c r="BD65" s="154"/>
      <c r="BE65" s="154"/>
      <c r="BF65" s="154"/>
      <c r="BG65" s="185"/>
      <c r="BH65" s="185"/>
      <c r="BI65" s="154"/>
      <c r="BJ65" s="154"/>
      <c r="BK65" s="154"/>
      <c r="BL65" s="154"/>
      <c r="BM65" s="154"/>
      <c r="BN65" s="154"/>
      <c r="BO65" s="154"/>
      <c r="BP65" s="154"/>
      <c r="BY65" s="223" t="str">
        <f t="shared" si="104"/>
        <v> </v>
      </c>
      <c r="BZ65" s="226" t="str">
        <f t="shared" si="105"/>
        <v> </v>
      </c>
      <c r="CA65" s="227" t="str">
        <f t="shared" si="106"/>
        <v> </v>
      </c>
      <c r="CB65" s="227" t="str">
        <f t="shared" si="107"/>
        <v> </v>
      </c>
      <c r="CC65" s="238">
        <f t="shared" si="108"/>
        <v>0</v>
      </c>
      <c r="CE65" s="226" t="str">
        <f t="shared" si="109"/>
        <v> </v>
      </c>
      <c r="CF65" s="227" t="str">
        <f t="shared" si="110"/>
        <v> </v>
      </c>
      <c r="CG65" s="227" t="str">
        <f t="shared" si="111"/>
        <v> </v>
      </c>
      <c r="CH65" s="238">
        <f t="shared" si="112"/>
        <v>0</v>
      </c>
      <c r="CJ65" s="226" t="str">
        <f t="shared" si="113"/>
        <v> </v>
      </c>
      <c r="CK65" s="227" t="str">
        <f t="shared" si="114"/>
        <v> </v>
      </c>
      <c r="CL65" s="227" t="str">
        <f t="shared" si="115"/>
        <v> </v>
      </c>
      <c r="CM65" s="238">
        <f t="shared" si="116"/>
        <v>0</v>
      </c>
      <c r="CN65" s="2"/>
      <c r="CO65" s="226" t="str">
        <f t="shared" si="117"/>
        <v> </v>
      </c>
      <c r="CP65" s="227" t="str">
        <f t="shared" si="118"/>
        <v> </v>
      </c>
      <c r="CQ65" s="227" t="str">
        <f t="shared" si="119"/>
        <v> </v>
      </c>
      <c r="CR65" s="238">
        <f t="shared" si="120"/>
        <v>0</v>
      </c>
      <c r="CT65" s="226" t="str">
        <f t="shared" si="121"/>
        <v> </v>
      </c>
      <c r="CU65" s="227" t="str">
        <f t="shared" si="122"/>
        <v> </v>
      </c>
      <c r="CV65" s="227" t="str">
        <f t="shared" si="123"/>
        <v> </v>
      </c>
      <c r="CW65" s="238">
        <f t="shared" si="124"/>
        <v>0</v>
      </c>
    </row>
    <row r="66" ht="10.35" hidden="1" customHeight="1" spans="1:101">
      <c r="A66" s="4"/>
      <c r="B66" s="22"/>
      <c r="C66" s="22"/>
      <c r="E66" s="37" t="str">
        <f t="shared" si="88"/>
        <v> </v>
      </c>
      <c r="F66" s="38"/>
      <c r="G66" s="39"/>
      <c r="H66" s="40"/>
      <c r="I66" s="68">
        <f t="shared" si="89"/>
        <v>0</v>
      </c>
      <c r="J66" s="10"/>
      <c r="K66" s="38"/>
      <c r="L66" s="39"/>
      <c r="M66" s="40"/>
      <c r="N66" s="68">
        <f t="shared" si="90"/>
        <v>0</v>
      </c>
      <c r="O66" s="10"/>
      <c r="P66" s="38"/>
      <c r="Q66" s="39"/>
      <c r="R66" s="40"/>
      <c r="S66" s="68">
        <f t="shared" si="91"/>
        <v>0</v>
      </c>
      <c r="T66" s="10"/>
      <c r="U66" s="38"/>
      <c r="V66" s="39"/>
      <c r="W66" s="40"/>
      <c r="X66" s="68">
        <f t="shared" si="92"/>
        <v>0</v>
      </c>
      <c r="Y66" s="10"/>
      <c r="Z66" s="73">
        <f t="shared" si="93"/>
        <v>0</v>
      </c>
      <c r="AA66" s="79">
        <f t="shared" si="93"/>
        <v>0</v>
      </c>
      <c r="AB66" s="79">
        <f t="shared" si="95"/>
        <v>0</v>
      </c>
      <c r="AC66" s="68">
        <f t="shared" si="96"/>
        <v>0</v>
      </c>
      <c r="AD66" s="4"/>
      <c r="AE66" s="37" t="str">
        <f t="shared" si="97"/>
        <v> </v>
      </c>
      <c r="AF66" s="86" t="str">
        <f t="shared" si="98"/>
        <v>0</v>
      </c>
      <c r="AG66" s="86" t="str">
        <f t="shared" si="99"/>
        <v>0</v>
      </c>
      <c r="AH66" s="86" t="str">
        <f t="shared" si="100"/>
        <v>0</v>
      </c>
      <c r="AI66" s="86" t="str">
        <f t="shared" si="101"/>
        <v>0</v>
      </c>
      <c r="AJ66" s="100" t="str">
        <f t="shared" si="102"/>
        <v/>
      </c>
      <c r="AK66" s="4"/>
      <c r="AL66" s="37" t="str">
        <f t="shared" si="103"/>
        <v> </v>
      </c>
      <c r="AM66" s="141">
        <f t="shared" si="125"/>
        <v>0</v>
      </c>
      <c r="AN66" s="99">
        <f t="shared" si="126"/>
        <v>0</v>
      </c>
      <c r="AO66" s="99">
        <f t="shared" si="127"/>
        <v>0</v>
      </c>
      <c r="AP66" s="99">
        <f t="shared" si="128"/>
        <v>0</v>
      </c>
      <c r="AQ66" s="150">
        <f t="shared" si="129"/>
        <v>0</v>
      </c>
      <c r="AZ66" s="154"/>
      <c r="BA66" s="154"/>
      <c r="BB66" s="154"/>
      <c r="BC66" s="154"/>
      <c r="BD66" s="154"/>
      <c r="BE66" s="154"/>
      <c r="BF66" s="154"/>
      <c r="BG66" s="185"/>
      <c r="BH66" s="185"/>
      <c r="BI66" s="154"/>
      <c r="BJ66" s="154"/>
      <c r="BK66" s="154"/>
      <c r="BL66" s="154"/>
      <c r="BM66" s="154"/>
      <c r="BN66" s="154"/>
      <c r="BO66" s="154"/>
      <c r="BP66" s="154"/>
      <c r="BY66" s="223" t="str">
        <f t="shared" si="104"/>
        <v> </v>
      </c>
      <c r="BZ66" s="226" t="str">
        <f t="shared" si="105"/>
        <v> </v>
      </c>
      <c r="CA66" s="227" t="str">
        <f t="shared" si="106"/>
        <v> </v>
      </c>
      <c r="CB66" s="227" t="str">
        <f t="shared" si="107"/>
        <v> </v>
      </c>
      <c r="CC66" s="238">
        <f t="shared" si="108"/>
        <v>0</v>
      </c>
      <c r="CE66" s="226" t="str">
        <f t="shared" si="109"/>
        <v> </v>
      </c>
      <c r="CF66" s="227" t="str">
        <f t="shared" si="110"/>
        <v> </v>
      </c>
      <c r="CG66" s="227" t="str">
        <f t="shared" si="111"/>
        <v> </v>
      </c>
      <c r="CH66" s="238">
        <f t="shared" si="112"/>
        <v>0</v>
      </c>
      <c r="CJ66" s="226" t="str">
        <f t="shared" si="113"/>
        <v> </v>
      </c>
      <c r="CK66" s="227" t="str">
        <f t="shared" si="114"/>
        <v> </v>
      </c>
      <c r="CL66" s="227" t="str">
        <f t="shared" si="115"/>
        <v> </v>
      </c>
      <c r="CM66" s="238">
        <f t="shared" si="116"/>
        <v>0</v>
      </c>
      <c r="CN66" s="2"/>
      <c r="CO66" s="226" t="str">
        <f t="shared" si="117"/>
        <v> </v>
      </c>
      <c r="CP66" s="227" t="str">
        <f t="shared" si="118"/>
        <v> </v>
      </c>
      <c r="CQ66" s="227" t="str">
        <f t="shared" si="119"/>
        <v> </v>
      </c>
      <c r="CR66" s="238">
        <f t="shared" si="120"/>
        <v>0</v>
      </c>
      <c r="CT66" s="226" t="str">
        <f t="shared" si="121"/>
        <v> </v>
      </c>
      <c r="CU66" s="227" t="str">
        <f t="shared" si="122"/>
        <v> </v>
      </c>
      <c r="CV66" s="227" t="str">
        <f t="shared" si="123"/>
        <v> </v>
      </c>
      <c r="CW66" s="238">
        <f t="shared" si="124"/>
        <v>0</v>
      </c>
    </row>
    <row r="67" ht="10.35" hidden="1" customHeight="1" spans="1:101">
      <c r="A67" s="4"/>
      <c r="B67" s="22"/>
      <c r="C67" s="22"/>
      <c r="E67" s="37" t="str">
        <f t="shared" si="88"/>
        <v> </v>
      </c>
      <c r="F67" s="38"/>
      <c r="G67" s="39"/>
      <c r="H67" s="40"/>
      <c r="I67" s="68">
        <f t="shared" si="89"/>
        <v>0</v>
      </c>
      <c r="J67" s="10"/>
      <c r="K67" s="38"/>
      <c r="L67" s="39"/>
      <c r="M67" s="40"/>
      <c r="N67" s="68">
        <f t="shared" si="90"/>
        <v>0</v>
      </c>
      <c r="O67" s="10"/>
      <c r="P67" s="38"/>
      <c r="Q67" s="39"/>
      <c r="R67" s="40"/>
      <c r="S67" s="68">
        <f t="shared" si="91"/>
        <v>0</v>
      </c>
      <c r="T67" s="10"/>
      <c r="U67" s="38"/>
      <c r="V67" s="39"/>
      <c r="W67" s="40"/>
      <c r="X67" s="68">
        <f t="shared" si="92"/>
        <v>0</v>
      </c>
      <c r="Y67" s="10"/>
      <c r="Z67" s="73">
        <f t="shared" si="93"/>
        <v>0</v>
      </c>
      <c r="AA67" s="79">
        <f t="shared" si="93"/>
        <v>0</v>
      </c>
      <c r="AB67" s="79">
        <f t="shared" si="95"/>
        <v>0</v>
      </c>
      <c r="AC67" s="68">
        <f t="shared" si="96"/>
        <v>0</v>
      </c>
      <c r="AD67" s="4"/>
      <c r="AE67" s="37" t="str">
        <f t="shared" si="97"/>
        <v> </v>
      </c>
      <c r="AF67" s="86" t="str">
        <f t="shared" si="98"/>
        <v>0</v>
      </c>
      <c r="AG67" s="86" t="str">
        <f t="shared" si="99"/>
        <v>0</v>
      </c>
      <c r="AH67" s="86" t="str">
        <f t="shared" si="100"/>
        <v>0</v>
      </c>
      <c r="AI67" s="86" t="str">
        <f t="shared" si="101"/>
        <v>0</v>
      </c>
      <c r="AJ67" s="100" t="str">
        <f t="shared" si="102"/>
        <v/>
      </c>
      <c r="AK67" s="4"/>
      <c r="AL67" s="37" t="str">
        <f t="shared" si="103"/>
        <v> </v>
      </c>
      <c r="AM67" s="141">
        <f t="shared" si="125"/>
        <v>0</v>
      </c>
      <c r="AN67" s="99">
        <f t="shared" si="126"/>
        <v>0</v>
      </c>
      <c r="AO67" s="99">
        <f t="shared" si="127"/>
        <v>0</v>
      </c>
      <c r="AP67" s="99">
        <f t="shared" si="128"/>
        <v>0</v>
      </c>
      <c r="AQ67" s="150">
        <f t="shared" si="129"/>
        <v>0</v>
      </c>
      <c r="AZ67" s="154"/>
      <c r="BA67" s="154"/>
      <c r="BB67" s="154"/>
      <c r="BC67" s="154"/>
      <c r="BD67" s="154"/>
      <c r="BE67" s="154"/>
      <c r="BF67" s="154"/>
      <c r="BG67" s="185"/>
      <c r="BH67" s="185"/>
      <c r="BI67" s="154"/>
      <c r="BJ67" s="154"/>
      <c r="BK67" s="154"/>
      <c r="BL67" s="154"/>
      <c r="BM67" s="154"/>
      <c r="BN67" s="154"/>
      <c r="BO67" s="154"/>
      <c r="BP67" s="154"/>
      <c r="BY67" s="223" t="str">
        <f t="shared" si="104"/>
        <v> </v>
      </c>
      <c r="BZ67" s="226" t="str">
        <f t="shared" si="105"/>
        <v> </v>
      </c>
      <c r="CA67" s="227" t="str">
        <f t="shared" si="106"/>
        <v> </v>
      </c>
      <c r="CB67" s="227" t="str">
        <f t="shared" si="107"/>
        <v> </v>
      </c>
      <c r="CC67" s="238">
        <f t="shared" si="108"/>
        <v>0</v>
      </c>
      <c r="CE67" s="226" t="str">
        <f t="shared" si="109"/>
        <v> </v>
      </c>
      <c r="CF67" s="227" t="str">
        <f t="shared" si="110"/>
        <v> </v>
      </c>
      <c r="CG67" s="227" t="str">
        <f t="shared" si="111"/>
        <v> </v>
      </c>
      <c r="CH67" s="238">
        <f t="shared" si="112"/>
        <v>0</v>
      </c>
      <c r="CJ67" s="226" t="str">
        <f t="shared" si="113"/>
        <v> </v>
      </c>
      <c r="CK67" s="227" t="str">
        <f t="shared" si="114"/>
        <v> </v>
      </c>
      <c r="CL67" s="227" t="str">
        <f t="shared" si="115"/>
        <v> </v>
      </c>
      <c r="CM67" s="238">
        <f t="shared" si="116"/>
        <v>0</v>
      </c>
      <c r="CN67" s="2"/>
      <c r="CO67" s="226" t="str">
        <f t="shared" si="117"/>
        <v> </v>
      </c>
      <c r="CP67" s="227" t="str">
        <f t="shared" si="118"/>
        <v> </v>
      </c>
      <c r="CQ67" s="227" t="str">
        <f t="shared" si="119"/>
        <v> </v>
      </c>
      <c r="CR67" s="238">
        <f t="shared" si="120"/>
        <v>0</v>
      </c>
      <c r="CT67" s="226" t="str">
        <f t="shared" si="121"/>
        <v> </v>
      </c>
      <c r="CU67" s="227" t="str">
        <f t="shared" si="122"/>
        <v> </v>
      </c>
      <c r="CV67" s="227" t="str">
        <f t="shared" si="123"/>
        <v> </v>
      </c>
      <c r="CW67" s="238">
        <f t="shared" si="124"/>
        <v>0</v>
      </c>
    </row>
    <row r="68" ht="10.35" hidden="1" customHeight="1" spans="1:101">
      <c r="A68" s="4"/>
      <c r="B68" s="22"/>
      <c r="C68" s="22"/>
      <c r="E68" s="37" t="str">
        <f t="shared" si="88"/>
        <v> </v>
      </c>
      <c r="F68" s="38"/>
      <c r="G68" s="39"/>
      <c r="H68" s="40"/>
      <c r="I68" s="68">
        <f t="shared" si="89"/>
        <v>0</v>
      </c>
      <c r="J68" s="10"/>
      <c r="K68" s="38"/>
      <c r="L68" s="39"/>
      <c r="M68" s="40"/>
      <c r="N68" s="68">
        <f t="shared" si="90"/>
        <v>0</v>
      </c>
      <c r="O68" s="10"/>
      <c r="P68" s="38"/>
      <c r="Q68" s="39"/>
      <c r="R68" s="40"/>
      <c r="S68" s="68">
        <f t="shared" si="91"/>
        <v>0</v>
      </c>
      <c r="T68" s="10"/>
      <c r="U68" s="38"/>
      <c r="V68" s="39"/>
      <c r="W68" s="40"/>
      <c r="X68" s="68">
        <f t="shared" si="92"/>
        <v>0</v>
      </c>
      <c r="Y68" s="10"/>
      <c r="Z68" s="73">
        <f t="shared" si="93"/>
        <v>0</v>
      </c>
      <c r="AA68" s="79">
        <f t="shared" si="93"/>
        <v>0</v>
      </c>
      <c r="AB68" s="79">
        <f t="shared" si="95"/>
        <v>0</v>
      </c>
      <c r="AC68" s="68">
        <f t="shared" si="96"/>
        <v>0</v>
      </c>
      <c r="AD68" s="4"/>
      <c r="AE68" s="37" t="str">
        <f t="shared" si="97"/>
        <v> </v>
      </c>
      <c r="AF68" s="86" t="str">
        <f t="shared" si="98"/>
        <v>0</v>
      </c>
      <c r="AG68" s="86" t="str">
        <f t="shared" si="99"/>
        <v>0</v>
      </c>
      <c r="AH68" s="86" t="str">
        <f t="shared" si="100"/>
        <v>0</v>
      </c>
      <c r="AI68" s="86" t="str">
        <f t="shared" si="101"/>
        <v>0</v>
      </c>
      <c r="AJ68" s="100" t="str">
        <f t="shared" si="102"/>
        <v/>
      </c>
      <c r="AK68" s="4"/>
      <c r="AL68" s="37" t="str">
        <f t="shared" si="103"/>
        <v> </v>
      </c>
      <c r="AM68" s="141">
        <f t="shared" si="125"/>
        <v>0</v>
      </c>
      <c r="AN68" s="99">
        <f t="shared" si="126"/>
        <v>0</v>
      </c>
      <c r="AO68" s="99">
        <f t="shared" si="127"/>
        <v>0</v>
      </c>
      <c r="AP68" s="99">
        <f t="shared" si="128"/>
        <v>0</v>
      </c>
      <c r="AQ68" s="150">
        <f t="shared" si="129"/>
        <v>0</v>
      </c>
      <c r="AZ68" s="154"/>
      <c r="BA68" s="154"/>
      <c r="BB68" s="154"/>
      <c r="BC68" s="154"/>
      <c r="BD68" s="154"/>
      <c r="BE68" s="154"/>
      <c r="BF68" s="154"/>
      <c r="BG68" s="185"/>
      <c r="BH68" s="185"/>
      <c r="BI68" s="154"/>
      <c r="BJ68" s="154"/>
      <c r="BK68" s="154"/>
      <c r="BL68" s="154"/>
      <c r="BM68" s="154"/>
      <c r="BN68" s="154"/>
      <c r="BO68" s="154"/>
      <c r="BP68" s="154"/>
      <c r="BY68" s="223" t="str">
        <f t="shared" si="104"/>
        <v> </v>
      </c>
      <c r="BZ68" s="226" t="str">
        <f t="shared" si="105"/>
        <v> </v>
      </c>
      <c r="CA68" s="227" t="str">
        <f t="shared" si="106"/>
        <v> </v>
      </c>
      <c r="CB68" s="227" t="str">
        <f t="shared" si="107"/>
        <v> </v>
      </c>
      <c r="CC68" s="238">
        <f t="shared" si="108"/>
        <v>0</v>
      </c>
      <c r="CE68" s="226" t="str">
        <f t="shared" si="109"/>
        <v> </v>
      </c>
      <c r="CF68" s="227" t="str">
        <f t="shared" si="110"/>
        <v> </v>
      </c>
      <c r="CG68" s="227" t="str">
        <f t="shared" si="111"/>
        <v> </v>
      </c>
      <c r="CH68" s="238">
        <f t="shared" si="112"/>
        <v>0</v>
      </c>
      <c r="CJ68" s="226" t="str">
        <f t="shared" si="113"/>
        <v> </v>
      </c>
      <c r="CK68" s="227" t="str">
        <f t="shared" si="114"/>
        <v> </v>
      </c>
      <c r="CL68" s="227" t="str">
        <f t="shared" si="115"/>
        <v> </v>
      </c>
      <c r="CM68" s="238">
        <f t="shared" si="116"/>
        <v>0</v>
      </c>
      <c r="CN68" s="2"/>
      <c r="CO68" s="226" t="str">
        <f t="shared" si="117"/>
        <v> </v>
      </c>
      <c r="CP68" s="227" t="str">
        <f t="shared" si="118"/>
        <v> </v>
      </c>
      <c r="CQ68" s="227" t="str">
        <f t="shared" si="119"/>
        <v> </v>
      </c>
      <c r="CR68" s="238">
        <f t="shared" si="120"/>
        <v>0</v>
      </c>
      <c r="CT68" s="226" t="str">
        <f t="shared" si="121"/>
        <v> </v>
      </c>
      <c r="CU68" s="227" t="str">
        <f t="shared" si="122"/>
        <v> </v>
      </c>
      <c r="CV68" s="227" t="str">
        <f t="shared" si="123"/>
        <v> </v>
      </c>
      <c r="CW68" s="238">
        <f t="shared" si="124"/>
        <v>0</v>
      </c>
    </row>
    <row r="69" ht="10.35" hidden="1" customHeight="1" spans="1:101">
      <c r="A69" s="4"/>
      <c r="B69" s="22"/>
      <c r="C69" s="22"/>
      <c r="E69" s="37" t="str">
        <f t="shared" si="88"/>
        <v> </v>
      </c>
      <c r="F69" s="38"/>
      <c r="G69" s="39"/>
      <c r="H69" s="40"/>
      <c r="I69" s="68">
        <f t="shared" si="89"/>
        <v>0</v>
      </c>
      <c r="J69" s="10"/>
      <c r="K69" s="38"/>
      <c r="L69" s="39"/>
      <c r="M69" s="40"/>
      <c r="N69" s="68">
        <f t="shared" si="90"/>
        <v>0</v>
      </c>
      <c r="O69" s="10"/>
      <c r="P69" s="38"/>
      <c r="Q69" s="39"/>
      <c r="R69" s="40"/>
      <c r="S69" s="68">
        <f t="shared" si="91"/>
        <v>0</v>
      </c>
      <c r="T69" s="10"/>
      <c r="U69" s="38"/>
      <c r="V69" s="39"/>
      <c r="W69" s="40"/>
      <c r="X69" s="68">
        <f t="shared" si="92"/>
        <v>0</v>
      </c>
      <c r="Y69" s="10"/>
      <c r="Z69" s="73">
        <f t="shared" si="93"/>
        <v>0</v>
      </c>
      <c r="AA69" s="79">
        <f t="shared" si="93"/>
        <v>0</v>
      </c>
      <c r="AB69" s="79">
        <f t="shared" si="95"/>
        <v>0</v>
      </c>
      <c r="AC69" s="68">
        <f t="shared" si="96"/>
        <v>0</v>
      </c>
      <c r="AD69" s="4"/>
      <c r="AE69" s="37" t="str">
        <f t="shared" si="97"/>
        <v> </v>
      </c>
      <c r="AF69" s="86" t="str">
        <f t="shared" si="98"/>
        <v>0</v>
      </c>
      <c r="AG69" s="86" t="str">
        <f t="shared" si="99"/>
        <v>0</v>
      </c>
      <c r="AH69" s="86" t="str">
        <f t="shared" si="100"/>
        <v>0</v>
      </c>
      <c r="AI69" s="86" t="str">
        <f t="shared" si="101"/>
        <v>0</v>
      </c>
      <c r="AJ69" s="100" t="str">
        <f t="shared" si="102"/>
        <v/>
      </c>
      <c r="AK69" s="4"/>
      <c r="AL69" s="37" t="str">
        <f t="shared" si="103"/>
        <v> </v>
      </c>
      <c r="AM69" s="141">
        <f t="shared" si="125"/>
        <v>0</v>
      </c>
      <c r="AN69" s="99">
        <f t="shared" si="126"/>
        <v>0</v>
      </c>
      <c r="AO69" s="99">
        <f t="shared" si="127"/>
        <v>0</v>
      </c>
      <c r="AP69" s="99">
        <f t="shared" si="128"/>
        <v>0</v>
      </c>
      <c r="AQ69" s="150">
        <f t="shared" si="129"/>
        <v>0</v>
      </c>
      <c r="AZ69" s="154"/>
      <c r="BA69" s="154"/>
      <c r="BB69" s="154"/>
      <c r="BC69" s="154"/>
      <c r="BD69" s="154"/>
      <c r="BE69" s="154"/>
      <c r="BF69" s="154"/>
      <c r="BG69" s="185"/>
      <c r="BH69" s="185"/>
      <c r="BI69" s="154"/>
      <c r="BJ69" s="154"/>
      <c r="BK69" s="154"/>
      <c r="BL69" s="154"/>
      <c r="BM69" s="154"/>
      <c r="BN69" s="154"/>
      <c r="BO69" s="154"/>
      <c r="BP69" s="154"/>
      <c r="BY69" s="223" t="str">
        <f t="shared" si="104"/>
        <v> </v>
      </c>
      <c r="BZ69" s="226" t="str">
        <f t="shared" si="105"/>
        <v> </v>
      </c>
      <c r="CA69" s="227" t="str">
        <f t="shared" si="106"/>
        <v> </v>
      </c>
      <c r="CB69" s="227" t="str">
        <f t="shared" si="107"/>
        <v> </v>
      </c>
      <c r="CC69" s="238">
        <f t="shared" si="108"/>
        <v>0</v>
      </c>
      <c r="CE69" s="226" t="str">
        <f t="shared" si="109"/>
        <v> </v>
      </c>
      <c r="CF69" s="227" t="str">
        <f t="shared" si="110"/>
        <v> </v>
      </c>
      <c r="CG69" s="227" t="str">
        <f t="shared" si="111"/>
        <v> </v>
      </c>
      <c r="CH69" s="238">
        <f t="shared" si="112"/>
        <v>0</v>
      </c>
      <c r="CJ69" s="226" t="str">
        <f t="shared" si="113"/>
        <v> </v>
      </c>
      <c r="CK69" s="227" t="str">
        <f t="shared" si="114"/>
        <v> </v>
      </c>
      <c r="CL69" s="227" t="str">
        <f t="shared" si="115"/>
        <v> </v>
      </c>
      <c r="CM69" s="238">
        <f t="shared" si="116"/>
        <v>0</v>
      </c>
      <c r="CN69" s="2"/>
      <c r="CO69" s="226" t="str">
        <f t="shared" si="117"/>
        <v> </v>
      </c>
      <c r="CP69" s="227" t="str">
        <f t="shared" si="118"/>
        <v> </v>
      </c>
      <c r="CQ69" s="227" t="str">
        <f t="shared" si="119"/>
        <v> </v>
      </c>
      <c r="CR69" s="238">
        <f t="shared" si="120"/>
        <v>0</v>
      </c>
      <c r="CT69" s="226" t="str">
        <f t="shared" si="121"/>
        <v> </v>
      </c>
      <c r="CU69" s="227" t="str">
        <f t="shared" si="122"/>
        <v> </v>
      </c>
      <c r="CV69" s="227" t="str">
        <f t="shared" si="123"/>
        <v> </v>
      </c>
      <c r="CW69" s="238">
        <f t="shared" si="124"/>
        <v>0</v>
      </c>
    </row>
    <row r="70" ht="10.35" hidden="1" customHeight="1" spans="1:101">
      <c r="A70" s="4"/>
      <c r="B70" s="22"/>
      <c r="C70" s="22"/>
      <c r="E70" s="37" t="str">
        <f t="shared" si="88"/>
        <v> </v>
      </c>
      <c r="F70" s="38"/>
      <c r="G70" s="39"/>
      <c r="H70" s="40"/>
      <c r="I70" s="68">
        <f t="shared" si="89"/>
        <v>0</v>
      </c>
      <c r="J70" s="10"/>
      <c r="K70" s="38"/>
      <c r="L70" s="39"/>
      <c r="M70" s="40"/>
      <c r="N70" s="68">
        <f t="shared" si="90"/>
        <v>0</v>
      </c>
      <c r="O70" s="10"/>
      <c r="P70" s="38"/>
      <c r="Q70" s="39"/>
      <c r="R70" s="40"/>
      <c r="S70" s="68">
        <f t="shared" si="91"/>
        <v>0</v>
      </c>
      <c r="T70" s="10"/>
      <c r="U70" s="38"/>
      <c r="V70" s="39"/>
      <c r="W70" s="40"/>
      <c r="X70" s="68">
        <f t="shared" si="92"/>
        <v>0</v>
      </c>
      <c r="Y70" s="10"/>
      <c r="Z70" s="73">
        <f t="shared" si="93"/>
        <v>0</v>
      </c>
      <c r="AA70" s="79">
        <f t="shared" si="93"/>
        <v>0</v>
      </c>
      <c r="AB70" s="79">
        <f t="shared" si="95"/>
        <v>0</v>
      </c>
      <c r="AC70" s="68">
        <f t="shared" si="96"/>
        <v>0</v>
      </c>
      <c r="AD70" s="4"/>
      <c r="AE70" s="37" t="str">
        <f t="shared" si="97"/>
        <v> </v>
      </c>
      <c r="AF70" s="86" t="str">
        <f t="shared" si="98"/>
        <v>0</v>
      </c>
      <c r="AG70" s="86" t="str">
        <f t="shared" si="99"/>
        <v>0</v>
      </c>
      <c r="AH70" s="86" t="str">
        <f t="shared" si="100"/>
        <v>0</v>
      </c>
      <c r="AI70" s="86" t="str">
        <f t="shared" si="101"/>
        <v>0</v>
      </c>
      <c r="AJ70" s="100" t="str">
        <f t="shared" si="102"/>
        <v/>
      </c>
      <c r="AK70" s="4"/>
      <c r="AL70" s="37" t="str">
        <f t="shared" si="103"/>
        <v> </v>
      </c>
      <c r="AM70" s="141">
        <f t="shared" si="125"/>
        <v>0</v>
      </c>
      <c r="AN70" s="99">
        <f t="shared" si="126"/>
        <v>0</v>
      </c>
      <c r="AO70" s="99">
        <f t="shared" si="127"/>
        <v>0</v>
      </c>
      <c r="AP70" s="99">
        <f t="shared" si="128"/>
        <v>0</v>
      </c>
      <c r="AQ70" s="150">
        <f t="shared" si="129"/>
        <v>0</v>
      </c>
      <c r="AZ70" s="154"/>
      <c r="BA70" s="154"/>
      <c r="BB70" s="154"/>
      <c r="BC70" s="154"/>
      <c r="BD70" s="154"/>
      <c r="BE70" s="154"/>
      <c r="BF70" s="154"/>
      <c r="BG70" s="185"/>
      <c r="BH70" s="185"/>
      <c r="BI70" s="154"/>
      <c r="BJ70" s="154"/>
      <c r="BK70" s="154"/>
      <c r="BL70" s="154"/>
      <c r="BM70" s="154"/>
      <c r="BN70" s="154"/>
      <c r="BO70" s="154"/>
      <c r="BP70" s="154"/>
      <c r="BY70" s="223" t="str">
        <f t="shared" si="104"/>
        <v> </v>
      </c>
      <c r="BZ70" s="226" t="str">
        <f t="shared" si="105"/>
        <v> </v>
      </c>
      <c r="CA70" s="227" t="str">
        <f t="shared" si="106"/>
        <v> </v>
      </c>
      <c r="CB70" s="227" t="str">
        <f t="shared" si="107"/>
        <v> </v>
      </c>
      <c r="CC70" s="238">
        <f t="shared" si="108"/>
        <v>0</v>
      </c>
      <c r="CE70" s="226" t="str">
        <f t="shared" si="109"/>
        <v> </v>
      </c>
      <c r="CF70" s="227" t="str">
        <f t="shared" si="110"/>
        <v> </v>
      </c>
      <c r="CG70" s="227" t="str">
        <f t="shared" si="111"/>
        <v> </v>
      </c>
      <c r="CH70" s="238">
        <f t="shared" si="112"/>
        <v>0</v>
      </c>
      <c r="CJ70" s="226" t="str">
        <f t="shared" si="113"/>
        <v> </v>
      </c>
      <c r="CK70" s="227" t="str">
        <f t="shared" si="114"/>
        <v> </v>
      </c>
      <c r="CL70" s="227" t="str">
        <f t="shared" si="115"/>
        <v> </v>
      </c>
      <c r="CM70" s="238">
        <f t="shared" si="116"/>
        <v>0</v>
      </c>
      <c r="CN70" s="2"/>
      <c r="CO70" s="226" t="str">
        <f t="shared" si="117"/>
        <v> </v>
      </c>
      <c r="CP70" s="227" t="str">
        <f t="shared" si="118"/>
        <v> </v>
      </c>
      <c r="CQ70" s="227" t="str">
        <f t="shared" si="119"/>
        <v> </v>
      </c>
      <c r="CR70" s="238">
        <f t="shared" si="120"/>
        <v>0</v>
      </c>
      <c r="CT70" s="226" t="str">
        <f t="shared" si="121"/>
        <v> </v>
      </c>
      <c r="CU70" s="227" t="str">
        <f t="shared" si="122"/>
        <v> </v>
      </c>
      <c r="CV70" s="227" t="str">
        <f t="shared" si="123"/>
        <v> </v>
      </c>
      <c r="CW70" s="238">
        <f t="shared" si="124"/>
        <v>0</v>
      </c>
    </row>
    <row r="71" ht="10.35" hidden="1" customHeight="1" spans="1:101">
      <c r="A71" s="4"/>
      <c r="B71" s="22"/>
      <c r="C71" s="22"/>
      <c r="E71" s="37" t="str">
        <f t="shared" si="88"/>
        <v> </v>
      </c>
      <c r="F71" s="38"/>
      <c r="G71" s="39"/>
      <c r="H71" s="40"/>
      <c r="I71" s="68">
        <f t="shared" si="89"/>
        <v>0</v>
      </c>
      <c r="J71" s="10"/>
      <c r="K71" s="38"/>
      <c r="L71" s="39"/>
      <c r="M71" s="40"/>
      <c r="N71" s="68">
        <f t="shared" si="90"/>
        <v>0</v>
      </c>
      <c r="O71" s="10"/>
      <c r="P71" s="38"/>
      <c r="Q71" s="39"/>
      <c r="R71" s="40"/>
      <c r="S71" s="68">
        <f t="shared" si="91"/>
        <v>0</v>
      </c>
      <c r="T71" s="10"/>
      <c r="U71" s="38"/>
      <c r="V71" s="39"/>
      <c r="W71" s="40"/>
      <c r="X71" s="68">
        <f t="shared" si="92"/>
        <v>0</v>
      </c>
      <c r="Y71" s="10"/>
      <c r="Z71" s="73">
        <f t="shared" si="93"/>
        <v>0</v>
      </c>
      <c r="AA71" s="79">
        <f t="shared" si="93"/>
        <v>0</v>
      </c>
      <c r="AB71" s="79">
        <f t="shared" si="95"/>
        <v>0</v>
      </c>
      <c r="AC71" s="68">
        <f t="shared" si="96"/>
        <v>0</v>
      </c>
      <c r="AD71" s="4"/>
      <c r="AE71" s="37" t="str">
        <f t="shared" si="97"/>
        <v> </v>
      </c>
      <c r="AF71" s="86" t="str">
        <f t="shared" si="98"/>
        <v>0</v>
      </c>
      <c r="AG71" s="86" t="str">
        <f t="shared" si="99"/>
        <v>0</v>
      </c>
      <c r="AH71" s="86" t="str">
        <f t="shared" si="100"/>
        <v>0</v>
      </c>
      <c r="AI71" s="86" t="str">
        <f t="shared" si="101"/>
        <v>0</v>
      </c>
      <c r="AJ71" s="100" t="str">
        <f t="shared" si="102"/>
        <v/>
      </c>
      <c r="AK71" s="4"/>
      <c r="AL71" s="37" t="str">
        <f t="shared" si="103"/>
        <v> </v>
      </c>
      <c r="AM71" s="141">
        <f t="shared" si="125"/>
        <v>0</v>
      </c>
      <c r="AN71" s="99">
        <f t="shared" si="126"/>
        <v>0</v>
      </c>
      <c r="AO71" s="99">
        <f t="shared" si="127"/>
        <v>0</v>
      </c>
      <c r="AP71" s="99">
        <f t="shared" si="128"/>
        <v>0</v>
      </c>
      <c r="AQ71" s="150">
        <f t="shared" si="129"/>
        <v>0</v>
      </c>
      <c r="AZ71" s="154"/>
      <c r="BA71" s="154"/>
      <c r="BB71" s="154"/>
      <c r="BC71" s="154"/>
      <c r="BD71" s="154"/>
      <c r="BE71" s="154"/>
      <c r="BF71" s="154"/>
      <c r="BG71" s="185"/>
      <c r="BH71" s="185"/>
      <c r="BI71" s="154"/>
      <c r="BJ71" s="154"/>
      <c r="BK71" s="154"/>
      <c r="BL71" s="154"/>
      <c r="BM71" s="154"/>
      <c r="BN71" s="154"/>
      <c r="BO71" s="154"/>
      <c r="BP71" s="154"/>
      <c r="BY71" s="223" t="str">
        <f t="shared" si="104"/>
        <v> </v>
      </c>
      <c r="BZ71" s="226" t="str">
        <f t="shared" si="105"/>
        <v> </v>
      </c>
      <c r="CA71" s="227" t="str">
        <f t="shared" si="106"/>
        <v> </v>
      </c>
      <c r="CB71" s="227" t="str">
        <f t="shared" si="107"/>
        <v> </v>
      </c>
      <c r="CC71" s="238">
        <f t="shared" si="108"/>
        <v>0</v>
      </c>
      <c r="CE71" s="226" t="str">
        <f t="shared" si="109"/>
        <v> </v>
      </c>
      <c r="CF71" s="227" t="str">
        <f t="shared" si="110"/>
        <v> </v>
      </c>
      <c r="CG71" s="227" t="str">
        <f t="shared" si="111"/>
        <v> </v>
      </c>
      <c r="CH71" s="238">
        <f t="shared" si="112"/>
        <v>0</v>
      </c>
      <c r="CJ71" s="226" t="str">
        <f t="shared" si="113"/>
        <v> </v>
      </c>
      <c r="CK71" s="227" t="str">
        <f t="shared" si="114"/>
        <v> </v>
      </c>
      <c r="CL71" s="227" t="str">
        <f t="shared" si="115"/>
        <v> </v>
      </c>
      <c r="CM71" s="238">
        <f t="shared" si="116"/>
        <v>0</v>
      </c>
      <c r="CN71" s="2"/>
      <c r="CO71" s="226" t="str">
        <f t="shared" si="117"/>
        <v> </v>
      </c>
      <c r="CP71" s="227" t="str">
        <f t="shared" si="118"/>
        <v> </v>
      </c>
      <c r="CQ71" s="227" t="str">
        <f t="shared" si="119"/>
        <v> </v>
      </c>
      <c r="CR71" s="238">
        <f t="shared" si="120"/>
        <v>0</v>
      </c>
      <c r="CT71" s="226" t="str">
        <f t="shared" si="121"/>
        <v> </v>
      </c>
      <c r="CU71" s="227" t="str">
        <f t="shared" si="122"/>
        <v> </v>
      </c>
      <c r="CV71" s="227" t="str">
        <f t="shared" si="123"/>
        <v> </v>
      </c>
      <c r="CW71" s="238">
        <f t="shared" si="124"/>
        <v>0</v>
      </c>
    </row>
    <row r="72" ht="10.35" hidden="1" customHeight="1" spans="1:101">
      <c r="A72" s="4"/>
      <c r="B72" s="22"/>
      <c r="C72" s="22"/>
      <c r="E72" s="37" t="str">
        <f t="shared" si="88"/>
        <v> </v>
      </c>
      <c r="F72" s="38"/>
      <c r="G72" s="39"/>
      <c r="H72" s="40"/>
      <c r="I72" s="68">
        <f t="shared" si="89"/>
        <v>0</v>
      </c>
      <c r="J72" s="10"/>
      <c r="K72" s="38"/>
      <c r="L72" s="39"/>
      <c r="M72" s="40"/>
      <c r="N72" s="68">
        <f t="shared" si="90"/>
        <v>0</v>
      </c>
      <c r="O72" s="10"/>
      <c r="P72" s="38"/>
      <c r="Q72" s="39"/>
      <c r="R72" s="40"/>
      <c r="S72" s="68">
        <f t="shared" si="91"/>
        <v>0</v>
      </c>
      <c r="T72" s="10"/>
      <c r="U72" s="38"/>
      <c r="V72" s="39"/>
      <c r="W72" s="40"/>
      <c r="X72" s="68">
        <f t="shared" si="92"/>
        <v>0</v>
      </c>
      <c r="Y72" s="10"/>
      <c r="Z72" s="73">
        <f t="shared" si="93"/>
        <v>0</v>
      </c>
      <c r="AA72" s="79">
        <f t="shared" si="93"/>
        <v>0</v>
      </c>
      <c r="AB72" s="79">
        <f t="shared" si="95"/>
        <v>0</v>
      </c>
      <c r="AC72" s="68">
        <f t="shared" si="96"/>
        <v>0</v>
      </c>
      <c r="AD72" s="4"/>
      <c r="AE72" s="37" t="str">
        <f t="shared" si="97"/>
        <v> </v>
      </c>
      <c r="AF72" s="86" t="str">
        <f t="shared" si="98"/>
        <v>0</v>
      </c>
      <c r="AG72" s="86" t="str">
        <f t="shared" si="99"/>
        <v>0</v>
      </c>
      <c r="AH72" s="86" t="str">
        <f t="shared" si="100"/>
        <v>0</v>
      </c>
      <c r="AI72" s="86" t="str">
        <f t="shared" si="101"/>
        <v>0</v>
      </c>
      <c r="AJ72" s="100" t="str">
        <f t="shared" si="102"/>
        <v/>
      </c>
      <c r="AK72" s="4"/>
      <c r="AL72" s="37" t="str">
        <f t="shared" si="103"/>
        <v> </v>
      </c>
      <c r="AM72" s="141">
        <f t="shared" si="125"/>
        <v>0</v>
      </c>
      <c r="AN72" s="99">
        <f t="shared" si="126"/>
        <v>0</v>
      </c>
      <c r="AO72" s="99">
        <f t="shared" si="127"/>
        <v>0</v>
      </c>
      <c r="AP72" s="99">
        <f t="shared" si="128"/>
        <v>0</v>
      </c>
      <c r="AQ72" s="150">
        <f t="shared" si="129"/>
        <v>0</v>
      </c>
      <c r="AZ72" s="154"/>
      <c r="BA72" s="154"/>
      <c r="BB72" s="154"/>
      <c r="BC72" s="154"/>
      <c r="BD72" s="154"/>
      <c r="BE72" s="154"/>
      <c r="BF72" s="154"/>
      <c r="BG72" s="185"/>
      <c r="BH72" s="185"/>
      <c r="BI72" s="154"/>
      <c r="BJ72" s="154"/>
      <c r="BK72" s="154"/>
      <c r="BL72" s="154"/>
      <c r="BM72" s="154"/>
      <c r="BN72" s="154"/>
      <c r="BO72" s="154"/>
      <c r="BP72" s="154"/>
      <c r="BY72" s="223" t="str">
        <f t="shared" si="104"/>
        <v> </v>
      </c>
      <c r="BZ72" s="226" t="str">
        <f t="shared" si="105"/>
        <v> </v>
      </c>
      <c r="CA72" s="227" t="str">
        <f t="shared" si="106"/>
        <v> </v>
      </c>
      <c r="CB72" s="227" t="str">
        <f t="shared" si="107"/>
        <v> </v>
      </c>
      <c r="CC72" s="238">
        <f t="shared" si="108"/>
        <v>0</v>
      </c>
      <c r="CE72" s="226" t="str">
        <f t="shared" si="109"/>
        <v> </v>
      </c>
      <c r="CF72" s="227" t="str">
        <f t="shared" si="110"/>
        <v> </v>
      </c>
      <c r="CG72" s="227" t="str">
        <f t="shared" si="111"/>
        <v> </v>
      </c>
      <c r="CH72" s="238">
        <f t="shared" si="112"/>
        <v>0</v>
      </c>
      <c r="CJ72" s="226" t="str">
        <f t="shared" si="113"/>
        <v> </v>
      </c>
      <c r="CK72" s="227" t="str">
        <f t="shared" si="114"/>
        <v> </v>
      </c>
      <c r="CL72" s="227" t="str">
        <f t="shared" si="115"/>
        <v> </v>
      </c>
      <c r="CM72" s="238">
        <f t="shared" si="116"/>
        <v>0</v>
      </c>
      <c r="CN72" s="2"/>
      <c r="CO72" s="226" t="str">
        <f t="shared" si="117"/>
        <v> </v>
      </c>
      <c r="CP72" s="227" t="str">
        <f t="shared" si="118"/>
        <v> </v>
      </c>
      <c r="CQ72" s="227" t="str">
        <f t="shared" si="119"/>
        <v> </v>
      </c>
      <c r="CR72" s="238">
        <f t="shared" si="120"/>
        <v>0</v>
      </c>
      <c r="CT72" s="226" t="str">
        <f t="shared" si="121"/>
        <v> </v>
      </c>
      <c r="CU72" s="227" t="str">
        <f t="shared" si="122"/>
        <v> </v>
      </c>
      <c r="CV72" s="227" t="str">
        <f t="shared" si="123"/>
        <v> </v>
      </c>
      <c r="CW72" s="238">
        <f t="shared" si="124"/>
        <v>0</v>
      </c>
    </row>
    <row r="73" ht="10.35" hidden="1" customHeight="1" spans="1:101">
      <c r="A73" s="7"/>
      <c r="B73" s="22"/>
      <c r="C73" s="22"/>
      <c r="E73" s="37" t="str">
        <f t="shared" si="88"/>
        <v> </v>
      </c>
      <c r="F73" s="38"/>
      <c r="G73" s="39"/>
      <c r="H73" s="40"/>
      <c r="I73" s="68">
        <f t="shared" si="89"/>
        <v>0</v>
      </c>
      <c r="J73" s="10"/>
      <c r="K73" s="38"/>
      <c r="L73" s="39"/>
      <c r="M73" s="40"/>
      <c r="N73" s="68">
        <f t="shared" si="90"/>
        <v>0</v>
      </c>
      <c r="O73" s="10"/>
      <c r="P73" s="38"/>
      <c r="Q73" s="39"/>
      <c r="R73" s="40"/>
      <c r="S73" s="68">
        <f t="shared" si="91"/>
        <v>0</v>
      </c>
      <c r="T73" s="10"/>
      <c r="U73" s="38"/>
      <c r="V73" s="39"/>
      <c r="W73" s="40"/>
      <c r="X73" s="68">
        <f t="shared" si="92"/>
        <v>0</v>
      </c>
      <c r="Y73" s="10"/>
      <c r="Z73" s="73">
        <f t="shared" si="93"/>
        <v>0</v>
      </c>
      <c r="AA73" s="79">
        <f t="shared" si="93"/>
        <v>0</v>
      </c>
      <c r="AB73" s="79">
        <f t="shared" si="95"/>
        <v>0</v>
      </c>
      <c r="AC73" s="68">
        <f t="shared" si="96"/>
        <v>0</v>
      </c>
      <c r="AD73" s="4"/>
      <c r="AE73" s="37" t="str">
        <f t="shared" si="97"/>
        <v> </v>
      </c>
      <c r="AF73" s="86" t="str">
        <f t="shared" si="98"/>
        <v>0</v>
      </c>
      <c r="AG73" s="86" t="str">
        <f t="shared" si="99"/>
        <v>0</v>
      </c>
      <c r="AH73" s="86" t="str">
        <f t="shared" si="100"/>
        <v>0</v>
      </c>
      <c r="AI73" s="86" t="str">
        <f t="shared" si="101"/>
        <v>0</v>
      </c>
      <c r="AJ73" s="100" t="str">
        <f t="shared" si="102"/>
        <v/>
      </c>
      <c r="AK73" s="4"/>
      <c r="AL73" s="37" t="str">
        <f t="shared" si="103"/>
        <v> </v>
      </c>
      <c r="AM73" s="141">
        <f t="shared" si="125"/>
        <v>0</v>
      </c>
      <c r="AN73" s="99">
        <f t="shared" si="126"/>
        <v>0</v>
      </c>
      <c r="AO73" s="99">
        <f t="shared" si="127"/>
        <v>0</v>
      </c>
      <c r="AP73" s="99">
        <f t="shared" si="128"/>
        <v>0</v>
      </c>
      <c r="AQ73" s="150">
        <f t="shared" si="129"/>
        <v>0</v>
      </c>
      <c r="AZ73" s="154"/>
      <c r="BA73" s="154"/>
      <c r="BB73" s="154"/>
      <c r="BC73" s="154"/>
      <c r="BD73" s="154"/>
      <c r="BE73" s="154"/>
      <c r="BF73" s="154"/>
      <c r="BG73" s="185"/>
      <c r="BH73" s="185"/>
      <c r="BI73" s="154"/>
      <c r="BJ73" s="154"/>
      <c r="BK73" s="154"/>
      <c r="BL73" s="154"/>
      <c r="BM73" s="154"/>
      <c r="BN73" s="154"/>
      <c r="BO73" s="154"/>
      <c r="BP73" s="154"/>
      <c r="BY73" s="223" t="str">
        <f t="shared" si="104"/>
        <v> </v>
      </c>
      <c r="BZ73" s="226" t="str">
        <f t="shared" si="105"/>
        <v> </v>
      </c>
      <c r="CA73" s="227" t="str">
        <f t="shared" si="106"/>
        <v> </v>
      </c>
      <c r="CB73" s="227" t="str">
        <f t="shared" si="107"/>
        <v> </v>
      </c>
      <c r="CC73" s="238">
        <f t="shared" si="108"/>
        <v>0</v>
      </c>
      <c r="CE73" s="226" t="str">
        <f t="shared" si="109"/>
        <v> </v>
      </c>
      <c r="CF73" s="227" t="str">
        <f t="shared" si="110"/>
        <v> </v>
      </c>
      <c r="CG73" s="227" t="str">
        <f t="shared" si="111"/>
        <v> </v>
      </c>
      <c r="CH73" s="238">
        <f t="shared" si="112"/>
        <v>0</v>
      </c>
      <c r="CJ73" s="226" t="str">
        <f t="shared" si="113"/>
        <v> </v>
      </c>
      <c r="CK73" s="227" t="str">
        <f t="shared" si="114"/>
        <v> </v>
      </c>
      <c r="CL73" s="227" t="str">
        <f t="shared" si="115"/>
        <v> </v>
      </c>
      <c r="CM73" s="238">
        <f t="shared" si="116"/>
        <v>0</v>
      </c>
      <c r="CN73" s="2"/>
      <c r="CO73" s="226" t="str">
        <f t="shared" si="117"/>
        <v> </v>
      </c>
      <c r="CP73" s="227" t="str">
        <f t="shared" si="118"/>
        <v> </v>
      </c>
      <c r="CQ73" s="227" t="str">
        <f t="shared" si="119"/>
        <v> </v>
      </c>
      <c r="CR73" s="238">
        <f t="shared" si="120"/>
        <v>0</v>
      </c>
      <c r="CT73" s="226" t="str">
        <f t="shared" si="121"/>
        <v> </v>
      </c>
      <c r="CU73" s="227" t="str">
        <f t="shared" si="122"/>
        <v> </v>
      </c>
      <c r="CV73" s="227" t="str">
        <f t="shared" si="123"/>
        <v> </v>
      </c>
      <c r="CW73" s="238">
        <f t="shared" si="124"/>
        <v>0</v>
      </c>
    </row>
    <row r="74" ht="10.35" hidden="1" customHeight="1" spans="1:101">
      <c r="A74" s="10"/>
      <c r="B74" s="22"/>
      <c r="C74" s="22"/>
      <c r="E74" s="37" t="str">
        <f t="shared" si="88"/>
        <v> </v>
      </c>
      <c r="F74" s="38"/>
      <c r="G74" s="39"/>
      <c r="H74" s="40"/>
      <c r="I74" s="68">
        <f t="shared" si="89"/>
        <v>0</v>
      </c>
      <c r="J74" s="10"/>
      <c r="K74" s="38"/>
      <c r="L74" s="39"/>
      <c r="M74" s="40"/>
      <c r="N74" s="68">
        <f t="shared" si="90"/>
        <v>0</v>
      </c>
      <c r="O74" s="10"/>
      <c r="P74" s="38"/>
      <c r="Q74" s="39"/>
      <c r="R74" s="40"/>
      <c r="S74" s="68">
        <f t="shared" si="91"/>
        <v>0</v>
      </c>
      <c r="T74" s="10"/>
      <c r="U74" s="38"/>
      <c r="V74" s="39"/>
      <c r="W74" s="40"/>
      <c r="X74" s="68">
        <f t="shared" si="92"/>
        <v>0</v>
      </c>
      <c r="Y74" s="10"/>
      <c r="Z74" s="73">
        <f t="shared" si="93"/>
        <v>0</v>
      </c>
      <c r="AA74" s="79">
        <f t="shared" si="93"/>
        <v>0</v>
      </c>
      <c r="AB74" s="79">
        <f t="shared" si="95"/>
        <v>0</v>
      </c>
      <c r="AC74" s="68">
        <f t="shared" si="96"/>
        <v>0</v>
      </c>
      <c r="AD74" s="4"/>
      <c r="AE74" s="37" t="str">
        <f t="shared" si="97"/>
        <v> </v>
      </c>
      <c r="AF74" s="86" t="str">
        <f t="shared" si="98"/>
        <v>0</v>
      </c>
      <c r="AG74" s="86" t="str">
        <f t="shared" si="99"/>
        <v>0</v>
      </c>
      <c r="AH74" s="86" t="str">
        <f t="shared" si="100"/>
        <v>0</v>
      </c>
      <c r="AI74" s="86" t="str">
        <f t="shared" si="101"/>
        <v>0</v>
      </c>
      <c r="AJ74" s="100" t="str">
        <f t="shared" si="102"/>
        <v/>
      </c>
      <c r="AK74" s="4"/>
      <c r="AL74" s="37" t="str">
        <f t="shared" si="103"/>
        <v> </v>
      </c>
      <c r="AM74" s="141">
        <f t="shared" si="125"/>
        <v>0</v>
      </c>
      <c r="AN74" s="99">
        <f t="shared" si="126"/>
        <v>0</v>
      </c>
      <c r="AO74" s="99">
        <f t="shared" si="127"/>
        <v>0</v>
      </c>
      <c r="AP74" s="99">
        <f t="shared" si="128"/>
        <v>0</v>
      </c>
      <c r="AQ74" s="150">
        <f t="shared" si="129"/>
        <v>0</v>
      </c>
      <c r="AZ74" s="154"/>
      <c r="BA74" s="154"/>
      <c r="BB74" s="154"/>
      <c r="BC74" s="154"/>
      <c r="BD74" s="154"/>
      <c r="BE74" s="154"/>
      <c r="BF74" s="154"/>
      <c r="BG74" s="185"/>
      <c r="BH74" s="185"/>
      <c r="BI74" s="154"/>
      <c r="BJ74" s="154"/>
      <c r="BK74" s="154"/>
      <c r="BL74" s="154"/>
      <c r="BM74" s="154"/>
      <c r="BN74" s="154"/>
      <c r="BO74" s="154"/>
      <c r="BP74" s="154"/>
      <c r="BY74" s="223" t="str">
        <f t="shared" si="104"/>
        <v> </v>
      </c>
      <c r="BZ74" s="226" t="str">
        <f t="shared" si="105"/>
        <v> </v>
      </c>
      <c r="CA74" s="227" t="str">
        <f t="shared" si="106"/>
        <v> </v>
      </c>
      <c r="CB74" s="227" t="str">
        <f t="shared" si="107"/>
        <v> </v>
      </c>
      <c r="CC74" s="238">
        <f t="shared" si="108"/>
        <v>0</v>
      </c>
      <c r="CE74" s="226" t="str">
        <f t="shared" si="109"/>
        <v> </v>
      </c>
      <c r="CF74" s="227" t="str">
        <f t="shared" si="110"/>
        <v> </v>
      </c>
      <c r="CG74" s="227" t="str">
        <f t="shared" si="111"/>
        <v> </v>
      </c>
      <c r="CH74" s="238">
        <f t="shared" si="112"/>
        <v>0</v>
      </c>
      <c r="CJ74" s="226" t="str">
        <f t="shared" si="113"/>
        <v> </v>
      </c>
      <c r="CK74" s="227" t="str">
        <f t="shared" si="114"/>
        <v> </v>
      </c>
      <c r="CL74" s="227" t="str">
        <f t="shared" si="115"/>
        <v> </v>
      </c>
      <c r="CM74" s="238">
        <f t="shared" si="116"/>
        <v>0</v>
      </c>
      <c r="CN74" s="2"/>
      <c r="CO74" s="226" t="str">
        <f t="shared" si="117"/>
        <v> </v>
      </c>
      <c r="CP74" s="227" t="str">
        <f t="shared" si="118"/>
        <v> </v>
      </c>
      <c r="CQ74" s="227" t="str">
        <f t="shared" si="119"/>
        <v> </v>
      </c>
      <c r="CR74" s="238">
        <f t="shared" si="120"/>
        <v>0</v>
      </c>
      <c r="CT74" s="226" t="str">
        <f t="shared" si="121"/>
        <v> </v>
      </c>
      <c r="CU74" s="227" t="str">
        <f t="shared" si="122"/>
        <v> </v>
      </c>
      <c r="CV74" s="227" t="str">
        <f t="shared" si="123"/>
        <v> </v>
      </c>
      <c r="CW74" s="238">
        <f t="shared" si="124"/>
        <v>0</v>
      </c>
    </row>
    <row r="75" ht="10.35" hidden="1" customHeight="1" spans="1:101">
      <c r="A75" s="4"/>
      <c r="B75" s="22"/>
      <c r="C75" s="22"/>
      <c r="E75" s="37" t="str">
        <f t="shared" si="88"/>
        <v> </v>
      </c>
      <c r="F75" s="38"/>
      <c r="G75" s="39"/>
      <c r="H75" s="40"/>
      <c r="I75" s="68">
        <f t="shared" si="89"/>
        <v>0</v>
      </c>
      <c r="J75" s="10"/>
      <c r="K75" s="38"/>
      <c r="L75" s="39"/>
      <c r="M75" s="40"/>
      <c r="N75" s="68">
        <f t="shared" si="90"/>
        <v>0</v>
      </c>
      <c r="O75" s="10"/>
      <c r="P75" s="38"/>
      <c r="Q75" s="39"/>
      <c r="R75" s="40"/>
      <c r="S75" s="68">
        <f t="shared" si="91"/>
        <v>0</v>
      </c>
      <c r="T75" s="10"/>
      <c r="U75" s="38"/>
      <c r="V75" s="39"/>
      <c r="W75" s="40"/>
      <c r="X75" s="68">
        <f t="shared" si="92"/>
        <v>0</v>
      </c>
      <c r="Y75" s="10"/>
      <c r="Z75" s="73">
        <f t="shared" si="93"/>
        <v>0</v>
      </c>
      <c r="AA75" s="79">
        <f t="shared" si="93"/>
        <v>0</v>
      </c>
      <c r="AB75" s="79">
        <f t="shared" si="95"/>
        <v>0</v>
      </c>
      <c r="AC75" s="68">
        <f t="shared" si="96"/>
        <v>0</v>
      </c>
      <c r="AD75" s="4"/>
      <c r="AE75" s="37" t="str">
        <f t="shared" si="97"/>
        <v> </v>
      </c>
      <c r="AF75" s="86" t="str">
        <f t="shared" si="98"/>
        <v>0</v>
      </c>
      <c r="AG75" s="86" t="str">
        <f t="shared" si="99"/>
        <v>0</v>
      </c>
      <c r="AH75" s="86" t="str">
        <f t="shared" si="100"/>
        <v>0</v>
      </c>
      <c r="AI75" s="86" t="str">
        <f t="shared" si="101"/>
        <v>0</v>
      </c>
      <c r="AJ75" s="100" t="str">
        <f t="shared" si="102"/>
        <v/>
      </c>
      <c r="AK75" s="4"/>
      <c r="AL75" s="37" t="str">
        <f t="shared" si="103"/>
        <v> </v>
      </c>
      <c r="AM75" s="141">
        <f t="shared" si="125"/>
        <v>0</v>
      </c>
      <c r="AN75" s="99">
        <f t="shared" si="126"/>
        <v>0</v>
      </c>
      <c r="AO75" s="99">
        <f t="shared" si="127"/>
        <v>0</v>
      </c>
      <c r="AP75" s="99">
        <f t="shared" si="128"/>
        <v>0</v>
      </c>
      <c r="AQ75" s="150">
        <f t="shared" si="129"/>
        <v>0</v>
      </c>
      <c r="AZ75" s="154"/>
      <c r="BA75" s="154"/>
      <c r="BB75" s="154"/>
      <c r="BC75" s="154"/>
      <c r="BD75" s="154"/>
      <c r="BE75" s="154"/>
      <c r="BF75" s="154"/>
      <c r="BG75" s="185"/>
      <c r="BH75" s="185"/>
      <c r="BI75" s="154"/>
      <c r="BJ75" s="154"/>
      <c r="BK75" s="154"/>
      <c r="BL75" s="154"/>
      <c r="BM75" s="154"/>
      <c r="BN75" s="154"/>
      <c r="BO75" s="154"/>
      <c r="BP75" s="154"/>
      <c r="BY75" s="223" t="str">
        <f t="shared" si="104"/>
        <v> </v>
      </c>
      <c r="BZ75" s="226" t="str">
        <f t="shared" si="105"/>
        <v> </v>
      </c>
      <c r="CA75" s="227" t="str">
        <f t="shared" si="106"/>
        <v> </v>
      </c>
      <c r="CB75" s="227" t="str">
        <f t="shared" si="107"/>
        <v> </v>
      </c>
      <c r="CC75" s="238">
        <f t="shared" si="108"/>
        <v>0</v>
      </c>
      <c r="CE75" s="226" t="str">
        <f t="shared" si="109"/>
        <v> </v>
      </c>
      <c r="CF75" s="227" t="str">
        <f t="shared" si="110"/>
        <v> </v>
      </c>
      <c r="CG75" s="227" t="str">
        <f t="shared" si="111"/>
        <v> </v>
      </c>
      <c r="CH75" s="238">
        <f t="shared" si="112"/>
        <v>0</v>
      </c>
      <c r="CJ75" s="226" t="str">
        <f t="shared" si="113"/>
        <v> </v>
      </c>
      <c r="CK75" s="227" t="str">
        <f t="shared" si="114"/>
        <v> </v>
      </c>
      <c r="CL75" s="227" t="str">
        <f t="shared" si="115"/>
        <v> </v>
      </c>
      <c r="CM75" s="238">
        <f t="shared" si="116"/>
        <v>0</v>
      </c>
      <c r="CN75" s="2"/>
      <c r="CO75" s="226" t="str">
        <f t="shared" si="117"/>
        <v> </v>
      </c>
      <c r="CP75" s="227" t="str">
        <f t="shared" si="118"/>
        <v> </v>
      </c>
      <c r="CQ75" s="227" t="str">
        <f t="shared" si="119"/>
        <v> </v>
      </c>
      <c r="CR75" s="238">
        <f t="shared" si="120"/>
        <v>0</v>
      </c>
      <c r="CT75" s="226" t="str">
        <f t="shared" si="121"/>
        <v> </v>
      </c>
      <c r="CU75" s="227" t="str">
        <f t="shared" si="122"/>
        <v> </v>
      </c>
      <c r="CV75" s="227" t="str">
        <f t="shared" si="123"/>
        <v> </v>
      </c>
      <c r="CW75" s="238">
        <f t="shared" si="124"/>
        <v>0</v>
      </c>
    </row>
    <row r="76" ht="10.35" hidden="1" customHeight="1" spans="1:101">
      <c r="A76" s="4"/>
      <c r="B76" s="22"/>
      <c r="C76" s="22"/>
      <c r="E76" s="37" t="str">
        <f t="shared" si="88"/>
        <v> </v>
      </c>
      <c r="F76" s="38"/>
      <c r="G76" s="39"/>
      <c r="H76" s="40"/>
      <c r="I76" s="68">
        <f t="shared" si="89"/>
        <v>0</v>
      </c>
      <c r="J76" s="10"/>
      <c r="K76" s="38"/>
      <c r="L76" s="39"/>
      <c r="M76" s="40"/>
      <c r="N76" s="68">
        <f t="shared" si="90"/>
        <v>0</v>
      </c>
      <c r="O76" s="10"/>
      <c r="P76" s="38"/>
      <c r="Q76" s="39"/>
      <c r="R76" s="40"/>
      <c r="S76" s="68">
        <f t="shared" si="91"/>
        <v>0</v>
      </c>
      <c r="T76" s="10"/>
      <c r="U76" s="38"/>
      <c r="V76" s="39"/>
      <c r="W76" s="40"/>
      <c r="X76" s="68">
        <f t="shared" si="92"/>
        <v>0</v>
      </c>
      <c r="Y76" s="10"/>
      <c r="Z76" s="73">
        <f t="shared" si="93"/>
        <v>0</v>
      </c>
      <c r="AA76" s="79">
        <f t="shared" si="93"/>
        <v>0</v>
      </c>
      <c r="AB76" s="79">
        <f t="shared" si="95"/>
        <v>0</v>
      </c>
      <c r="AC76" s="68">
        <f t="shared" si="96"/>
        <v>0</v>
      </c>
      <c r="AD76" s="4"/>
      <c r="AE76" s="37" t="str">
        <f t="shared" si="97"/>
        <v> </v>
      </c>
      <c r="AF76" s="86" t="str">
        <f t="shared" si="98"/>
        <v>0</v>
      </c>
      <c r="AG76" s="86" t="str">
        <f t="shared" si="99"/>
        <v>0</v>
      </c>
      <c r="AH76" s="86" t="str">
        <f t="shared" si="100"/>
        <v>0</v>
      </c>
      <c r="AI76" s="86" t="str">
        <f t="shared" si="101"/>
        <v>0</v>
      </c>
      <c r="AJ76" s="100" t="str">
        <f t="shared" si="102"/>
        <v/>
      </c>
      <c r="AK76" s="4"/>
      <c r="AL76" s="37" t="str">
        <f t="shared" si="103"/>
        <v> </v>
      </c>
      <c r="AM76" s="141">
        <f t="shared" si="125"/>
        <v>0</v>
      </c>
      <c r="AN76" s="99">
        <f t="shared" si="126"/>
        <v>0</v>
      </c>
      <c r="AO76" s="99">
        <f t="shared" si="127"/>
        <v>0</v>
      </c>
      <c r="AP76" s="99">
        <f t="shared" si="128"/>
        <v>0</v>
      </c>
      <c r="AQ76" s="150">
        <f t="shared" si="129"/>
        <v>0</v>
      </c>
      <c r="AZ76" s="154"/>
      <c r="BA76" s="154"/>
      <c r="BB76" s="154"/>
      <c r="BC76" s="154"/>
      <c r="BD76" s="154"/>
      <c r="BE76" s="154"/>
      <c r="BF76" s="154"/>
      <c r="BG76" s="185"/>
      <c r="BH76" s="185"/>
      <c r="BI76" s="154"/>
      <c r="BJ76" s="154"/>
      <c r="BK76" s="154"/>
      <c r="BL76" s="154"/>
      <c r="BM76" s="154"/>
      <c r="BN76" s="154"/>
      <c r="BO76" s="154"/>
      <c r="BP76" s="154"/>
      <c r="BY76" s="223" t="str">
        <f t="shared" si="104"/>
        <v> </v>
      </c>
      <c r="BZ76" s="226" t="str">
        <f t="shared" si="105"/>
        <v> </v>
      </c>
      <c r="CA76" s="227" t="str">
        <f t="shared" si="106"/>
        <v> </v>
      </c>
      <c r="CB76" s="227" t="str">
        <f t="shared" si="107"/>
        <v> </v>
      </c>
      <c r="CC76" s="238">
        <f t="shared" si="108"/>
        <v>0</v>
      </c>
      <c r="CE76" s="226" t="str">
        <f t="shared" si="109"/>
        <v> </v>
      </c>
      <c r="CF76" s="227" t="str">
        <f t="shared" si="110"/>
        <v> </v>
      </c>
      <c r="CG76" s="227" t="str">
        <f t="shared" si="111"/>
        <v> </v>
      </c>
      <c r="CH76" s="238">
        <f t="shared" si="112"/>
        <v>0</v>
      </c>
      <c r="CJ76" s="226" t="str">
        <f t="shared" si="113"/>
        <v> </v>
      </c>
      <c r="CK76" s="227" t="str">
        <f t="shared" si="114"/>
        <v> </v>
      </c>
      <c r="CL76" s="227" t="str">
        <f t="shared" si="115"/>
        <v> </v>
      </c>
      <c r="CM76" s="238">
        <f t="shared" si="116"/>
        <v>0</v>
      </c>
      <c r="CN76" s="2"/>
      <c r="CO76" s="226" t="str">
        <f t="shared" si="117"/>
        <v> </v>
      </c>
      <c r="CP76" s="227" t="str">
        <f t="shared" si="118"/>
        <v> </v>
      </c>
      <c r="CQ76" s="227" t="str">
        <f t="shared" si="119"/>
        <v> </v>
      </c>
      <c r="CR76" s="238">
        <f t="shared" si="120"/>
        <v>0</v>
      </c>
      <c r="CT76" s="226" t="str">
        <f t="shared" si="121"/>
        <v> </v>
      </c>
      <c r="CU76" s="227" t="str">
        <f t="shared" si="122"/>
        <v> </v>
      </c>
      <c r="CV76" s="227" t="str">
        <f t="shared" si="123"/>
        <v> </v>
      </c>
      <c r="CW76" s="238">
        <f t="shared" si="124"/>
        <v>0</v>
      </c>
    </row>
    <row r="77" ht="10.35" hidden="1" customHeight="1" spans="1:101">
      <c r="A77" s="4"/>
      <c r="B77" s="22"/>
      <c r="C77" s="22"/>
      <c r="E77" s="37" t="str">
        <f t="shared" si="88"/>
        <v> </v>
      </c>
      <c r="F77" s="38"/>
      <c r="G77" s="39"/>
      <c r="H77" s="40"/>
      <c r="I77" s="68">
        <f t="shared" si="89"/>
        <v>0</v>
      </c>
      <c r="J77" s="10"/>
      <c r="K77" s="38"/>
      <c r="L77" s="39"/>
      <c r="M77" s="40"/>
      <c r="N77" s="68">
        <f t="shared" si="90"/>
        <v>0</v>
      </c>
      <c r="O77" s="10"/>
      <c r="P77" s="38"/>
      <c r="Q77" s="39"/>
      <c r="R77" s="40"/>
      <c r="S77" s="68">
        <f t="shared" si="91"/>
        <v>0</v>
      </c>
      <c r="T77" s="10"/>
      <c r="U77" s="38"/>
      <c r="V77" s="39"/>
      <c r="W77" s="40"/>
      <c r="X77" s="68">
        <f t="shared" si="92"/>
        <v>0</v>
      </c>
      <c r="Y77" s="10"/>
      <c r="Z77" s="73">
        <f t="shared" si="93"/>
        <v>0</v>
      </c>
      <c r="AA77" s="79">
        <f t="shared" si="93"/>
        <v>0</v>
      </c>
      <c r="AB77" s="79">
        <f t="shared" si="95"/>
        <v>0</v>
      </c>
      <c r="AC77" s="68">
        <f t="shared" si="96"/>
        <v>0</v>
      </c>
      <c r="AD77" s="4"/>
      <c r="AE77" s="37" t="str">
        <f t="shared" si="97"/>
        <v> </v>
      </c>
      <c r="AF77" s="86" t="str">
        <f t="shared" si="98"/>
        <v>0</v>
      </c>
      <c r="AG77" s="86" t="str">
        <f t="shared" si="99"/>
        <v>0</v>
      </c>
      <c r="AH77" s="86" t="str">
        <f t="shared" si="100"/>
        <v>0</v>
      </c>
      <c r="AI77" s="86" t="str">
        <f t="shared" si="101"/>
        <v>0</v>
      </c>
      <c r="AJ77" s="100" t="str">
        <f t="shared" si="102"/>
        <v/>
      </c>
      <c r="AK77" s="4"/>
      <c r="AL77" s="37" t="str">
        <f t="shared" si="103"/>
        <v> </v>
      </c>
      <c r="AM77" s="141">
        <f t="shared" si="125"/>
        <v>0</v>
      </c>
      <c r="AN77" s="99">
        <f t="shared" si="126"/>
        <v>0</v>
      </c>
      <c r="AO77" s="99">
        <f t="shared" si="127"/>
        <v>0</v>
      </c>
      <c r="AP77" s="99">
        <f t="shared" si="128"/>
        <v>0</v>
      </c>
      <c r="AQ77" s="150">
        <f t="shared" si="129"/>
        <v>0</v>
      </c>
      <c r="AZ77" s="154"/>
      <c r="BA77" s="154"/>
      <c r="BB77" s="154"/>
      <c r="BC77" s="154"/>
      <c r="BD77" s="154"/>
      <c r="BE77" s="154"/>
      <c r="BF77" s="154"/>
      <c r="BG77" s="185"/>
      <c r="BH77" s="185"/>
      <c r="BI77" s="154"/>
      <c r="BJ77" s="154"/>
      <c r="BK77" s="154"/>
      <c r="BL77" s="154"/>
      <c r="BM77" s="154"/>
      <c r="BN77" s="154"/>
      <c r="BO77" s="154"/>
      <c r="BP77" s="154"/>
      <c r="BY77" s="223" t="str">
        <f t="shared" si="104"/>
        <v> </v>
      </c>
      <c r="BZ77" s="226" t="str">
        <f t="shared" si="105"/>
        <v> </v>
      </c>
      <c r="CA77" s="227" t="str">
        <f t="shared" si="106"/>
        <v> </v>
      </c>
      <c r="CB77" s="227" t="str">
        <f t="shared" si="107"/>
        <v> </v>
      </c>
      <c r="CC77" s="238">
        <f t="shared" si="108"/>
        <v>0</v>
      </c>
      <c r="CE77" s="226" t="str">
        <f t="shared" si="109"/>
        <v> </v>
      </c>
      <c r="CF77" s="227" t="str">
        <f t="shared" si="110"/>
        <v> </v>
      </c>
      <c r="CG77" s="227" t="str">
        <f t="shared" si="111"/>
        <v> </v>
      </c>
      <c r="CH77" s="238">
        <f t="shared" si="112"/>
        <v>0</v>
      </c>
      <c r="CJ77" s="226" t="str">
        <f t="shared" si="113"/>
        <v> </v>
      </c>
      <c r="CK77" s="227" t="str">
        <f t="shared" si="114"/>
        <v> </v>
      </c>
      <c r="CL77" s="227" t="str">
        <f t="shared" si="115"/>
        <v> </v>
      </c>
      <c r="CM77" s="238">
        <f t="shared" si="116"/>
        <v>0</v>
      </c>
      <c r="CN77" s="2"/>
      <c r="CO77" s="226" t="str">
        <f t="shared" si="117"/>
        <v> </v>
      </c>
      <c r="CP77" s="227" t="str">
        <f t="shared" si="118"/>
        <v> </v>
      </c>
      <c r="CQ77" s="227" t="str">
        <f t="shared" si="119"/>
        <v> </v>
      </c>
      <c r="CR77" s="238">
        <f t="shared" si="120"/>
        <v>0</v>
      </c>
      <c r="CT77" s="226" t="str">
        <f t="shared" si="121"/>
        <v> </v>
      </c>
      <c r="CU77" s="227" t="str">
        <f t="shared" si="122"/>
        <v> </v>
      </c>
      <c r="CV77" s="227" t="str">
        <f t="shared" si="123"/>
        <v> </v>
      </c>
      <c r="CW77" s="238">
        <f t="shared" si="124"/>
        <v>0</v>
      </c>
    </row>
    <row r="78" ht="10.35" hidden="1" customHeight="1" spans="1:101">
      <c r="A78" s="4"/>
      <c r="B78" s="22"/>
      <c r="C78" s="22"/>
      <c r="E78" s="37" t="str">
        <f t="shared" si="88"/>
        <v> </v>
      </c>
      <c r="F78" s="38"/>
      <c r="G78" s="39"/>
      <c r="H78" s="40"/>
      <c r="I78" s="68">
        <f t="shared" si="89"/>
        <v>0</v>
      </c>
      <c r="J78" s="10"/>
      <c r="K78" s="38"/>
      <c r="L78" s="39"/>
      <c r="M78" s="40"/>
      <c r="N78" s="68">
        <f t="shared" si="90"/>
        <v>0</v>
      </c>
      <c r="O78" s="10"/>
      <c r="P78" s="38"/>
      <c r="Q78" s="39"/>
      <c r="R78" s="40"/>
      <c r="S78" s="68">
        <f t="shared" si="91"/>
        <v>0</v>
      </c>
      <c r="T78" s="10"/>
      <c r="U78" s="38"/>
      <c r="V78" s="39"/>
      <c r="W78" s="40"/>
      <c r="X78" s="68">
        <f t="shared" si="92"/>
        <v>0</v>
      </c>
      <c r="Y78" s="10"/>
      <c r="Z78" s="73">
        <f t="shared" si="93"/>
        <v>0</v>
      </c>
      <c r="AA78" s="79">
        <f t="shared" si="93"/>
        <v>0</v>
      </c>
      <c r="AB78" s="79">
        <f t="shared" si="95"/>
        <v>0</v>
      </c>
      <c r="AC78" s="68">
        <f t="shared" si="96"/>
        <v>0</v>
      </c>
      <c r="AD78" s="4"/>
      <c r="AE78" s="37" t="str">
        <f t="shared" si="97"/>
        <v> </v>
      </c>
      <c r="AF78" s="86" t="str">
        <f t="shared" si="98"/>
        <v>0</v>
      </c>
      <c r="AG78" s="86" t="str">
        <f t="shared" si="99"/>
        <v>0</v>
      </c>
      <c r="AH78" s="86" t="str">
        <f t="shared" si="100"/>
        <v>0</v>
      </c>
      <c r="AI78" s="86" t="str">
        <f t="shared" si="101"/>
        <v>0</v>
      </c>
      <c r="AJ78" s="100" t="str">
        <f t="shared" si="102"/>
        <v/>
      </c>
      <c r="AK78" s="4"/>
      <c r="AL78" s="37" t="str">
        <f t="shared" si="103"/>
        <v> </v>
      </c>
      <c r="AM78" s="141">
        <f t="shared" si="125"/>
        <v>0</v>
      </c>
      <c r="AN78" s="99">
        <f t="shared" si="126"/>
        <v>0</v>
      </c>
      <c r="AO78" s="99">
        <f t="shared" si="127"/>
        <v>0</v>
      </c>
      <c r="AP78" s="99">
        <f t="shared" si="128"/>
        <v>0</v>
      </c>
      <c r="AQ78" s="150">
        <f t="shared" si="129"/>
        <v>0</v>
      </c>
      <c r="AZ78" s="154"/>
      <c r="BA78" s="154"/>
      <c r="BB78" s="154"/>
      <c r="BC78" s="154"/>
      <c r="BD78" s="154"/>
      <c r="BE78" s="154"/>
      <c r="BF78" s="154"/>
      <c r="BG78" s="185"/>
      <c r="BH78" s="185"/>
      <c r="BI78" s="154"/>
      <c r="BJ78" s="154"/>
      <c r="BK78" s="154"/>
      <c r="BL78" s="154"/>
      <c r="BM78" s="154"/>
      <c r="BN78" s="154"/>
      <c r="BO78" s="154"/>
      <c r="BP78" s="154"/>
      <c r="BY78" s="223" t="str">
        <f t="shared" si="104"/>
        <v> </v>
      </c>
      <c r="BZ78" s="226" t="str">
        <f t="shared" si="105"/>
        <v> </v>
      </c>
      <c r="CA78" s="227" t="str">
        <f t="shared" si="106"/>
        <v> </v>
      </c>
      <c r="CB78" s="227" t="str">
        <f t="shared" si="107"/>
        <v> </v>
      </c>
      <c r="CC78" s="238">
        <f t="shared" si="108"/>
        <v>0</v>
      </c>
      <c r="CE78" s="226" t="str">
        <f t="shared" si="109"/>
        <v> </v>
      </c>
      <c r="CF78" s="227" t="str">
        <f t="shared" si="110"/>
        <v> </v>
      </c>
      <c r="CG78" s="227" t="str">
        <f t="shared" si="111"/>
        <v> </v>
      </c>
      <c r="CH78" s="238">
        <f t="shared" si="112"/>
        <v>0</v>
      </c>
      <c r="CJ78" s="226" t="str">
        <f t="shared" si="113"/>
        <v> </v>
      </c>
      <c r="CK78" s="227" t="str">
        <f t="shared" si="114"/>
        <v> </v>
      </c>
      <c r="CL78" s="227" t="str">
        <f t="shared" si="115"/>
        <v> </v>
      </c>
      <c r="CM78" s="238">
        <f t="shared" si="116"/>
        <v>0</v>
      </c>
      <c r="CN78" s="2"/>
      <c r="CO78" s="226" t="str">
        <f t="shared" si="117"/>
        <v> </v>
      </c>
      <c r="CP78" s="227" t="str">
        <f t="shared" si="118"/>
        <v> </v>
      </c>
      <c r="CQ78" s="227" t="str">
        <f t="shared" si="119"/>
        <v> </v>
      </c>
      <c r="CR78" s="238">
        <f t="shared" si="120"/>
        <v>0</v>
      </c>
      <c r="CT78" s="226" t="str">
        <f t="shared" si="121"/>
        <v> </v>
      </c>
      <c r="CU78" s="227" t="str">
        <f t="shared" si="122"/>
        <v> </v>
      </c>
      <c r="CV78" s="227" t="str">
        <f t="shared" si="123"/>
        <v> </v>
      </c>
      <c r="CW78" s="238">
        <f t="shared" si="124"/>
        <v>0</v>
      </c>
    </row>
    <row r="79" ht="10.35" hidden="1" customHeight="1" spans="1:101">
      <c r="A79" s="4"/>
      <c r="B79" s="22"/>
      <c r="C79" s="22"/>
      <c r="E79" s="37" t="str">
        <f t="shared" si="88"/>
        <v> </v>
      </c>
      <c r="F79" s="38"/>
      <c r="G79" s="39"/>
      <c r="H79" s="40"/>
      <c r="I79" s="68">
        <f t="shared" si="89"/>
        <v>0</v>
      </c>
      <c r="J79" s="10"/>
      <c r="K79" s="38"/>
      <c r="L79" s="39"/>
      <c r="M79" s="40"/>
      <c r="N79" s="68">
        <f t="shared" si="90"/>
        <v>0</v>
      </c>
      <c r="O79" s="10"/>
      <c r="P79" s="38"/>
      <c r="Q79" s="39"/>
      <c r="R79" s="40"/>
      <c r="S79" s="68">
        <f t="shared" si="91"/>
        <v>0</v>
      </c>
      <c r="T79" s="10"/>
      <c r="U79" s="38"/>
      <c r="V79" s="39"/>
      <c r="W79" s="40"/>
      <c r="X79" s="68">
        <f t="shared" si="92"/>
        <v>0</v>
      </c>
      <c r="Y79" s="10"/>
      <c r="Z79" s="73">
        <f t="shared" si="93"/>
        <v>0</v>
      </c>
      <c r="AA79" s="79">
        <f t="shared" si="93"/>
        <v>0</v>
      </c>
      <c r="AB79" s="79">
        <f t="shared" si="95"/>
        <v>0</v>
      </c>
      <c r="AC79" s="68">
        <f t="shared" si="96"/>
        <v>0</v>
      </c>
      <c r="AD79" s="4"/>
      <c r="AE79" s="37" t="str">
        <f t="shared" si="97"/>
        <v> </v>
      </c>
      <c r="AF79" s="86" t="str">
        <f t="shared" si="98"/>
        <v>0</v>
      </c>
      <c r="AG79" s="86" t="str">
        <f t="shared" si="99"/>
        <v>0</v>
      </c>
      <c r="AH79" s="86" t="str">
        <f t="shared" si="100"/>
        <v>0</v>
      </c>
      <c r="AI79" s="86" t="str">
        <f t="shared" si="101"/>
        <v>0</v>
      </c>
      <c r="AJ79" s="100" t="str">
        <f t="shared" si="102"/>
        <v/>
      </c>
      <c r="AK79" s="4"/>
      <c r="AL79" s="37" t="str">
        <f t="shared" si="103"/>
        <v> </v>
      </c>
      <c r="AM79" s="141">
        <f t="shared" si="125"/>
        <v>0</v>
      </c>
      <c r="AN79" s="99">
        <f t="shared" si="126"/>
        <v>0</v>
      </c>
      <c r="AO79" s="99">
        <f t="shared" si="127"/>
        <v>0</v>
      </c>
      <c r="AP79" s="99">
        <f t="shared" si="128"/>
        <v>0</v>
      </c>
      <c r="AQ79" s="150">
        <f t="shared" si="129"/>
        <v>0</v>
      </c>
      <c r="AZ79" s="154"/>
      <c r="BA79" s="154"/>
      <c r="BB79" s="154"/>
      <c r="BC79" s="154"/>
      <c r="BD79" s="154"/>
      <c r="BE79" s="154"/>
      <c r="BF79" s="154"/>
      <c r="BH79" s="185"/>
      <c r="BI79" s="154"/>
      <c r="BJ79" s="154"/>
      <c r="BK79" s="154"/>
      <c r="BL79" s="154"/>
      <c r="BM79" s="154"/>
      <c r="BN79" s="154"/>
      <c r="BO79" s="154"/>
      <c r="BP79" s="154"/>
      <c r="BY79" s="223" t="str">
        <f t="shared" si="104"/>
        <v> </v>
      </c>
      <c r="BZ79" s="226" t="str">
        <f t="shared" si="105"/>
        <v> </v>
      </c>
      <c r="CA79" s="227" t="str">
        <f t="shared" si="106"/>
        <v> </v>
      </c>
      <c r="CB79" s="227" t="str">
        <f t="shared" si="107"/>
        <v> </v>
      </c>
      <c r="CC79" s="238">
        <f t="shared" si="108"/>
        <v>0</v>
      </c>
      <c r="CE79" s="226" t="str">
        <f t="shared" si="109"/>
        <v> </v>
      </c>
      <c r="CF79" s="227" t="str">
        <f t="shared" si="110"/>
        <v> </v>
      </c>
      <c r="CG79" s="227" t="str">
        <f t="shared" si="111"/>
        <v> </v>
      </c>
      <c r="CH79" s="238">
        <f t="shared" si="112"/>
        <v>0</v>
      </c>
      <c r="CJ79" s="226" t="str">
        <f t="shared" si="113"/>
        <v> </v>
      </c>
      <c r="CK79" s="227" t="str">
        <f t="shared" si="114"/>
        <v> </v>
      </c>
      <c r="CL79" s="227" t="str">
        <f t="shared" si="115"/>
        <v> </v>
      </c>
      <c r="CM79" s="238">
        <f t="shared" si="116"/>
        <v>0</v>
      </c>
      <c r="CN79" s="2"/>
      <c r="CO79" s="226" t="str">
        <f t="shared" si="117"/>
        <v> </v>
      </c>
      <c r="CP79" s="227" t="str">
        <f t="shared" si="118"/>
        <v> </v>
      </c>
      <c r="CQ79" s="227" t="str">
        <f t="shared" si="119"/>
        <v> </v>
      </c>
      <c r="CR79" s="238">
        <f t="shared" si="120"/>
        <v>0</v>
      </c>
      <c r="CT79" s="226" t="str">
        <f t="shared" si="121"/>
        <v> </v>
      </c>
      <c r="CU79" s="227" t="str">
        <f t="shared" si="122"/>
        <v> </v>
      </c>
      <c r="CV79" s="227" t="str">
        <f t="shared" si="123"/>
        <v> </v>
      </c>
      <c r="CW79" s="238">
        <f t="shared" si="124"/>
        <v>0</v>
      </c>
    </row>
    <row r="80" ht="10.35" hidden="1" customHeight="1" spans="1:101">
      <c r="A80" s="4"/>
      <c r="B80" s="22"/>
      <c r="C80" s="22"/>
      <c r="E80" s="37" t="str">
        <f t="shared" si="88"/>
        <v> </v>
      </c>
      <c r="F80" s="38"/>
      <c r="G80" s="39"/>
      <c r="H80" s="40"/>
      <c r="I80" s="68">
        <f t="shared" si="89"/>
        <v>0</v>
      </c>
      <c r="J80" s="10"/>
      <c r="K80" s="38"/>
      <c r="L80" s="39"/>
      <c r="M80" s="40"/>
      <c r="N80" s="68">
        <f t="shared" si="90"/>
        <v>0</v>
      </c>
      <c r="O80" s="10"/>
      <c r="P80" s="38"/>
      <c r="Q80" s="39"/>
      <c r="R80" s="40"/>
      <c r="S80" s="68">
        <f t="shared" si="91"/>
        <v>0</v>
      </c>
      <c r="T80" s="10"/>
      <c r="U80" s="38"/>
      <c r="V80" s="39"/>
      <c r="W80" s="40"/>
      <c r="X80" s="68">
        <f t="shared" si="92"/>
        <v>0</v>
      </c>
      <c r="Y80" s="10"/>
      <c r="Z80" s="73">
        <f t="shared" si="93"/>
        <v>0</v>
      </c>
      <c r="AA80" s="79">
        <f t="shared" si="93"/>
        <v>0</v>
      </c>
      <c r="AB80" s="79">
        <f t="shared" si="95"/>
        <v>0</v>
      </c>
      <c r="AC80" s="68">
        <f t="shared" si="96"/>
        <v>0</v>
      </c>
      <c r="AD80" s="4"/>
      <c r="AE80" s="37" t="str">
        <f t="shared" si="97"/>
        <v> </v>
      </c>
      <c r="AF80" s="86" t="str">
        <f t="shared" si="98"/>
        <v>0</v>
      </c>
      <c r="AG80" s="86" t="str">
        <f t="shared" si="99"/>
        <v>0</v>
      </c>
      <c r="AH80" s="86" t="str">
        <f t="shared" si="100"/>
        <v>0</v>
      </c>
      <c r="AI80" s="86" t="str">
        <f t="shared" si="101"/>
        <v>0</v>
      </c>
      <c r="AJ80" s="100" t="str">
        <f t="shared" si="102"/>
        <v/>
      </c>
      <c r="AK80" s="4"/>
      <c r="AL80" s="37" t="str">
        <f t="shared" si="103"/>
        <v> </v>
      </c>
      <c r="AM80" s="141">
        <f t="shared" si="125"/>
        <v>0</v>
      </c>
      <c r="AN80" s="99">
        <f t="shared" si="126"/>
        <v>0</v>
      </c>
      <c r="AO80" s="99">
        <f t="shared" si="127"/>
        <v>0</v>
      </c>
      <c r="AP80" s="99">
        <f t="shared" si="128"/>
        <v>0</v>
      </c>
      <c r="AQ80" s="150">
        <f t="shared" si="129"/>
        <v>0</v>
      </c>
      <c r="AZ80" s="154"/>
      <c r="BA80" s="154"/>
      <c r="BB80" s="154"/>
      <c r="BC80" s="154"/>
      <c r="BD80" s="154"/>
      <c r="BE80" s="154"/>
      <c r="BF80" s="154"/>
      <c r="BG80" s="185"/>
      <c r="BH80" s="185"/>
      <c r="BI80" s="154"/>
      <c r="BJ80" s="154"/>
      <c r="BK80" s="154"/>
      <c r="BL80" s="154"/>
      <c r="BM80" s="154"/>
      <c r="BN80" s="154"/>
      <c r="BO80" s="154"/>
      <c r="BP80" s="154"/>
      <c r="BY80" s="223" t="str">
        <f t="shared" si="104"/>
        <v> </v>
      </c>
      <c r="BZ80" s="226" t="str">
        <f t="shared" si="105"/>
        <v> </v>
      </c>
      <c r="CA80" s="227" t="str">
        <f t="shared" si="106"/>
        <v> </v>
      </c>
      <c r="CB80" s="227" t="str">
        <f t="shared" si="107"/>
        <v> </v>
      </c>
      <c r="CC80" s="238">
        <f t="shared" si="108"/>
        <v>0</v>
      </c>
      <c r="CE80" s="226" t="str">
        <f t="shared" si="109"/>
        <v> </v>
      </c>
      <c r="CF80" s="227" t="str">
        <f t="shared" si="110"/>
        <v> </v>
      </c>
      <c r="CG80" s="227" t="str">
        <f t="shared" si="111"/>
        <v> </v>
      </c>
      <c r="CH80" s="238">
        <f t="shared" si="112"/>
        <v>0</v>
      </c>
      <c r="CJ80" s="226" t="str">
        <f t="shared" si="113"/>
        <v> </v>
      </c>
      <c r="CK80" s="227" t="str">
        <f t="shared" si="114"/>
        <v> </v>
      </c>
      <c r="CL80" s="227" t="str">
        <f t="shared" si="115"/>
        <v> </v>
      </c>
      <c r="CM80" s="238">
        <f t="shared" si="116"/>
        <v>0</v>
      </c>
      <c r="CN80" s="2"/>
      <c r="CO80" s="226" t="str">
        <f t="shared" si="117"/>
        <v> </v>
      </c>
      <c r="CP80" s="227" t="str">
        <f t="shared" si="118"/>
        <v> </v>
      </c>
      <c r="CQ80" s="227" t="str">
        <f t="shared" si="119"/>
        <v> </v>
      </c>
      <c r="CR80" s="238">
        <f t="shared" si="120"/>
        <v>0</v>
      </c>
      <c r="CT80" s="226" t="str">
        <f t="shared" si="121"/>
        <v> </v>
      </c>
      <c r="CU80" s="227" t="str">
        <f t="shared" si="122"/>
        <v> </v>
      </c>
      <c r="CV80" s="227" t="str">
        <f t="shared" si="123"/>
        <v> </v>
      </c>
      <c r="CW80" s="238">
        <f t="shared" si="124"/>
        <v>0</v>
      </c>
    </row>
    <row r="81" ht="10.35" hidden="1" customHeight="1" spans="1:101">
      <c r="A81" s="4"/>
      <c r="B81" s="22"/>
      <c r="C81" s="22"/>
      <c r="E81" s="37" t="str">
        <f t="shared" si="88"/>
        <v> </v>
      </c>
      <c r="F81" s="38"/>
      <c r="G81" s="39"/>
      <c r="H81" s="40"/>
      <c r="I81" s="68">
        <f t="shared" si="89"/>
        <v>0</v>
      </c>
      <c r="J81" s="10"/>
      <c r="K81" s="38"/>
      <c r="L81" s="39"/>
      <c r="M81" s="40"/>
      <c r="N81" s="68">
        <f t="shared" si="90"/>
        <v>0</v>
      </c>
      <c r="O81" s="10"/>
      <c r="P81" s="38"/>
      <c r="Q81" s="39"/>
      <c r="R81" s="40"/>
      <c r="S81" s="68">
        <f t="shared" si="91"/>
        <v>0</v>
      </c>
      <c r="T81" s="10"/>
      <c r="U81" s="38"/>
      <c r="V81" s="39"/>
      <c r="W81" s="40"/>
      <c r="X81" s="68">
        <f t="shared" si="92"/>
        <v>0</v>
      </c>
      <c r="Y81" s="10"/>
      <c r="Z81" s="73">
        <f t="shared" si="93"/>
        <v>0</v>
      </c>
      <c r="AA81" s="79">
        <f t="shared" si="93"/>
        <v>0</v>
      </c>
      <c r="AB81" s="79">
        <f t="shared" si="95"/>
        <v>0</v>
      </c>
      <c r="AC81" s="68">
        <f t="shared" si="96"/>
        <v>0</v>
      </c>
      <c r="AD81" s="4"/>
      <c r="AE81" s="37" t="str">
        <f t="shared" si="97"/>
        <v> </v>
      </c>
      <c r="AF81" s="86" t="str">
        <f t="shared" si="98"/>
        <v>0</v>
      </c>
      <c r="AG81" s="86" t="str">
        <f t="shared" si="99"/>
        <v>0</v>
      </c>
      <c r="AH81" s="86" t="str">
        <f t="shared" si="100"/>
        <v>0</v>
      </c>
      <c r="AI81" s="86" t="str">
        <f t="shared" si="101"/>
        <v>0</v>
      </c>
      <c r="AJ81" s="100" t="str">
        <f t="shared" si="102"/>
        <v/>
      </c>
      <c r="AK81" s="4"/>
      <c r="AL81" s="37" t="str">
        <f t="shared" si="103"/>
        <v> </v>
      </c>
      <c r="AM81" s="141">
        <f t="shared" si="125"/>
        <v>0</v>
      </c>
      <c r="AN81" s="99">
        <f t="shared" si="126"/>
        <v>0</v>
      </c>
      <c r="AO81" s="99">
        <f t="shared" si="127"/>
        <v>0</v>
      </c>
      <c r="AP81" s="99">
        <f t="shared" si="128"/>
        <v>0</v>
      </c>
      <c r="AQ81" s="150">
        <f t="shared" si="129"/>
        <v>0</v>
      </c>
      <c r="AZ81" s="154"/>
      <c r="BA81" s="154"/>
      <c r="BB81" s="154"/>
      <c r="BC81" s="154"/>
      <c r="BD81" s="154"/>
      <c r="BE81" s="154"/>
      <c r="BF81" s="154"/>
      <c r="BG81" s="185"/>
      <c r="BH81" s="185"/>
      <c r="BI81" s="154"/>
      <c r="BJ81" s="154"/>
      <c r="BK81" s="154"/>
      <c r="BL81" s="154"/>
      <c r="BM81" s="154"/>
      <c r="BN81" s="154"/>
      <c r="BO81" s="154"/>
      <c r="BP81" s="154"/>
      <c r="BY81" s="223" t="str">
        <f t="shared" si="104"/>
        <v> </v>
      </c>
      <c r="BZ81" s="226" t="str">
        <f t="shared" si="105"/>
        <v> </v>
      </c>
      <c r="CA81" s="227" t="str">
        <f t="shared" si="106"/>
        <v> </v>
      </c>
      <c r="CB81" s="227" t="str">
        <f t="shared" si="107"/>
        <v> </v>
      </c>
      <c r="CC81" s="238">
        <f t="shared" si="108"/>
        <v>0</v>
      </c>
      <c r="CE81" s="226" t="str">
        <f t="shared" si="109"/>
        <v> </v>
      </c>
      <c r="CF81" s="227" t="str">
        <f t="shared" si="110"/>
        <v> </v>
      </c>
      <c r="CG81" s="227" t="str">
        <f t="shared" si="111"/>
        <v> </v>
      </c>
      <c r="CH81" s="238">
        <f t="shared" si="112"/>
        <v>0</v>
      </c>
      <c r="CJ81" s="226" t="str">
        <f t="shared" si="113"/>
        <v> </v>
      </c>
      <c r="CK81" s="227" t="str">
        <f t="shared" si="114"/>
        <v> </v>
      </c>
      <c r="CL81" s="227" t="str">
        <f t="shared" si="115"/>
        <v> </v>
      </c>
      <c r="CM81" s="238">
        <f t="shared" si="116"/>
        <v>0</v>
      </c>
      <c r="CN81" s="2"/>
      <c r="CO81" s="226" t="str">
        <f t="shared" si="117"/>
        <v> </v>
      </c>
      <c r="CP81" s="227" t="str">
        <f t="shared" si="118"/>
        <v> </v>
      </c>
      <c r="CQ81" s="227" t="str">
        <f t="shared" si="119"/>
        <v> </v>
      </c>
      <c r="CR81" s="238">
        <f t="shared" si="120"/>
        <v>0</v>
      </c>
      <c r="CT81" s="226" t="str">
        <f t="shared" si="121"/>
        <v> </v>
      </c>
      <c r="CU81" s="227" t="str">
        <f t="shared" si="122"/>
        <v> </v>
      </c>
      <c r="CV81" s="227" t="str">
        <f t="shared" si="123"/>
        <v> </v>
      </c>
      <c r="CW81" s="238">
        <f t="shared" si="124"/>
        <v>0</v>
      </c>
    </row>
    <row r="82" ht="10.35" hidden="1" customHeight="1" spans="1:101">
      <c r="A82" s="4"/>
      <c r="B82" s="22"/>
      <c r="C82" s="22"/>
      <c r="E82" s="37" t="str">
        <f t="shared" si="88"/>
        <v> </v>
      </c>
      <c r="F82" s="38"/>
      <c r="G82" s="39"/>
      <c r="H82" s="40"/>
      <c r="I82" s="68">
        <f t="shared" si="89"/>
        <v>0</v>
      </c>
      <c r="J82" s="10"/>
      <c r="K82" s="38"/>
      <c r="L82" s="39"/>
      <c r="M82" s="40"/>
      <c r="N82" s="68">
        <f t="shared" si="90"/>
        <v>0</v>
      </c>
      <c r="O82" s="10"/>
      <c r="P82" s="38"/>
      <c r="Q82" s="39"/>
      <c r="R82" s="40"/>
      <c r="S82" s="68">
        <f t="shared" si="91"/>
        <v>0</v>
      </c>
      <c r="T82" s="10"/>
      <c r="U82" s="38"/>
      <c r="V82" s="39"/>
      <c r="W82" s="40"/>
      <c r="X82" s="68">
        <f t="shared" si="92"/>
        <v>0</v>
      </c>
      <c r="Y82" s="10"/>
      <c r="Z82" s="73">
        <f t="shared" si="93"/>
        <v>0</v>
      </c>
      <c r="AA82" s="79">
        <f t="shared" si="93"/>
        <v>0</v>
      </c>
      <c r="AB82" s="79">
        <f t="shared" si="95"/>
        <v>0</v>
      </c>
      <c r="AC82" s="68">
        <f t="shared" si="96"/>
        <v>0</v>
      </c>
      <c r="AD82" s="4"/>
      <c r="AE82" s="37" t="str">
        <f t="shared" si="97"/>
        <v> </v>
      </c>
      <c r="AF82" s="86" t="str">
        <f t="shared" si="98"/>
        <v>0</v>
      </c>
      <c r="AG82" s="86" t="str">
        <f t="shared" si="99"/>
        <v>0</v>
      </c>
      <c r="AH82" s="86" t="str">
        <f t="shared" si="100"/>
        <v>0</v>
      </c>
      <c r="AI82" s="86" t="str">
        <f t="shared" si="101"/>
        <v>0</v>
      </c>
      <c r="AJ82" s="100" t="str">
        <f t="shared" si="102"/>
        <v/>
      </c>
      <c r="AK82" s="4"/>
      <c r="AL82" s="37" t="str">
        <f t="shared" si="103"/>
        <v> </v>
      </c>
      <c r="AM82" s="141">
        <f t="shared" si="125"/>
        <v>0</v>
      </c>
      <c r="AN82" s="99">
        <f t="shared" si="126"/>
        <v>0</v>
      </c>
      <c r="AO82" s="99">
        <f t="shared" si="127"/>
        <v>0</v>
      </c>
      <c r="AP82" s="99">
        <f t="shared" si="128"/>
        <v>0</v>
      </c>
      <c r="AQ82" s="150">
        <f t="shared" si="129"/>
        <v>0</v>
      </c>
      <c r="AZ82" s="154"/>
      <c r="BA82" s="154"/>
      <c r="BB82" s="154"/>
      <c r="BC82" s="154"/>
      <c r="BD82" s="154"/>
      <c r="BE82" s="154"/>
      <c r="BF82" s="154"/>
      <c r="BG82" s="185"/>
      <c r="BH82" s="185"/>
      <c r="BI82" s="154"/>
      <c r="BJ82" s="154"/>
      <c r="BK82" s="154"/>
      <c r="BL82" s="154"/>
      <c r="BM82" s="154"/>
      <c r="BN82" s="154"/>
      <c r="BO82" s="154"/>
      <c r="BP82" s="154"/>
      <c r="BY82" s="223" t="str">
        <f t="shared" si="104"/>
        <v> </v>
      </c>
      <c r="BZ82" s="226" t="str">
        <f t="shared" si="105"/>
        <v> </v>
      </c>
      <c r="CA82" s="227" t="str">
        <f t="shared" si="106"/>
        <v> </v>
      </c>
      <c r="CB82" s="227" t="str">
        <f t="shared" si="107"/>
        <v> </v>
      </c>
      <c r="CC82" s="238">
        <f t="shared" si="108"/>
        <v>0</v>
      </c>
      <c r="CE82" s="226" t="str">
        <f t="shared" si="109"/>
        <v> </v>
      </c>
      <c r="CF82" s="227" t="str">
        <f t="shared" si="110"/>
        <v> </v>
      </c>
      <c r="CG82" s="227" t="str">
        <f t="shared" si="111"/>
        <v> </v>
      </c>
      <c r="CH82" s="238">
        <f t="shared" si="112"/>
        <v>0</v>
      </c>
      <c r="CJ82" s="226" t="str">
        <f t="shared" si="113"/>
        <v> </v>
      </c>
      <c r="CK82" s="227" t="str">
        <f t="shared" si="114"/>
        <v> </v>
      </c>
      <c r="CL82" s="227" t="str">
        <f t="shared" si="115"/>
        <v> </v>
      </c>
      <c r="CM82" s="238">
        <f t="shared" si="116"/>
        <v>0</v>
      </c>
      <c r="CN82" s="2"/>
      <c r="CO82" s="226" t="str">
        <f t="shared" si="117"/>
        <v> </v>
      </c>
      <c r="CP82" s="227" t="str">
        <f t="shared" si="118"/>
        <v> </v>
      </c>
      <c r="CQ82" s="227" t="str">
        <f t="shared" si="119"/>
        <v> </v>
      </c>
      <c r="CR82" s="238">
        <f t="shared" si="120"/>
        <v>0</v>
      </c>
      <c r="CT82" s="226" t="str">
        <f t="shared" si="121"/>
        <v> </v>
      </c>
      <c r="CU82" s="227" t="str">
        <f t="shared" si="122"/>
        <v> </v>
      </c>
      <c r="CV82" s="227" t="str">
        <f t="shared" si="123"/>
        <v> </v>
      </c>
      <c r="CW82" s="238">
        <f t="shared" si="124"/>
        <v>0</v>
      </c>
    </row>
    <row r="83" ht="10.35" hidden="1" customHeight="1" spans="1:101">
      <c r="A83" s="4"/>
      <c r="B83" s="22"/>
      <c r="C83" s="22"/>
      <c r="E83" s="37" t="str">
        <f t="shared" si="88"/>
        <v> </v>
      </c>
      <c r="F83" s="252"/>
      <c r="G83" s="253"/>
      <c r="H83" s="254"/>
      <c r="I83" s="68">
        <f t="shared" si="89"/>
        <v>0</v>
      </c>
      <c r="J83" s="10"/>
      <c r="K83" s="42"/>
      <c r="L83" s="43"/>
      <c r="M83" s="44"/>
      <c r="N83" s="68">
        <f t="shared" si="90"/>
        <v>0</v>
      </c>
      <c r="O83" s="10"/>
      <c r="P83" s="42"/>
      <c r="Q83" s="43"/>
      <c r="R83" s="44"/>
      <c r="S83" s="68">
        <f t="shared" si="91"/>
        <v>0</v>
      </c>
      <c r="T83" s="10"/>
      <c r="U83" s="42"/>
      <c r="V83" s="43"/>
      <c r="W83" s="44"/>
      <c r="X83" s="68">
        <f t="shared" si="92"/>
        <v>0</v>
      </c>
      <c r="Y83" s="10"/>
      <c r="Z83" s="73">
        <f t="shared" si="93"/>
        <v>0</v>
      </c>
      <c r="AA83" s="79">
        <f t="shared" si="93"/>
        <v>0</v>
      </c>
      <c r="AB83" s="79">
        <f t="shared" si="95"/>
        <v>0</v>
      </c>
      <c r="AC83" s="68">
        <f t="shared" si="96"/>
        <v>0</v>
      </c>
      <c r="AD83" s="4"/>
      <c r="AE83" s="37" t="str">
        <f t="shared" si="97"/>
        <v> </v>
      </c>
      <c r="AF83" s="86" t="str">
        <f t="shared" si="98"/>
        <v>0</v>
      </c>
      <c r="AG83" s="86" t="str">
        <f t="shared" si="99"/>
        <v>0</v>
      </c>
      <c r="AH83" s="86" t="str">
        <f t="shared" si="100"/>
        <v>0</v>
      </c>
      <c r="AI83" s="86" t="str">
        <f t="shared" si="101"/>
        <v>0</v>
      </c>
      <c r="AJ83" s="100" t="str">
        <f t="shared" si="102"/>
        <v/>
      </c>
      <c r="AK83" s="4"/>
      <c r="AL83" s="41" t="str">
        <f t="shared" si="103"/>
        <v> </v>
      </c>
      <c r="AM83" s="141">
        <f t="shared" si="125"/>
        <v>0</v>
      </c>
      <c r="AN83" s="99">
        <f t="shared" si="126"/>
        <v>0</v>
      </c>
      <c r="AO83" s="99">
        <f t="shared" si="127"/>
        <v>0</v>
      </c>
      <c r="AP83" s="99">
        <f t="shared" si="128"/>
        <v>0</v>
      </c>
      <c r="AQ83" s="150">
        <f t="shared" si="129"/>
        <v>0</v>
      </c>
      <c r="AZ83" s="154"/>
      <c r="BA83" s="154"/>
      <c r="BB83" s="154"/>
      <c r="BC83" s="154"/>
      <c r="BD83" s="154"/>
      <c r="BE83" s="154"/>
      <c r="BF83" s="154"/>
      <c r="BG83" s="185"/>
      <c r="BH83" s="185"/>
      <c r="BI83" s="154"/>
      <c r="BJ83" s="154"/>
      <c r="BK83" s="154"/>
      <c r="BL83" s="154"/>
      <c r="BM83" s="154"/>
      <c r="BN83" s="154"/>
      <c r="BO83" s="154"/>
      <c r="BP83" s="154"/>
      <c r="BY83" s="223" t="str">
        <f t="shared" si="104"/>
        <v> </v>
      </c>
      <c r="BZ83" s="228" t="str">
        <f t="shared" si="105"/>
        <v> </v>
      </c>
      <c r="CA83" s="229" t="str">
        <f t="shared" si="106"/>
        <v> </v>
      </c>
      <c r="CB83" s="229" t="str">
        <f t="shared" si="107"/>
        <v> </v>
      </c>
      <c r="CC83" s="239">
        <f t="shared" si="108"/>
        <v>0</v>
      </c>
      <c r="CE83" s="228" t="str">
        <f t="shared" si="109"/>
        <v> </v>
      </c>
      <c r="CF83" s="229" t="str">
        <f t="shared" si="110"/>
        <v> </v>
      </c>
      <c r="CG83" s="229" t="str">
        <f t="shared" si="111"/>
        <v> </v>
      </c>
      <c r="CH83" s="239">
        <f t="shared" si="112"/>
        <v>0</v>
      </c>
      <c r="CJ83" s="228" t="str">
        <f t="shared" si="113"/>
        <v> </v>
      </c>
      <c r="CK83" s="229" t="str">
        <f t="shared" si="114"/>
        <v> </v>
      </c>
      <c r="CL83" s="229" t="str">
        <f t="shared" si="115"/>
        <v> </v>
      </c>
      <c r="CM83" s="239">
        <f t="shared" si="116"/>
        <v>0</v>
      </c>
      <c r="CN83" s="2"/>
      <c r="CO83" s="228" t="str">
        <f t="shared" si="117"/>
        <v> </v>
      </c>
      <c r="CP83" s="229" t="str">
        <f t="shared" si="118"/>
        <v> </v>
      </c>
      <c r="CQ83" s="229" t="str">
        <f t="shared" si="119"/>
        <v> </v>
      </c>
      <c r="CR83" s="239">
        <f t="shared" si="120"/>
        <v>0</v>
      </c>
      <c r="CT83" s="228" t="str">
        <f t="shared" si="121"/>
        <v> </v>
      </c>
      <c r="CU83" s="229" t="str">
        <f t="shared" si="122"/>
        <v> </v>
      </c>
      <c r="CV83" s="229" t="str">
        <f t="shared" si="123"/>
        <v> </v>
      </c>
      <c r="CW83" s="239">
        <f t="shared" si="124"/>
        <v>0</v>
      </c>
    </row>
    <row r="84" ht="11.25" hidden="1" customHeight="1" spans="1:101">
      <c r="A84" s="4"/>
      <c r="B84" s="22"/>
      <c r="C84" s="242"/>
      <c r="E84" s="255" t="s">
        <v>13</v>
      </c>
      <c r="F84" s="256">
        <f>SUM(F61:F83)</f>
        <v>0</v>
      </c>
      <c r="G84" s="53">
        <f>SUM(G61:G83)</f>
        <v>0</v>
      </c>
      <c r="H84" s="67">
        <f>SUM(H61:H83)</f>
        <v>0</v>
      </c>
      <c r="I84" s="259">
        <f t="shared" si="89"/>
        <v>0</v>
      </c>
      <c r="J84" s="10"/>
      <c r="K84" s="65">
        <f>SUM(K61:K83)</f>
        <v>0</v>
      </c>
      <c r="L84" s="66">
        <f>SUM(L61:L83)</f>
        <v>0</v>
      </c>
      <c r="M84" s="66">
        <f>SUM(M61:M83)</f>
        <v>0</v>
      </c>
      <c r="N84" s="64">
        <f t="shared" si="90"/>
        <v>0</v>
      </c>
      <c r="O84" s="10"/>
      <c r="P84" s="65">
        <f>SUM(P61:P83)</f>
        <v>0</v>
      </c>
      <c r="Q84" s="66">
        <f>SUM(Q61:Q83)</f>
        <v>0</v>
      </c>
      <c r="R84" s="66">
        <f>SUM(R61:R83)</f>
        <v>0</v>
      </c>
      <c r="S84" s="64">
        <f t="shared" si="91"/>
        <v>0</v>
      </c>
      <c r="T84" s="10"/>
      <c r="U84" s="65">
        <f>SUM(U61:U83)</f>
        <v>0</v>
      </c>
      <c r="V84" s="66">
        <f>SUM(V61:V83)</f>
        <v>0</v>
      </c>
      <c r="W84" s="66">
        <f>SUM(W61:W83)</f>
        <v>0</v>
      </c>
      <c r="X84" s="64">
        <f t="shared" si="92"/>
        <v>0</v>
      </c>
      <c r="Y84" s="10"/>
      <c r="Z84" s="46">
        <f t="shared" si="93"/>
        <v>0</v>
      </c>
      <c r="AA84" s="47">
        <f t="shared" si="93"/>
        <v>0</v>
      </c>
      <c r="AB84" s="47">
        <f t="shared" si="95"/>
        <v>0</v>
      </c>
      <c r="AC84" s="64">
        <f t="shared" si="96"/>
        <v>0</v>
      </c>
      <c r="AD84" s="4"/>
      <c r="AE84" s="255" t="s">
        <v>13</v>
      </c>
      <c r="AF84" s="87" t="str">
        <f>IF((G84+H84=0),"0",H84/(G84+H84))</f>
        <v>0</v>
      </c>
      <c r="AG84" s="87" t="str">
        <f>IF((M84+L84=0),"0",M84/(M84+L84))</f>
        <v>0</v>
      </c>
      <c r="AH84" s="87" t="str">
        <f>IF((R84+Q84=0),"0",R84/(R84+Q84))</f>
        <v>0</v>
      </c>
      <c r="AI84" s="87" t="str">
        <f>IF((W84+V84=0),"0",W84/(W84+V84))</f>
        <v>0</v>
      </c>
      <c r="AJ84" s="103" t="str">
        <f>IF(AF84+AG84+AH84+AI84=0,"0 ",(AB84)/(AB84+AA84))</f>
        <v>0 </v>
      </c>
      <c r="AK84" s="4"/>
      <c r="AL84" s="255" t="s">
        <v>13</v>
      </c>
      <c r="AM84" s="262">
        <f>SUM(AM61:AM83)</f>
        <v>0</v>
      </c>
      <c r="AN84" s="262">
        <f>SUM(AN61:AN83)</f>
        <v>0</v>
      </c>
      <c r="AO84" s="262">
        <f>SUM(AO61:AO83)</f>
        <v>0</v>
      </c>
      <c r="AP84" s="262">
        <f>SUM(AP61:AP83)</f>
        <v>0</v>
      </c>
      <c r="AQ84" s="327">
        <f>SUM(AQ61:AQ83)</f>
        <v>0</v>
      </c>
      <c r="AZ84" s="154"/>
      <c r="BA84" s="154"/>
      <c r="BB84" s="154"/>
      <c r="BC84" s="154"/>
      <c r="BD84" s="154"/>
      <c r="BE84" s="154"/>
      <c r="BF84" s="154"/>
      <c r="BG84" s="185"/>
      <c r="BH84" s="185"/>
      <c r="BI84" s="154"/>
      <c r="BJ84" s="154"/>
      <c r="BK84" s="154"/>
      <c r="BL84" s="154"/>
      <c r="BM84" s="154"/>
      <c r="BN84" s="154"/>
      <c r="BO84" s="154"/>
      <c r="BP84" s="154"/>
      <c r="BZ84" s="73">
        <f>SUM(BZ61:BZ83)</f>
        <v>0</v>
      </c>
      <c r="CA84" s="79">
        <f>SUM(CA61:CA83)</f>
        <v>0</v>
      </c>
      <c r="CB84" s="79">
        <f>SUM(CB61:CB83)</f>
        <v>0</v>
      </c>
      <c r="CC84" s="68">
        <f>SUM(CC61:CC83)</f>
        <v>0</v>
      </c>
      <c r="CE84" s="73">
        <f>SUM(CE61:CE83)</f>
        <v>0</v>
      </c>
      <c r="CF84" s="79">
        <f>SUM(CF61:CF83)</f>
        <v>0</v>
      </c>
      <c r="CG84" s="79">
        <f>SUM(CG61:CG83)</f>
        <v>0</v>
      </c>
      <c r="CH84" s="68">
        <f>SUM(CH61:CH83)</f>
        <v>0</v>
      </c>
      <c r="CJ84" s="73">
        <f>SUM(CJ61:CJ83)</f>
        <v>0</v>
      </c>
      <c r="CK84" s="79">
        <f>SUM(CK61:CK83)</f>
        <v>0</v>
      </c>
      <c r="CL84" s="79">
        <f>SUM(CL61:CL83)</f>
        <v>0</v>
      </c>
      <c r="CM84" s="68">
        <f>SUM(CM61:CM83)</f>
        <v>0</v>
      </c>
      <c r="CN84" s="2"/>
      <c r="CO84" s="73">
        <f>SUM(CO61:CO83)</f>
        <v>0</v>
      </c>
      <c r="CP84" s="79">
        <f>SUM(CP61:CP83)</f>
        <v>0</v>
      </c>
      <c r="CQ84" s="79">
        <f>SUM(CQ61:CQ83)</f>
        <v>0</v>
      </c>
      <c r="CR84" s="68">
        <f>SUM(CR61:CR83)</f>
        <v>0</v>
      </c>
      <c r="CT84" s="73">
        <f>SUM(CT61:CT83)</f>
        <v>0</v>
      </c>
      <c r="CU84" s="79">
        <f>SUM(CU61:CU83)</f>
        <v>0</v>
      </c>
      <c r="CV84" s="79">
        <f>SUM(CV61:CV83)</f>
        <v>0</v>
      </c>
      <c r="CW84" s="68">
        <f>SUM(CW61:CW83)</f>
        <v>0</v>
      </c>
    </row>
    <row r="85" ht="11.25" customHeight="1" spans="1:68">
      <c r="A85" s="4"/>
      <c r="B85" s="22"/>
      <c r="C85" s="20"/>
      <c r="E85" s="6"/>
      <c r="F85" s="20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0"/>
      <c r="AM85" s="10"/>
      <c r="AN85" s="4"/>
      <c r="AO85" s="4"/>
      <c r="AP85" s="4"/>
      <c r="AQ85" s="4"/>
      <c r="AZ85" s="154"/>
      <c r="BA85" s="154"/>
      <c r="BB85" s="154"/>
      <c r="BC85" s="154"/>
      <c r="BD85" s="154"/>
      <c r="BE85" s="154"/>
      <c r="BF85" s="154"/>
      <c r="BG85" s="185"/>
      <c r="BH85" s="185"/>
      <c r="BI85" s="154"/>
      <c r="BJ85" s="154"/>
      <c r="BK85" s="154"/>
      <c r="BL85" s="154"/>
      <c r="BM85" s="154"/>
      <c r="BN85" s="154"/>
      <c r="BO85" s="154"/>
      <c r="BP85" s="154"/>
    </row>
    <row r="86" ht="11.25" customHeight="1" spans="1:81">
      <c r="A86" s="4"/>
      <c r="B86" s="20"/>
      <c r="C86" s="20"/>
      <c r="E86" s="6"/>
      <c r="F86" s="20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10"/>
      <c r="AM86" s="10"/>
      <c r="AN86" s="4"/>
      <c r="AO86" s="4"/>
      <c r="AP86" s="4"/>
      <c r="AQ86" s="4"/>
      <c r="AZ86" s="154"/>
      <c r="BA86" s="154"/>
      <c r="BB86" s="154"/>
      <c r="BC86" s="154"/>
      <c r="BD86" s="154"/>
      <c r="BE86" s="154"/>
      <c r="BF86" s="154"/>
      <c r="BG86" s="185"/>
      <c r="BH86" s="185"/>
      <c r="BI86" s="154"/>
      <c r="BJ86" s="154"/>
      <c r="BK86" s="154"/>
      <c r="BL86" s="154"/>
      <c r="BM86" s="154"/>
      <c r="BN86" s="154"/>
      <c r="BO86" s="154"/>
      <c r="BP86" s="154"/>
      <c r="CA86" s="270"/>
      <c r="CB86" s="270"/>
      <c r="CC86" s="270"/>
    </row>
    <row r="87" ht="11.25" customHeight="1" spans="1:81">
      <c r="A87" s="4"/>
      <c r="B87" s="20"/>
      <c r="C87" s="20"/>
      <c r="E87" s="6"/>
      <c r="F87" s="20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10"/>
      <c r="AM87" s="10"/>
      <c r="AN87" s="4"/>
      <c r="AO87" s="4"/>
      <c r="AP87" s="4"/>
      <c r="AQ87" s="4"/>
      <c r="AZ87" s="154"/>
      <c r="BA87" s="154"/>
      <c r="BB87" s="154"/>
      <c r="BC87" s="154"/>
      <c r="BD87" s="154"/>
      <c r="BE87" s="154"/>
      <c r="BF87" s="154"/>
      <c r="BG87" s="185"/>
      <c r="BH87" s="185"/>
      <c r="BI87" s="154"/>
      <c r="BJ87" s="154"/>
      <c r="BK87" s="154"/>
      <c r="BL87" s="154"/>
      <c r="BM87" s="154"/>
      <c r="BN87" s="154"/>
      <c r="BO87" s="154"/>
      <c r="BP87" s="154"/>
      <c r="BZ87" s="271"/>
      <c r="CA87" s="270"/>
      <c r="CB87" s="270"/>
      <c r="CC87" s="270"/>
    </row>
    <row r="88" ht="11.25" customHeight="1" spans="1:81">
      <c r="A88" s="4"/>
      <c r="B88" s="20"/>
      <c r="C88" s="20"/>
      <c r="E88" s="6"/>
      <c r="F88" s="20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10"/>
      <c r="AM88" s="10"/>
      <c r="AN88" s="4"/>
      <c r="AO88" s="4"/>
      <c r="AP88" s="4"/>
      <c r="AQ88" s="4"/>
      <c r="AZ88" s="154"/>
      <c r="BA88" s="154"/>
      <c r="BB88" s="154"/>
      <c r="BC88" s="154"/>
      <c r="BD88" s="154"/>
      <c r="BE88" s="154"/>
      <c r="BF88" s="154"/>
      <c r="BG88" s="185"/>
      <c r="BH88" s="185"/>
      <c r="BI88" s="154"/>
      <c r="BJ88" s="154"/>
      <c r="BK88" s="154"/>
      <c r="BL88" s="154"/>
      <c r="BM88" s="154"/>
      <c r="BN88" s="154"/>
      <c r="BO88" s="154"/>
      <c r="BP88" s="154"/>
      <c r="CA88" s="270"/>
      <c r="CB88" s="270"/>
      <c r="CC88" s="270"/>
    </row>
    <row r="89" ht="11.25" customHeight="1" spans="1:81">
      <c r="A89" s="4"/>
      <c r="B89" s="20"/>
      <c r="C89" s="20"/>
      <c r="E89" s="6"/>
      <c r="F89" s="20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10"/>
      <c r="AM89" s="10"/>
      <c r="AN89" s="4"/>
      <c r="AO89" s="4"/>
      <c r="AP89" s="4"/>
      <c r="AQ89" s="4"/>
      <c r="AZ89" s="154"/>
      <c r="BA89" s="154"/>
      <c r="BB89" s="154"/>
      <c r="BC89" s="154"/>
      <c r="BD89" s="154"/>
      <c r="BE89" s="154"/>
      <c r="BF89" s="154"/>
      <c r="BG89" s="185"/>
      <c r="BH89" s="185"/>
      <c r="BI89" s="154"/>
      <c r="BJ89" s="154"/>
      <c r="BK89" s="154"/>
      <c r="BL89" s="154"/>
      <c r="BM89" s="154"/>
      <c r="BN89" s="154"/>
      <c r="BO89" s="154"/>
      <c r="BP89" s="154"/>
      <c r="BZ89" s="271"/>
      <c r="CA89" s="270"/>
      <c r="CB89" s="270"/>
      <c r="CC89" s="270"/>
    </row>
    <row r="90" ht="18.75" customHeight="1" spans="1:81">
      <c r="A90" s="4"/>
      <c r="B90" s="20"/>
      <c r="C90" s="20"/>
      <c r="E90" s="6"/>
      <c r="F90" s="396" t="s">
        <v>0</v>
      </c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400"/>
      <c r="AD90" s="4"/>
      <c r="AE90" s="80"/>
      <c r="AF90" s="401" t="s">
        <v>1</v>
      </c>
      <c r="AG90" s="397"/>
      <c r="AH90" s="397"/>
      <c r="AI90" s="397"/>
      <c r="AJ90" s="400"/>
      <c r="AK90" s="4"/>
      <c r="AL90" s="80"/>
      <c r="AM90" s="396" t="s">
        <v>2</v>
      </c>
      <c r="AN90" s="397"/>
      <c r="AO90" s="397"/>
      <c r="AP90" s="397"/>
      <c r="AQ90" s="400"/>
      <c r="AZ90" s="154"/>
      <c r="BA90" s="154"/>
      <c r="BB90" s="154"/>
      <c r="BC90" s="154"/>
      <c r="BD90" s="154"/>
      <c r="BE90" s="154"/>
      <c r="BF90" s="154"/>
      <c r="BG90" s="185"/>
      <c r="BH90" s="185"/>
      <c r="BI90" s="154"/>
      <c r="BJ90" s="154"/>
      <c r="BK90" s="154"/>
      <c r="BL90" s="154"/>
      <c r="BM90" s="154"/>
      <c r="BN90" s="154"/>
      <c r="BO90" s="154"/>
      <c r="BP90" s="154"/>
      <c r="CA90" s="270"/>
      <c r="CB90" s="270"/>
      <c r="CC90" s="270"/>
    </row>
    <row r="91" ht="11.25" customHeight="1" spans="1:81">
      <c r="A91" s="4"/>
      <c r="B91" s="243" t="s">
        <v>86</v>
      </c>
      <c r="C91" s="20"/>
      <c r="D91" s="245" t="s">
        <v>55</v>
      </c>
      <c r="E91" s="27" t="s">
        <v>86</v>
      </c>
      <c r="F91" s="28" t="s">
        <v>3</v>
      </c>
      <c r="G91" s="29"/>
      <c r="H91" s="29"/>
      <c r="I91" s="55"/>
      <c r="J91" s="56"/>
      <c r="K91" s="57" t="s">
        <v>4</v>
      </c>
      <c r="L91" s="58"/>
      <c r="M91" s="58"/>
      <c r="N91" s="69"/>
      <c r="O91" s="56"/>
      <c r="P91" s="74" t="s">
        <v>5</v>
      </c>
      <c r="Q91" s="58"/>
      <c r="R91" s="58"/>
      <c r="S91" s="69"/>
      <c r="T91" s="56"/>
      <c r="U91" s="321" t="s">
        <v>6</v>
      </c>
      <c r="V91" s="58"/>
      <c r="W91" s="58"/>
      <c r="X91" s="69"/>
      <c r="Y91" s="56"/>
      <c r="Z91" s="70" t="s">
        <v>7</v>
      </c>
      <c r="AA91" s="58"/>
      <c r="AB91" s="58"/>
      <c r="AC91" s="69"/>
      <c r="AD91" s="7"/>
      <c r="AE91" s="27" t="s">
        <v>86</v>
      </c>
      <c r="AF91" s="83" t="s">
        <v>3</v>
      </c>
      <c r="AG91" s="84" t="s">
        <v>4</v>
      </c>
      <c r="AH91" s="181" t="s">
        <v>5</v>
      </c>
      <c r="AI91" s="182" t="s">
        <v>6</v>
      </c>
      <c r="AJ91" s="93" t="s">
        <v>7</v>
      </c>
      <c r="AK91" s="7"/>
      <c r="AL91" s="27" t="s">
        <v>86</v>
      </c>
      <c r="AM91" s="94" t="s">
        <v>3</v>
      </c>
      <c r="AN91" s="84" t="s">
        <v>4</v>
      </c>
      <c r="AO91" s="181" t="s">
        <v>5</v>
      </c>
      <c r="AP91" s="182" t="s">
        <v>9</v>
      </c>
      <c r="AQ91" s="93" t="s">
        <v>7</v>
      </c>
      <c r="AZ91" s="154"/>
      <c r="BA91" s="154"/>
      <c r="BB91" s="154"/>
      <c r="BC91" s="154"/>
      <c r="BD91" s="154"/>
      <c r="BE91" s="154"/>
      <c r="BF91" s="154"/>
      <c r="BG91" s="185"/>
      <c r="BH91" s="185"/>
      <c r="BI91" s="154"/>
      <c r="BJ91" s="154"/>
      <c r="BK91" s="154"/>
      <c r="BL91" s="154"/>
      <c r="BM91" s="154"/>
      <c r="BN91" s="154"/>
      <c r="BO91" s="154"/>
      <c r="BP91" s="154"/>
      <c r="BZ91" s="271"/>
      <c r="CA91" s="270"/>
      <c r="CB91" s="270"/>
      <c r="CC91" s="270"/>
    </row>
    <row r="92" ht="11.25" customHeight="1" spans="1:81">
      <c r="A92" s="4"/>
      <c r="B92" s="244"/>
      <c r="C92" s="20"/>
      <c r="D92" s="247"/>
      <c r="E92" s="51"/>
      <c r="F92" s="31" t="s">
        <v>10</v>
      </c>
      <c r="G92" s="32" t="s">
        <v>11</v>
      </c>
      <c r="H92" s="32" t="s">
        <v>12</v>
      </c>
      <c r="I92" s="59" t="s">
        <v>13</v>
      </c>
      <c r="J92" s="10"/>
      <c r="K92" s="60" t="s">
        <v>10</v>
      </c>
      <c r="L92" s="61" t="s">
        <v>11</v>
      </c>
      <c r="M92" s="61" t="s">
        <v>12</v>
      </c>
      <c r="N92" s="71" t="s">
        <v>13</v>
      </c>
      <c r="O92" s="10"/>
      <c r="P92" s="72" t="s">
        <v>10</v>
      </c>
      <c r="Q92" s="77" t="s">
        <v>11</v>
      </c>
      <c r="R92" s="77" t="s">
        <v>12</v>
      </c>
      <c r="S92" s="78" t="s">
        <v>13</v>
      </c>
      <c r="T92" s="10"/>
      <c r="U92" s="72" t="s">
        <v>10</v>
      </c>
      <c r="V92" s="77" t="s">
        <v>11</v>
      </c>
      <c r="W92" s="77" t="s">
        <v>12</v>
      </c>
      <c r="X92" s="78" t="s">
        <v>13</v>
      </c>
      <c r="Y92" s="10"/>
      <c r="Z92" s="72" t="s">
        <v>10</v>
      </c>
      <c r="AA92" s="77" t="s">
        <v>11</v>
      </c>
      <c r="AB92" s="77" t="s">
        <v>12</v>
      </c>
      <c r="AC92" s="78" t="s">
        <v>13</v>
      </c>
      <c r="AD92" s="10"/>
      <c r="AE92" s="51"/>
      <c r="AF92" s="29"/>
      <c r="AG92" s="55"/>
      <c r="AH92" s="183"/>
      <c r="AI92" s="183"/>
      <c r="AJ92" s="95"/>
      <c r="AK92" s="10"/>
      <c r="AL92" s="51"/>
      <c r="AM92" s="96"/>
      <c r="AN92" s="55"/>
      <c r="AO92" s="183"/>
      <c r="AP92" s="183"/>
      <c r="AQ92" s="95"/>
      <c r="AZ92" s="154"/>
      <c r="BA92" s="154"/>
      <c r="BB92" s="154"/>
      <c r="BC92" s="154"/>
      <c r="BD92" s="154"/>
      <c r="BE92" s="154"/>
      <c r="BF92" s="154"/>
      <c r="BG92" s="185"/>
      <c r="BH92" s="185"/>
      <c r="BI92" s="154"/>
      <c r="BJ92" s="154"/>
      <c r="BK92" s="154"/>
      <c r="BL92" s="154"/>
      <c r="BM92" s="154"/>
      <c r="BN92" s="154"/>
      <c r="BO92" s="154"/>
      <c r="BP92" s="154"/>
      <c r="BZ92" s="271"/>
      <c r="CA92" s="270"/>
      <c r="CB92" s="270"/>
      <c r="CC92" s="270"/>
    </row>
    <row r="93" ht="11.25" customHeight="1" spans="1:68">
      <c r="A93" s="4"/>
      <c r="B93" s="246" t="str">
        <f>IF((B5=0)," ",B5)</f>
        <v> </v>
      </c>
      <c r="C93" s="20"/>
      <c r="D93" s="247"/>
      <c r="E93" s="33" t="str">
        <f>IF((B93=0)," ",B93)</f>
        <v> </v>
      </c>
      <c r="F93" s="34"/>
      <c r="G93" s="35"/>
      <c r="H93" s="36"/>
      <c r="I93" s="62">
        <f t="shared" ref="I93:I100" si="130">SUM(F93:H93)</f>
        <v>0</v>
      </c>
      <c r="J93" s="10"/>
      <c r="K93" s="34"/>
      <c r="L93" s="35"/>
      <c r="M93" s="36"/>
      <c r="N93" s="68">
        <f t="shared" ref="N93:N116" si="131">SUM(K93:M93)</f>
        <v>0</v>
      </c>
      <c r="O93" s="10"/>
      <c r="P93" s="34"/>
      <c r="Q93" s="35"/>
      <c r="R93" s="36"/>
      <c r="S93" s="68">
        <f t="shared" ref="S93:S116" si="132">SUM(P93:R93)</f>
        <v>0</v>
      </c>
      <c r="T93" s="10"/>
      <c r="U93" s="34"/>
      <c r="V93" s="35"/>
      <c r="W93" s="36"/>
      <c r="X93" s="68">
        <f t="shared" ref="X93:X116" si="133">SUM(U93:W93)</f>
        <v>0</v>
      </c>
      <c r="Y93" s="10"/>
      <c r="Z93" s="73">
        <f t="shared" ref="Z93:AB116" si="134">F93+K93+P93+U93</f>
        <v>0</v>
      </c>
      <c r="AA93" s="79">
        <f>G93+L93+Q93+V93</f>
        <v>0</v>
      </c>
      <c r="AB93" s="79">
        <f t="shared" ref="AB93:AB94" si="135">H93+M93+R93+W93</f>
        <v>0</v>
      </c>
      <c r="AC93" s="68">
        <f t="shared" ref="AC93:AC116" si="136">SUM(Z93:AB93)</f>
        <v>0</v>
      </c>
      <c r="AD93" s="4"/>
      <c r="AE93" s="33" t="str">
        <f t="shared" ref="AE93:AE115" si="137">IF((B5=0)," ",B5)</f>
        <v> </v>
      </c>
      <c r="AF93" s="85" t="str">
        <f t="shared" ref="AF93:AF115" si="138">IF((G93+H93=0),"0",100*H93/(G93+H93))</f>
        <v>0</v>
      </c>
      <c r="AG93" s="85" t="str">
        <f t="shared" ref="AG93:AG115" si="139">IF((M93+L93=0),"0",100*M93/(L93+M93))</f>
        <v>0</v>
      </c>
      <c r="AH93" s="85" t="str">
        <f t="shared" ref="AH93:AH115" si="140">IF((R93+Q93=0),"0",100*R93/(Q93+R93))</f>
        <v>0</v>
      </c>
      <c r="AI93" s="85" t="str">
        <f t="shared" ref="AI93:AI115" si="141">IF((W93+V93=0),"0",100*W93/(V93+W93))</f>
        <v>0</v>
      </c>
      <c r="AJ93" s="97" t="str">
        <f t="shared" ref="AJ93:AJ115" si="142">IF(AF93+AG93+AH93+AI93=0,"",100*AB93/(AB93+AA93))</f>
        <v/>
      </c>
      <c r="AK93" s="4"/>
      <c r="AL93" s="98" t="str">
        <f t="shared" ref="AL93:AL115" si="143">IF((B5=0)," ",B5)</f>
        <v> </v>
      </c>
      <c r="AM93" s="99">
        <f>(3*H93)-G93</f>
        <v>0</v>
      </c>
      <c r="AN93" s="99">
        <f>(3*M93)-L93</f>
        <v>0</v>
      </c>
      <c r="AO93" s="99">
        <f>(3*R93)-Q93</f>
        <v>0</v>
      </c>
      <c r="AP93" s="99">
        <f>(3*W93)-V93</f>
        <v>0</v>
      </c>
      <c r="AQ93" s="148">
        <f>SUM(AM93:AP93)</f>
        <v>0</v>
      </c>
      <c r="AZ93" s="154"/>
      <c r="BA93" s="154"/>
      <c r="BB93" s="154"/>
      <c r="BC93" s="154"/>
      <c r="BD93" s="154"/>
      <c r="BE93" s="154"/>
      <c r="BF93" s="154"/>
      <c r="BG93" s="185"/>
      <c r="BH93" s="185"/>
      <c r="BI93" s="154"/>
      <c r="BJ93" s="154"/>
      <c r="BK93" s="154"/>
      <c r="BL93" s="154"/>
      <c r="BM93" s="154"/>
      <c r="BN93" s="154"/>
      <c r="BO93" s="154"/>
      <c r="BP93" s="154"/>
    </row>
    <row r="94" ht="11.25" customHeight="1" spans="1:68">
      <c r="A94" s="4"/>
      <c r="B94" s="248" t="str">
        <f>IF((B6=0)," ",B6)</f>
        <v> </v>
      </c>
      <c r="C94" s="20"/>
      <c r="D94" s="247"/>
      <c r="E94" s="37" t="str">
        <f>IF((B94=0)," ",B94)</f>
        <v> </v>
      </c>
      <c r="F94" s="38"/>
      <c r="G94" s="39"/>
      <c r="H94" s="40"/>
      <c r="I94" s="63">
        <f t="shared" si="130"/>
        <v>0</v>
      </c>
      <c r="J94" s="10"/>
      <c r="K94" s="38"/>
      <c r="L94" s="39"/>
      <c r="M94" s="40"/>
      <c r="N94" s="68">
        <f t="shared" si="131"/>
        <v>0</v>
      </c>
      <c r="O94" s="10"/>
      <c r="P94" s="38"/>
      <c r="Q94" s="39"/>
      <c r="R94" s="40"/>
      <c r="S94" s="68">
        <f t="shared" si="132"/>
        <v>0</v>
      </c>
      <c r="T94" s="10"/>
      <c r="U94" s="38"/>
      <c r="V94" s="39"/>
      <c r="W94" s="40"/>
      <c r="X94" s="68">
        <f t="shared" si="133"/>
        <v>0</v>
      </c>
      <c r="Y94" s="10"/>
      <c r="Z94" s="73">
        <f t="shared" si="134"/>
        <v>0</v>
      </c>
      <c r="AA94" s="79">
        <f>G94+L94+Q94+V94</f>
        <v>0</v>
      </c>
      <c r="AB94" s="79">
        <f t="shared" si="135"/>
        <v>0</v>
      </c>
      <c r="AC94" s="68">
        <f t="shared" si="136"/>
        <v>0</v>
      </c>
      <c r="AD94" s="4"/>
      <c r="AE94" s="37" t="str">
        <f t="shared" si="137"/>
        <v> </v>
      </c>
      <c r="AF94" s="86" t="str">
        <f t="shared" si="138"/>
        <v>0</v>
      </c>
      <c r="AG94" s="86" t="str">
        <f t="shared" si="139"/>
        <v>0</v>
      </c>
      <c r="AH94" s="86" t="str">
        <f t="shared" si="140"/>
        <v>0</v>
      </c>
      <c r="AI94" s="86" t="str">
        <f t="shared" si="141"/>
        <v>0</v>
      </c>
      <c r="AJ94" s="100" t="str">
        <f t="shared" si="142"/>
        <v/>
      </c>
      <c r="AK94" s="4"/>
      <c r="AL94" s="101" t="str">
        <f t="shared" si="143"/>
        <v> </v>
      </c>
      <c r="AM94" s="99">
        <f t="shared" ref="AM94:AM115" si="144">(3*H94)-G94</f>
        <v>0</v>
      </c>
      <c r="AN94" s="99">
        <f t="shared" ref="AN94:AN115" si="145">(3*M94)-L94</f>
        <v>0</v>
      </c>
      <c r="AO94" s="99">
        <f t="shared" ref="AO94:AO115" si="146">(3*R94)-Q94</f>
        <v>0</v>
      </c>
      <c r="AP94" s="99">
        <f t="shared" ref="AP94:AP115" si="147">(3*W94)-V94</f>
        <v>0</v>
      </c>
      <c r="AQ94" s="150">
        <f t="shared" ref="AQ94:AQ115" si="148">SUM(AM94:AP94)</f>
        <v>0</v>
      </c>
      <c r="AZ94" s="154"/>
      <c r="BA94" s="154"/>
      <c r="BB94" s="154"/>
      <c r="BC94" s="154"/>
      <c r="BD94" s="154"/>
      <c r="BE94" s="154"/>
      <c r="BF94" s="154"/>
      <c r="BG94" s="185"/>
      <c r="BH94" s="185"/>
      <c r="BI94" s="154"/>
      <c r="BJ94" s="154"/>
      <c r="BK94" s="154"/>
      <c r="BL94" s="154"/>
      <c r="BM94" s="154"/>
      <c r="BN94" s="154"/>
      <c r="BO94" s="154"/>
      <c r="BP94" s="154"/>
    </row>
    <row r="95" ht="11.25" customHeight="1" spans="1:68">
      <c r="A95" s="4"/>
      <c r="B95" s="248" t="str">
        <f t="shared" ref="B95:B115" si="149">IF((B7=0)," ",B7)</f>
        <v> </v>
      </c>
      <c r="C95" s="20"/>
      <c r="D95" s="247"/>
      <c r="E95" s="37" t="str">
        <f t="shared" ref="E95:E115" si="150">IF((B95=0)," ",B95)</f>
        <v> </v>
      </c>
      <c r="F95" s="38"/>
      <c r="G95" s="39"/>
      <c r="H95" s="40"/>
      <c r="I95" s="63">
        <f t="shared" si="130"/>
        <v>0</v>
      </c>
      <c r="J95" s="10"/>
      <c r="K95" s="38"/>
      <c r="L95" s="39"/>
      <c r="M95" s="40"/>
      <c r="N95" s="68">
        <f t="shared" si="131"/>
        <v>0</v>
      </c>
      <c r="O95" s="10"/>
      <c r="P95" s="38"/>
      <c r="Q95" s="39"/>
      <c r="R95" s="40"/>
      <c r="S95" s="68">
        <f t="shared" si="132"/>
        <v>0</v>
      </c>
      <c r="T95" s="10"/>
      <c r="U95" s="38"/>
      <c r="V95" s="39"/>
      <c r="W95" s="40"/>
      <c r="X95" s="68">
        <f t="shared" si="133"/>
        <v>0</v>
      </c>
      <c r="Y95" s="10"/>
      <c r="Z95" s="73">
        <f t="shared" si="134"/>
        <v>0</v>
      </c>
      <c r="AA95" s="79">
        <f t="shared" si="134"/>
        <v>0</v>
      </c>
      <c r="AB95" s="79">
        <f t="shared" si="134"/>
        <v>0</v>
      </c>
      <c r="AC95" s="68">
        <f t="shared" si="136"/>
        <v>0</v>
      </c>
      <c r="AD95" s="4"/>
      <c r="AE95" s="37" t="str">
        <f t="shared" si="137"/>
        <v> </v>
      </c>
      <c r="AF95" s="86" t="str">
        <f t="shared" si="138"/>
        <v>0</v>
      </c>
      <c r="AG95" s="86" t="str">
        <f t="shared" si="139"/>
        <v>0</v>
      </c>
      <c r="AH95" s="86" t="str">
        <f t="shared" si="140"/>
        <v>0</v>
      </c>
      <c r="AI95" s="86" t="str">
        <f t="shared" si="141"/>
        <v>0</v>
      </c>
      <c r="AJ95" s="100" t="str">
        <f t="shared" si="142"/>
        <v/>
      </c>
      <c r="AK95" s="4"/>
      <c r="AL95" s="101" t="str">
        <f t="shared" si="143"/>
        <v> </v>
      </c>
      <c r="AM95" s="99">
        <f t="shared" si="144"/>
        <v>0</v>
      </c>
      <c r="AN95" s="99">
        <f t="shared" si="145"/>
        <v>0</v>
      </c>
      <c r="AO95" s="99">
        <f t="shared" si="146"/>
        <v>0</v>
      </c>
      <c r="AP95" s="99">
        <f t="shared" si="147"/>
        <v>0</v>
      </c>
      <c r="AQ95" s="150">
        <f t="shared" si="148"/>
        <v>0</v>
      </c>
      <c r="AZ95" s="154"/>
      <c r="BA95" s="154"/>
      <c r="BB95" s="154"/>
      <c r="BC95" s="154"/>
      <c r="BD95" s="154"/>
      <c r="BE95" s="154"/>
      <c r="BF95" s="154"/>
      <c r="BG95" s="185"/>
      <c r="BH95" s="185"/>
      <c r="BI95" s="154"/>
      <c r="BJ95" s="154"/>
      <c r="BK95" s="154"/>
      <c r="BL95" s="154"/>
      <c r="BM95" s="154"/>
      <c r="BN95" s="154"/>
      <c r="BO95" s="154"/>
      <c r="BP95" s="154"/>
    </row>
    <row r="96" ht="11.25" customHeight="1" spans="1:68">
      <c r="A96" s="4"/>
      <c r="B96" s="248" t="str">
        <f t="shared" si="149"/>
        <v> </v>
      </c>
      <c r="C96" s="20"/>
      <c r="D96" s="247"/>
      <c r="E96" s="37" t="str">
        <f t="shared" si="150"/>
        <v> </v>
      </c>
      <c r="F96" s="38"/>
      <c r="G96" s="39"/>
      <c r="H96" s="40"/>
      <c r="I96" s="63">
        <f t="shared" si="130"/>
        <v>0</v>
      </c>
      <c r="J96" s="10"/>
      <c r="K96" s="38"/>
      <c r="L96" s="39"/>
      <c r="M96" s="40"/>
      <c r="N96" s="68">
        <f t="shared" si="131"/>
        <v>0</v>
      </c>
      <c r="O96" s="10"/>
      <c r="P96" s="38"/>
      <c r="Q96" s="39"/>
      <c r="R96" s="40"/>
      <c r="S96" s="68">
        <f t="shared" si="132"/>
        <v>0</v>
      </c>
      <c r="T96" s="10"/>
      <c r="U96" s="38"/>
      <c r="V96" s="39"/>
      <c r="W96" s="40"/>
      <c r="X96" s="68">
        <f t="shared" si="133"/>
        <v>0</v>
      </c>
      <c r="Y96" s="10"/>
      <c r="Z96" s="73">
        <f t="shared" si="134"/>
        <v>0</v>
      </c>
      <c r="AA96" s="79">
        <f t="shared" si="134"/>
        <v>0</v>
      </c>
      <c r="AB96" s="79">
        <f t="shared" si="134"/>
        <v>0</v>
      </c>
      <c r="AC96" s="68">
        <f t="shared" si="136"/>
        <v>0</v>
      </c>
      <c r="AD96" s="4"/>
      <c r="AE96" s="37" t="str">
        <f t="shared" si="137"/>
        <v> </v>
      </c>
      <c r="AF96" s="86" t="str">
        <f t="shared" si="138"/>
        <v>0</v>
      </c>
      <c r="AG96" s="86" t="str">
        <f t="shared" si="139"/>
        <v>0</v>
      </c>
      <c r="AH96" s="86" t="str">
        <f t="shared" si="140"/>
        <v>0</v>
      </c>
      <c r="AI96" s="86" t="str">
        <f t="shared" si="141"/>
        <v>0</v>
      </c>
      <c r="AJ96" s="100" t="str">
        <f t="shared" si="142"/>
        <v/>
      </c>
      <c r="AK96" s="4"/>
      <c r="AL96" s="101" t="str">
        <f t="shared" si="143"/>
        <v> </v>
      </c>
      <c r="AM96" s="99">
        <f t="shared" si="144"/>
        <v>0</v>
      </c>
      <c r="AN96" s="99">
        <f t="shared" si="145"/>
        <v>0</v>
      </c>
      <c r="AO96" s="99">
        <f t="shared" si="146"/>
        <v>0</v>
      </c>
      <c r="AP96" s="99">
        <f t="shared" si="147"/>
        <v>0</v>
      </c>
      <c r="AQ96" s="150">
        <f t="shared" si="148"/>
        <v>0</v>
      </c>
      <c r="AZ96" s="154"/>
      <c r="BA96" s="154"/>
      <c r="BB96" s="154"/>
      <c r="BC96" s="154"/>
      <c r="BD96" s="154"/>
      <c r="BE96" s="154"/>
      <c r="BF96" s="154"/>
      <c r="BG96" s="185"/>
      <c r="BH96" s="185"/>
      <c r="BI96" s="154"/>
      <c r="BJ96" s="154"/>
      <c r="BK96" s="154"/>
      <c r="BL96" s="154"/>
      <c r="BM96" s="154"/>
      <c r="BN96" s="154"/>
      <c r="BO96" s="154"/>
      <c r="BP96" s="154"/>
    </row>
    <row r="97" ht="11.25" customHeight="1" spans="1:68">
      <c r="A97" s="4"/>
      <c r="B97" s="248" t="str">
        <f t="shared" si="149"/>
        <v> </v>
      </c>
      <c r="C97" s="20"/>
      <c r="D97" s="247"/>
      <c r="E97" s="37" t="str">
        <f t="shared" si="150"/>
        <v> </v>
      </c>
      <c r="F97" s="38"/>
      <c r="G97" s="39"/>
      <c r="H97" s="40"/>
      <c r="I97" s="63">
        <f t="shared" si="130"/>
        <v>0</v>
      </c>
      <c r="J97" s="10"/>
      <c r="K97" s="38"/>
      <c r="L97" s="39"/>
      <c r="M97" s="40"/>
      <c r="N97" s="68">
        <f t="shared" si="131"/>
        <v>0</v>
      </c>
      <c r="O97" s="10"/>
      <c r="P97" s="38"/>
      <c r="Q97" s="39"/>
      <c r="R97" s="40"/>
      <c r="S97" s="68">
        <f t="shared" si="132"/>
        <v>0</v>
      </c>
      <c r="T97" s="10"/>
      <c r="U97" s="38"/>
      <c r="V97" s="39"/>
      <c r="W97" s="40"/>
      <c r="X97" s="68">
        <f t="shared" si="133"/>
        <v>0</v>
      </c>
      <c r="Y97" s="10"/>
      <c r="Z97" s="73">
        <f t="shared" si="134"/>
        <v>0</v>
      </c>
      <c r="AA97" s="79">
        <f t="shared" si="134"/>
        <v>0</v>
      </c>
      <c r="AB97" s="79">
        <f t="shared" si="134"/>
        <v>0</v>
      </c>
      <c r="AC97" s="68">
        <f t="shared" si="136"/>
        <v>0</v>
      </c>
      <c r="AD97" s="4"/>
      <c r="AE97" s="37" t="str">
        <f t="shared" si="137"/>
        <v> </v>
      </c>
      <c r="AF97" s="86" t="str">
        <f t="shared" si="138"/>
        <v>0</v>
      </c>
      <c r="AG97" s="86" t="str">
        <f t="shared" si="139"/>
        <v>0</v>
      </c>
      <c r="AH97" s="86" t="str">
        <f t="shared" si="140"/>
        <v>0</v>
      </c>
      <c r="AI97" s="86" t="str">
        <f t="shared" si="141"/>
        <v>0</v>
      </c>
      <c r="AJ97" s="100" t="str">
        <f t="shared" si="142"/>
        <v/>
      </c>
      <c r="AK97" s="4"/>
      <c r="AL97" s="101" t="str">
        <f t="shared" si="143"/>
        <v> </v>
      </c>
      <c r="AM97" s="99">
        <f t="shared" si="144"/>
        <v>0</v>
      </c>
      <c r="AN97" s="99">
        <f t="shared" si="145"/>
        <v>0</v>
      </c>
      <c r="AO97" s="99">
        <f t="shared" si="146"/>
        <v>0</v>
      </c>
      <c r="AP97" s="99">
        <f t="shared" si="147"/>
        <v>0</v>
      </c>
      <c r="AQ97" s="150">
        <f t="shared" si="148"/>
        <v>0</v>
      </c>
      <c r="AZ97" s="154"/>
      <c r="BA97" s="154"/>
      <c r="BB97" s="154"/>
      <c r="BC97" s="154"/>
      <c r="BD97" s="154"/>
      <c r="BE97" s="154"/>
      <c r="BF97" s="154"/>
      <c r="BG97" s="185"/>
      <c r="BH97" s="185"/>
      <c r="BI97" s="154"/>
      <c r="BJ97" s="154"/>
      <c r="BK97" s="154"/>
      <c r="BL97" s="154"/>
      <c r="BM97" s="154"/>
      <c r="BN97" s="154"/>
      <c r="BO97" s="154"/>
      <c r="BP97" s="154"/>
    </row>
    <row r="98" ht="11.25" customHeight="1" spans="1:68">
      <c r="A98" s="4"/>
      <c r="B98" s="248" t="str">
        <f t="shared" si="149"/>
        <v> </v>
      </c>
      <c r="C98" s="20"/>
      <c r="D98" s="247"/>
      <c r="E98" s="37" t="str">
        <f t="shared" si="150"/>
        <v> </v>
      </c>
      <c r="F98" s="38"/>
      <c r="G98" s="39"/>
      <c r="H98" s="40"/>
      <c r="I98" s="63">
        <f t="shared" si="130"/>
        <v>0</v>
      </c>
      <c r="J98" s="10"/>
      <c r="K98" s="38"/>
      <c r="L98" s="39"/>
      <c r="M98" s="40"/>
      <c r="N98" s="68">
        <f t="shared" si="131"/>
        <v>0</v>
      </c>
      <c r="O98" s="10"/>
      <c r="P98" s="38"/>
      <c r="Q98" s="39"/>
      <c r="R98" s="40"/>
      <c r="S98" s="68">
        <f t="shared" si="132"/>
        <v>0</v>
      </c>
      <c r="T98" s="10"/>
      <c r="U98" s="38"/>
      <c r="V98" s="39"/>
      <c r="W98" s="40"/>
      <c r="X98" s="68">
        <f t="shared" si="133"/>
        <v>0</v>
      </c>
      <c r="Y98" s="10"/>
      <c r="Z98" s="73">
        <f t="shared" si="134"/>
        <v>0</v>
      </c>
      <c r="AA98" s="79">
        <f t="shared" si="134"/>
        <v>0</v>
      </c>
      <c r="AB98" s="79">
        <f t="shared" si="134"/>
        <v>0</v>
      </c>
      <c r="AC98" s="68">
        <f t="shared" si="136"/>
        <v>0</v>
      </c>
      <c r="AD98" s="4"/>
      <c r="AE98" s="37" t="str">
        <f t="shared" si="137"/>
        <v> </v>
      </c>
      <c r="AF98" s="86" t="str">
        <f t="shared" si="138"/>
        <v>0</v>
      </c>
      <c r="AG98" s="86" t="str">
        <f t="shared" si="139"/>
        <v>0</v>
      </c>
      <c r="AH98" s="86" t="str">
        <f t="shared" si="140"/>
        <v>0</v>
      </c>
      <c r="AI98" s="86" t="str">
        <f t="shared" si="141"/>
        <v>0</v>
      </c>
      <c r="AJ98" s="100" t="str">
        <f t="shared" si="142"/>
        <v/>
      </c>
      <c r="AK98" s="4"/>
      <c r="AL98" s="101" t="str">
        <f t="shared" si="143"/>
        <v> </v>
      </c>
      <c r="AM98" s="99">
        <f t="shared" si="144"/>
        <v>0</v>
      </c>
      <c r="AN98" s="99">
        <f t="shared" si="145"/>
        <v>0</v>
      </c>
      <c r="AO98" s="99">
        <f t="shared" si="146"/>
        <v>0</v>
      </c>
      <c r="AP98" s="99">
        <f t="shared" si="147"/>
        <v>0</v>
      </c>
      <c r="AQ98" s="150">
        <f t="shared" si="148"/>
        <v>0</v>
      </c>
      <c r="AZ98" s="154"/>
      <c r="BA98" s="154"/>
      <c r="BB98" s="154"/>
      <c r="BC98" s="154"/>
      <c r="BD98" s="154"/>
      <c r="BE98" s="154"/>
      <c r="BF98" s="154"/>
      <c r="BG98" s="185"/>
      <c r="BH98" s="185"/>
      <c r="BI98" s="154"/>
      <c r="BJ98" s="154"/>
      <c r="BK98" s="154"/>
      <c r="BL98" s="154"/>
      <c r="BM98" s="154"/>
      <c r="BN98" s="154"/>
      <c r="BO98" s="154"/>
      <c r="BP98" s="154"/>
    </row>
    <row r="99" ht="11.25" customHeight="1" spans="1:68">
      <c r="A99" s="4"/>
      <c r="B99" s="248" t="str">
        <f t="shared" si="149"/>
        <v> </v>
      </c>
      <c r="C99" s="20"/>
      <c r="D99" s="247"/>
      <c r="E99" s="37" t="str">
        <f t="shared" si="150"/>
        <v> </v>
      </c>
      <c r="F99" s="38"/>
      <c r="G99" s="39"/>
      <c r="H99" s="40"/>
      <c r="I99" s="63">
        <f t="shared" si="130"/>
        <v>0</v>
      </c>
      <c r="J99" s="10"/>
      <c r="K99" s="38"/>
      <c r="L99" s="39"/>
      <c r="M99" s="40"/>
      <c r="N99" s="68">
        <f t="shared" si="131"/>
        <v>0</v>
      </c>
      <c r="O99" s="10"/>
      <c r="P99" s="38"/>
      <c r="Q99" s="39"/>
      <c r="R99" s="40"/>
      <c r="S99" s="68">
        <f t="shared" si="132"/>
        <v>0</v>
      </c>
      <c r="T99" s="10"/>
      <c r="U99" s="38"/>
      <c r="V99" s="39"/>
      <c r="W99" s="40"/>
      <c r="X99" s="68">
        <f t="shared" si="133"/>
        <v>0</v>
      </c>
      <c r="Y99" s="10"/>
      <c r="Z99" s="73">
        <f t="shared" si="134"/>
        <v>0</v>
      </c>
      <c r="AA99" s="79">
        <f t="shared" si="134"/>
        <v>0</v>
      </c>
      <c r="AB99" s="79">
        <f t="shared" si="134"/>
        <v>0</v>
      </c>
      <c r="AC99" s="68">
        <f t="shared" si="136"/>
        <v>0</v>
      </c>
      <c r="AD99" s="4"/>
      <c r="AE99" s="37" t="str">
        <f t="shared" si="137"/>
        <v> </v>
      </c>
      <c r="AF99" s="86" t="str">
        <f t="shared" si="138"/>
        <v>0</v>
      </c>
      <c r="AG99" s="86" t="str">
        <f t="shared" si="139"/>
        <v>0</v>
      </c>
      <c r="AH99" s="86" t="str">
        <f t="shared" si="140"/>
        <v>0</v>
      </c>
      <c r="AI99" s="86" t="str">
        <f t="shared" si="141"/>
        <v>0</v>
      </c>
      <c r="AJ99" s="100" t="str">
        <f t="shared" si="142"/>
        <v/>
      </c>
      <c r="AK99" s="4"/>
      <c r="AL99" s="101" t="str">
        <f t="shared" si="143"/>
        <v> </v>
      </c>
      <c r="AM99" s="99">
        <f t="shared" si="144"/>
        <v>0</v>
      </c>
      <c r="AN99" s="99">
        <f t="shared" si="145"/>
        <v>0</v>
      </c>
      <c r="AO99" s="99">
        <f t="shared" si="146"/>
        <v>0</v>
      </c>
      <c r="AP99" s="99">
        <f t="shared" si="147"/>
        <v>0</v>
      </c>
      <c r="AQ99" s="150">
        <f t="shared" si="148"/>
        <v>0</v>
      </c>
      <c r="AZ99" s="154"/>
      <c r="BA99" s="154"/>
      <c r="BB99" s="154"/>
      <c r="BC99" s="154"/>
      <c r="BD99" s="154"/>
      <c r="BE99" s="154"/>
      <c r="BF99" s="154"/>
      <c r="BG99" s="185"/>
      <c r="BH99" s="185"/>
      <c r="BI99" s="154"/>
      <c r="BJ99" s="154"/>
      <c r="BK99" s="154"/>
      <c r="BL99" s="154"/>
      <c r="BM99" s="154"/>
      <c r="BN99" s="154"/>
      <c r="BO99" s="154"/>
      <c r="BP99" s="154"/>
    </row>
    <row r="100" ht="11.25" customHeight="1" spans="1:68">
      <c r="A100" s="4"/>
      <c r="B100" s="248" t="str">
        <f t="shared" si="149"/>
        <v> </v>
      </c>
      <c r="C100" s="20"/>
      <c r="D100" s="247"/>
      <c r="E100" s="37" t="str">
        <f t="shared" si="150"/>
        <v> </v>
      </c>
      <c r="F100" s="38"/>
      <c r="G100" s="39"/>
      <c r="H100" s="40"/>
      <c r="I100" s="63">
        <f t="shared" si="130"/>
        <v>0</v>
      </c>
      <c r="J100" s="10"/>
      <c r="K100" s="38"/>
      <c r="L100" s="39"/>
      <c r="M100" s="40"/>
      <c r="N100" s="68">
        <f t="shared" si="131"/>
        <v>0</v>
      </c>
      <c r="O100" s="10"/>
      <c r="P100" s="38"/>
      <c r="Q100" s="39"/>
      <c r="R100" s="40"/>
      <c r="S100" s="68">
        <f t="shared" si="132"/>
        <v>0</v>
      </c>
      <c r="T100" s="10"/>
      <c r="U100" s="38"/>
      <c r="V100" s="39"/>
      <c r="W100" s="40"/>
      <c r="X100" s="68">
        <f t="shared" si="133"/>
        <v>0</v>
      </c>
      <c r="Y100" s="10"/>
      <c r="Z100" s="73">
        <f t="shared" si="134"/>
        <v>0</v>
      </c>
      <c r="AA100" s="79">
        <f t="shared" si="134"/>
        <v>0</v>
      </c>
      <c r="AB100" s="79">
        <f t="shared" si="134"/>
        <v>0</v>
      </c>
      <c r="AC100" s="68">
        <f t="shared" si="136"/>
        <v>0</v>
      </c>
      <c r="AD100" s="4"/>
      <c r="AE100" s="37" t="str">
        <f t="shared" si="137"/>
        <v> </v>
      </c>
      <c r="AF100" s="86" t="str">
        <f t="shared" si="138"/>
        <v>0</v>
      </c>
      <c r="AG100" s="86" t="str">
        <f t="shared" si="139"/>
        <v>0</v>
      </c>
      <c r="AH100" s="86" t="str">
        <f t="shared" si="140"/>
        <v>0</v>
      </c>
      <c r="AI100" s="86" t="str">
        <f t="shared" si="141"/>
        <v>0</v>
      </c>
      <c r="AJ100" s="100" t="str">
        <f t="shared" si="142"/>
        <v/>
      </c>
      <c r="AK100" s="4"/>
      <c r="AL100" s="101" t="str">
        <f t="shared" si="143"/>
        <v> </v>
      </c>
      <c r="AM100" s="99">
        <f t="shared" si="144"/>
        <v>0</v>
      </c>
      <c r="AN100" s="99">
        <f t="shared" si="145"/>
        <v>0</v>
      </c>
      <c r="AO100" s="99">
        <f t="shared" si="146"/>
        <v>0</v>
      </c>
      <c r="AP100" s="99">
        <f t="shared" si="147"/>
        <v>0</v>
      </c>
      <c r="AQ100" s="150">
        <f t="shared" si="148"/>
        <v>0</v>
      </c>
      <c r="AZ100" s="154"/>
      <c r="BA100" s="154"/>
      <c r="BB100" s="154"/>
      <c r="BC100" s="154"/>
      <c r="BD100" s="154"/>
      <c r="BE100" s="154"/>
      <c r="BF100" s="154"/>
      <c r="BG100" s="185"/>
      <c r="BH100" s="185"/>
      <c r="BI100" s="154"/>
      <c r="BJ100" s="154"/>
      <c r="BK100" s="154"/>
      <c r="BL100" s="154"/>
      <c r="BM100" s="154"/>
      <c r="BN100" s="154"/>
      <c r="BO100" s="154"/>
      <c r="BP100" s="154"/>
    </row>
    <row r="101" ht="11.25" customHeight="1" spans="1:68">
      <c r="A101" s="4"/>
      <c r="B101" s="248" t="str">
        <f t="shared" si="149"/>
        <v> </v>
      </c>
      <c r="C101" s="20"/>
      <c r="D101" s="247"/>
      <c r="E101" s="37" t="str">
        <f t="shared" si="150"/>
        <v> </v>
      </c>
      <c r="F101" s="38"/>
      <c r="G101" s="39"/>
      <c r="H101" s="40"/>
      <c r="I101" s="63">
        <f t="shared" ref="I101:I116" si="151">SUM(F101:H101)</f>
        <v>0</v>
      </c>
      <c r="J101" s="10"/>
      <c r="K101" s="38"/>
      <c r="L101" s="39"/>
      <c r="M101" s="40"/>
      <c r="N101" s="68">
        <f t="shared" si="131"/>
        <v>0</v>
      </c>
      <c r="O101" s="10"/>
      <c r="P101" s="38"/>
      <c r="Q101" s="39"/>
      <c r="R101" s="40"/>
      <c r="S101" s="68">
        <f t="shared" si="132"/>
        <v>0</v>
      </c>
      <c r="T101" s="10"/>
      <c r="U101" s="38"/>
      <c r="V101" s="39"/>
      <c r="W101" s="40"/>
      <c r="X101" s="68">
        <f t="shared" si="133"/>
        <v>0</v>
      </c>
      <c r="Y101" s="10"/>
      <c r="Z101" s="73">
        <f t="shared" si="134"/>
        <v>0</v>
      </c>
      <c r="AA101" s="79">
        <f t="shared" si="134"/>
        <v>0</v>
      </c>
      <c r="AB101" s="79">
        <f t="shared" si="134"/>
        <v>0</v>
      </c>
      <c r="AC101" s="68">
        <f t="shared" si="136"/>
        <v>0</v>
      </c>
      <c r="AD101" s="4"/>
      <c r="AE101" s="37" t="str">
        <f t="shared" si="137"/>
        <v> </v>
      </c>
      <c r="AF101" s="86" t="str">
        <f t="shared" si="138"/>
        <v>0</v>
      </c>
      <c r="AG101" s="86" t="str">
        <f t="shared" si="139"/>
        <v>0</v>
      </c>
      <c r="AH101" s="86" t="str">
        <f t="shared" si="140"/>
        <v>0</v>
      </c>
      <c r="AI101" s="86" t="str">
        <f t="shared" si="141"/>
        <v>0</v>
      </c>
      <c r="AJ101" s="100" t="str">
        <f t="shared" si="142"/>
        <v/>
      </c>
      <c r="AK101" s="4"/>
      <c r="AL101" s="101" t="str">
        <f t="shared" si="143"/>
        <v> </v>
      </c>
      <c r="AM101" s="99">
        <f t="shared" si="144"/>
        <v>0</v>
      </c>
      <c r="AN101" s="99">
        <f t="shared" si="145"/>
        <v>0</v>
      </c>
      <c r="AO101" s="99">
        <f t="shared" si="146"/>
        <v>0</v>
      </c>
      <c r="AP101" s="99">
        <f t="shared" si="147"/>
        <v>0</v>
      </c>
      <c r="AQ101" s="150">
        <f t="shared" si="148"/>
        <v>0</v>
      </c>
      <c r="AZ101" s="154"/>
      <c r="BA101" s="154"/>
      <c r="BB101" s="154"/>
      <c r="BC101" s="154"/>
      <c r="BD101" s="154"/>
      <c r="BE101" s="154"/>
      <c r="BF101" s="154"/>
      <c r="BG101" s="185"/>
      <c r="BH101" s="185"/>
      <c r="BI101" s="154"/>
      <c r="BJ101" s="154"/>
      <c r="BK101" s="154"/>
      <c r="BL101" s="154"/>
      <c r="BM101" s="154"/>
      <c r="BN101" s="154"/>
      <c r="BO101" s="154"/>
      <c r="BP101" s="154"/>
    </row>
    <row r="102" ht="11.25" customHeight="1" spans="1:68">
      <c r="A102" s="4"/>
      <c r="B102" s="248" t="str">
        <f t="shared" si="149"/>
        <v> </v>
      </c>
      <c r="C102" s="20"/>
      <c r="D102" s="247"/>
      <c r="E102" s="37" t="str">
        <f t="shared" si="150"/>
        <v> </v>
      </c>
      <c r="F102" s="38"/>
      <c r="G102" s="39"/>
      <c r="H102" s="40"/>
      <c r="I102" s="63">
        <f t="shared" si="151"/>
        <v>0</v>
      </c>
      <c r="J102" s="10"/>
      <c r="K102" s="38"/>
      <c r="L102" s="39"/>
      <c r="M102" s="40"/>
      <c r="N102" s="68">
        <f t="shared" si="131"/>
        <v>0</v>
      </c>
      <c r="O102" s="10"/>
      <c r="P102" s="38"/>
      <c r="Q102" s="39"/>
      <c r="R102" s="40"/>
      <c r="S102" s="68">
        <f t="shared" si="132"/>
        <v>0</v>
      </c>
      <c r="T102" s="10"/>
      <c r="U102" s="38"/>
      <c r="V102" s="39"/>
      <c r="W102" s="40"/>
      <c r="X102" s="68">
        <f t="shared" si="133"/>
        <v>0</v>
      </c>
      <c r="Y102" s="10"/>
      <c r="Z102" s="73">
        <f t="shared" si="134"/>
        <v>0</v>
      </c>
      <c r="AA102" s="79">
        <f t="shared" si="134"/>
        <v>0</v>
      </c>
      <c r="AB102" s="79">
        <f t="shared" si="134"/>
        <v>0</v>
      </c>
      <c r="AC102" s="68">
        <f t="shared" si="136"/>
        <v>0</v>
      </c>
      <c r="AD102" s="4"/>
      <c r="AE102" s="37" t="str">
        <f t="shared" si="137"/>
        <v> </v>
      </c>
      <c r="AF102" s="86" t="str">
        <f t="shared" si="138"/>
        <v>0</v>
      </c>
      <c r="AG102" s="86" t="str">
        <f t="shared" si="139"/>
        <v>0</v>
      </c>
      <c r="AH102" s="86" t="str">
        <f t="shared" si="140"/>
        <v>0</v>
      </c>
      <c r="AI102" s="86" t="str">
        <f t="shared" si="141"/>
        <v>0</v>
      </c>
      <c r="AJ102" s="100" t="str">
        <f t="shared" si="142"/>
        <v/>
      </c>
      <c r="AK102" s="4"/>
      <c r="AL102" s="101" t="str">
        <f t="shared" si="143"/>
        <v> </v>
      </c>
      <c r="AM102" s="99">
        <f t="shared" si="144"/>
        <v>0</v>
      </c>
      <c r="AN102" s="99">
        <f t="shared" si="145"/>
        <v>0</v>
      </c>
      <c r="AO102" s="99">
        <f t="shared" si="146"/>
        <v>0</v>
      </c>
      <c r="AP102" s="99">
        <f t="shared" si="147"/>
        <v>0</v>
      </c>
      <c r="AQ102" s="150">
        <f t="shared" si="148"/>
        <v>0</v>
      </c>
      <c r="AZ102" s="154"/>
      <c r="BA102" s="154"/>
      <c r="BB102" s="154"/>
      <c r="BC102" s="154"/>
      <c r="BD102" s="154"/>
      <c r="BE102" s="154"/>
      <c r="BF102" s="154"/>
      <c r="BG102" s="185"/>
      <c r="BH102" s="185"/>
      <c r="BI102" s="154"/>
      <c r="BJ102" s="154"/>
      <c r="BK102" s="154"/>
      <c r="BL102" s="154"/>
      <c r="BM102" s="154"/>
      <c r="BN102" s="154"/>
      <c r="BO102" s="154"/>
      <c r="BP102" s="154"/>
    </row>
    <row r="103" ht="11.25" customHeight="1" spans="1:68">
      <c r="A103" s="4"/>
      <c r="B103" s="248" t="str">
        <f t="shared" si="149"/>
        <v> </v>
      </c>
      <c r="C103" s="20"/>
      <c r="D103" s="247"/>
      <c r="E103" s="37" t="str">
        <f t="shared" si="150"/>
        <v> </v>
      </c>
      <c r="F103" s="38"/>
      <c r="G103" s="39"/>
      <c r="H103" s="40"/>
      <c r="I103" s="63">
        <f t="shared" si="151"/>
        <v>0</v>
      </c>
      <c r="J103" s="10"/>
      <c r="K103" s="38"/>
      <c r="L103" s="39"/>
      <c r="M103" s="40"/>
      <c r="N103" s="68">
        <f t="shared" si="131"/>
        <v>0</v>
      </c>
      <c r="O103" s="10"/>
      <c r="P103" s="38"/>
      <c r="Q103" s="39"/>
      <c r="R103" s="40"/>
      <c r="S103" s="68">
        <f t="shared" si="132"/>
        <v>0</v>
      </c>
      <c r="T103" s="10"/>
      <c r="U103" s="38"/>
      <c r="V103" s="39"/>
      <c r="W103" s="40"/>
      <c r="X103" s="68">
        <f t="shared" si="133"/>
        <v>0</v>
      </c>
      <c r="Y103" s="10"/>
      <c r="Z103" s="73">
        <f t="shared" si="134"/>
        <v>0</v>
      </c>
      <c r="AA103" s="79">
        <f t="shared" si="134"/>
        <v>0</v>
      </c>
      <c r="AB103" s="79">
        <f t="shared" si="134"/>
        <v>0</v>
      </c>
      <c r="AC103" s="68">
        <f t="shared" si="136"/>
        <v>0</v>
      </c>
      <c r="AD103" s="4"/>
      <c r="AE103" s="37" t="str">
        <f t="shared" si="137"/>
        <v> </v>
      </c>
      <c r="AF103" s="86" t="str">
        <f t="shared" si="138"/>
        <v>0</v>
      </c>
      <c r="AG103" s="86" t="str">
        <f t="shared" si="139"/>
        <v>0</v>
      </c>
      <c r="AH103" s="86" t="str">
        <f t="shared" si="140"/>
        <v>0</v>
      </c>
      <c r="AI103" s="86" t="str">
        <f t="shared" si="141"/>
        <v>0</v>
      </c>
      <c r="AJ103" s="100" t="str">
        <f t="shared" si="142"/>
        <v/>
      </c>
      <c r="AK103" s="4"/>
      <c r="AL103" s="101" t="str">
        <f t="shared" si="143"/>
        <v> </v>
      </c>
      <c r="AM103" s="99">
        <f t="shared" si="144"/>
        <v>0</v>
      </c>
      <c r="AN103" s="99">
        <f t="shared" si="145"/>
        <v>0</v>
      </c>
      <c r="AO103" s="99">
        <f t="shared" si="146"/>
        <v>0</v>
      </c>
      <c r="AP103" s="99">
        <f t="shared" si="147"/>
        <v>0</v>
      </c>
      <c r="AQ103" s="150">
        <f t="shared" si="148"/>
        <v>0</v>
      </c>
      <c r="AZ103" s="154"/>
      <c r="BA103" s="154"/>
      <c r="BB103" s="154"/>
      <c r="BC103" s="154"/>
      <c r="BD103" s="154"/>
      <c r="BE103" s="154"/>
      <c r="BF103" s="154"/>
      <c r="BG103" s="185"/>
      <c r="BH103" s="185"/>
      <c r="BI103" s="154"/>
      <c r="BJ103" s="154"/>
      <c r="BK103" s="154"/>
      <c r="BL103" s="154"/>
      <c r="BM103" s="154"/>
      <c r="BN103" s="154"/>
      <c r="BO103" s="154"/>
      <c r="BP103" s="154"/>
    </row>
    <row r="104" ht="11.25" customHeight="1" spans="1:68">
      <c r="A104" s="4"/>
      <c r="B104" s="248" t="str">
        <f t="shared" si="149"/>
        <v> </v>
      </c>
      <c r="C104" s="20"/>
      <c r="D104" s="247"/>
      <c r="E104" s="37" t="str">
        <f t="shared" si="150"/>
        <v> </v>
      </c>
      <c r="F104" s="38"/>
      <c r="G104" s="39"/>
      <c r="H104" s="40"/>
      <c r="I104" s="63">
        <f t="shared" si="151"/>
        <v>0</v>
      </c>
      <c r="J104" s="10"/>
      <c r="K104" s="38"/>
      <c r="L104" s="39"/>
      <c r="M104" s="40"/>
      <c r="N104" s="68">
        <f t="shared" si="131"/>
        <v>0</v>
      </c>
      <c r="O104" s="10"/>
      <c r="P104" s="38"/>
      <c r="Q104" s="39"/>
      <c r="R104" s="40"/>
      <c r="S104" s="68">
        <f t="shared" si="132"/>
        <v>0</v>
      </c>
      <c r="T104" s="10"/>
      <c r="U104" s="38"/>
      <c r="V104" s="39"/>
      <c r="W104" s="40"/>
      <c r="X104" s="68">
        <f t="shared" si="133"/>
        <v>0</v>
      </c>
      <c r="Y104" s="10"/>
      <c r="Z104" s="73">
        <f t="shared" si="134"/>
        <v>0</v>
      </c>
      <c r="AA104" s="79">
        <f t="shared" si="134"/>
        <v>0</v>
      </c>
      <c r="AB104" s="79">
        <f t="shared" si="134"/>
        <v>0</v>
      </c>
      <c r="AC104" s="68">
        <f t="shared" si="136"/>
        <v>0</v>
      </c>
      <c r="AD104" s="4"/>
      <c r="AE104" s="37" t="str">
        <f t="shared" si="137"/>
        <v> </v>
      </c>
      <c r="AF104" s="86" t="str">
        <f t="shared" si="138"/>
        <v>0</v>
      </c>
      <c r="AG104" s="86" t="str">
        <f t="shared" si="139"/>
        <v>0</v>
      </c>
      <c r="AH104" s="86" t="str">
        <f t="shared" si="140"/>
        <v>0</v>
      </c>
      <c r="AI104" s="86" t="str">
        <f t="shared" si="141"/>
        <v>0</v>
      </c>
      <c r="AJ104" s="100" t="str">
        <f t="shared" si="142"/>
        <v/>
      </c>
      <c r="AK104" s="4"/>
      <c r="AL104" s="101" t="str">
        <f t="shared" si="143"/>
        <v> </v>
      </c>
      <c r="AM104" s="99">
        <f t="shared" si="144"/>
        <v>0</v>
      </c>
      <c r="AN104" s="99">
        <f t="shared" si="145"/>
        <v>0</v>
      </c>
      <c r="AO104" s="99">
        <f t="shared" si="146"/>
        <v>0</v>
      </c>
      <c r="AP104" s="99">
        <f t="shared" si="147"/>
        <v>0</v>
      </c>
      <c r="AQ104" s="150">
        <f t="shared" si="148"/>
        <v>0</v>
      </c>
      <c r="AZ104" s="154"/>
      <c r="BA104" s="154"/>
      <c r="BB104" s="154"/>
      <c r="BC104" s="154"/>
      <c r="BD104" s="154"/>
      <c r="BE104" s="154"/>
      <c r="BF104" s="154"/>
      <c r="BG104" s="185"/>
      <c r="BH104" s="185"/>
      <c r="BI104" s="154"/>
      <c r="BJ104" s="154"/>
      <c r="BK104" s="154"/>
      <c r="BL104" s="154"/>
      <c r="BM104" s="154"/>
      <c r="BN104" s="154"/>
      <c r="BO104" s="154"/>
      <c r="BP104" s="154"/>
    </row>
    <row r="105" ht="11.25" customHeight="1" spans="1:68">
      <c r="A105" s="4"/>
      <c r="B105" s="248" t="str">
        <f t="shared" si="149"/>
        <v> </v>
      </c>
      <c r="C105" s="20"/>
      <c r="D105" s="247"/>
      <c r="E105" s="37" t="str">
        <f t="shared" si="150"/>
        <v> </v>
      </c>
      <c r="F105" s="38"/>
      <c r="G105" s="39"/>
      <c r="H105" s="40"/>
      <c r="I105" s="63">
        <f t="shared" si="151"/>
        <v>0</v>
      </c>
      <c r="J105" s="10"/>
      <c r="K105" s="38"/>
      <c r="L105" s="39"/>
      <c r="M105" s="40"/>
      <c r="N105" s="68">
        <f t="shared" si="131"/>
        <v>0</v>
      </c>
      <c r="O105" s="10"/>
      <c r="P105" s="38"/>
      <c r="Q105" s="39"/>
      <c r="R105" s="40"/>
      <c r="S105" s="68">
        <f t="shared" si="132"/>
        <v>0</v>
      </c>
      <c r="T105" s="10"/>
      <c r="U105" s="38"/>
      <c r="V105" s="39"/>
      <c r="W105" s="40"/>
      <c r="X105" s="68">
        <f t="shared" si="133"/>
        <v>0</v>
      </c>
      <c r="Y105" s="10"/>
      <c r="Z105" s="73">
        <f t="shared" si="134"/>
        <v>0</v>
      </c>
      <c r="AA105" s="79">
        <f t="shared" si="134"/>
        <v>0</v>
      </c>
      <c r="AB105" s="79">
        <f t="shared" si="134"/>
        <v>0</v>
      </c>
      <c r="AC105" s="68">
        <f t="shared" si="136"/>
        <v>0</v>
      </c>
      <c r="AD105" s="4"/>
      <c r="AE105" s="37" t="str">
        <f t="shared" si="137"/>
        <v> </v>
      </c>
      <c r="AF105" s="86" t="str">
        <f t="shared" si="138"/>
        <v>0</v>
      </c>
      <c r="AG105" s="86" t="str">
        <f t="shared" si="139"/>
        <v>0</v>
      </c>
      <c r="AH105" s="86" t="str">
        <f t="shared" si="140"/>
        <v>0</v>
      </c>
      <c r="AI105" s="86" t="str">
        <f t="shared" si="141"/>
        <v>0</v>
      </c>
      <c r="AJ105" s="100" t="str">
        <f t="shared" si="142"/>
        <v/>
      </c>
      <c r="AK105" s="4"/>
      <c r="AL105" s="101" t="str">
        <f t="shared" si="143"/>
        <v> </v>
      </c>
      <c r="AM105" s="99">
        <f t="shared" si="144"/>
        <v>0</v>
      </c>
      <c r="AN105" s="99">
        <f t="shared" si="145"/>
        <v>0</v>
      </c>
      <c r="AO105" s="99">
        <f t="shared" si="146"/>
        <v>0</v>
      </c>
      <c r="AP105" s="99">
        <f t="shared" si="147"/>
        <v>0</v>
      </c>
      <c r="AQ105" s="150">
        <f t="shared" si="148"/>
        <v>0</v>
      </c>
      <c r="AZ105" s="154"/>
      <c r="BA105" s="154"/>
      <c r="BB105" s="154"/>
      <c r="BC105" s="154"/>
      <c r="BD105" s="154"/>
      <c r="BE105" s="154"/>
      <c r="BF105" s="154"/>
      <c r="BG105" s="185"/>
      <c r="BH105" s="185"/>
      <c r="BI105" s="154"/>
      <c r="BJ105" s="154"/>
      <c r="BK105" s="154"/>
      <c r="BL105" s="154"/>
      <c r="BM105" s="154"/>
      <c r="BN105" s="154"/>
      <c r="BO105" s="154"/>
      <c r="BP105" s="154"/>
    </row>
    <row r="106" ht="11.25" customHeight="1" spans="1:68">
      <c r="A106" s="4"/>
      <c r="B106" s="248" t="str">
        <f t="shared" si="149"/>
        <v> </v>
      </c>
      <c r="C106" s="20"/>
      <c r="D106" s="247"/>
      <c r="E106" s="37" t="str">
        <f t="shared" si="150"/>
        <v> </v>
      </c>
      <c r="F106" s="38"/>
      <c r="G106" s="39"/>
      <c r="H106" s="40"/>
      <c r="I106" s="63">
        <f t="shared" si="151"/>
        <v>0</v>
      </c>
      <c r="J106" s="10"/>
      <c r="K106" s="38"/>
      <c r="L106" s="39"/>
      <c r="M106" s="40"/>
      <c r="N106" s="68">
        <f t="shared" si="131"/>
        <v>0</v>
      </c>
      <c r="O106" s="10"/>
      <c r="P106" s="38"/>
      <c r="Q106" s="39"/>
      <c r="R106" s="40"/>
      <c r="S106" s="68">
        <f t="shared" si="132"/>
        <v>0</v>
      </c>
      <c r="T106" s="10"/>
      <c r="U106" s="38"/>
      <c r="V106" s="39"/>
      <c r="W106" s="40"/>
      <c r="X106" s="68">
        <f t="shared" si="133"/>
        <v>0</v>
      </c>
      <c r="Y106" s="10"/>
      <c r="Z106" s="73">
        <f t="shared" si="134"/>
        <v>0</v>
      </c>
      <c r="AA106" s="79">
        <f t="shared" si="134"/>
        <v>0</v>
      </c>
      <c r="AB106" s="79">
        <f t="shared" si="134"/>
        <v>0</v>
      </c>
      <c r="AC106" s="68">
        <f t="shared" si="136"/>
        <v>0</v>
      </c>
      <c r="AD106" s="4"/>
      <c r="AE106" s="37" t="str">
        <f t="shared" si="137"/>
        <v> </v>
      </c>
      <c r="AF106" s="86" t="str">
        <f t="shared" si="138"/>
        <v>0</v>
      </c>
      <c r="AG106" s="86" t="str">
        <f t="shared" si="139"/>
        <v>0</v>
      </c>
      <c r="AH106" s="86" t="str">
        <f t="shared" si="140"/>
        <v>0</v>
      </c>
      <c r="AI106" s="86" t="str">
        <f t="shared" si="141"/>
        <v>0</v>
      </c>
      <c r="AJ106" s="100" t="str">
        <f t="shared" si="142"/>
        <v/>
      </c>
      <c r="AK106" s="4"/>
      <c r="AL106" s="101" t="str">
        <f t="shared" si="143"/>
        <v> </v>
      </c>
      <c r="AM106" s="99">
        <f t="shared" si="144"/>
        <v>0</v>
      </c>
      <c r="AN106" s="99">
        <f t="shared" si="145"/>
        <v>0</v>
      </c>
      <c r="AO106" s="99">
        <f t="shared" si="146"/>
        <v>0</v>
      </c>
      <c r="AP106" s="99">
        <f t="shared" si="147"/>
        <v>0</v>
      </c>
      <c r="AQ106" s="150">
        <f t="shared" si="148"/>
        <v>0</v>
      </c>
      <c r="AZ106" s="154"/>
      <c r="BA106" s="154"/>
      <c r="BB106" s="154"/>
      <c r="BC106" s="154"/>
      <c r="BD106" s="154"/>
      <c r="BE106" s="154"/>
      <c r="BF106" s="154"/>
      <c r="BG106" s="185"/>
      <c r="BH106" s="185"/>
      <c r="BI106" s="154"/>
      <c r="BJ106" s="154"/>
      <c r="BK106" s="154"/>
      <c r="BL106" s="154"/>
      <c r="BM106" s="154"/>
      <c r="BN106" s="154"/>
      <c r="BO106" s="154"/>
      <c r="BP106" s="154"/>
    </row>
    <row r="107" ht="11.25" customHeight="1" spans="1:68">
      <c r="A107" s="4"/>
      <c r="B107" s="248" t="str">
        <f t="shared" si="149"/>
        <v> </v>
      </c>
      <c r="C107" s="20"/>
      <c r="D107" s="247"/>
      <c r="E107" s="37" t="str">
        <f t="shared" si="150"/>
        <v> </v>
      </c>
      <c r="F107" s="38"/>
      <c r="G107" s="39"/>
      <c r="H107" s="40"/>
      <c r="I107" s="63">
        <f t="shared" si="151"/>
        <v>0</v>
      </c>
      <c r="J107" s="10"/>
      <c r="K107" s="38"/>
      <c r="L107" s="39"/>
      <c r="M107" s="40"/>
      <c r="N107" s="68">
        <f t="shared" si="131"/>
        <v>0</v>
      </c>
      <c r="O107" s="10"/>
      <c r="P107" s="38"/>
      <c r="Q107" s="39"/>
      <c r="R107" s="40"/>
      <c r="S107" s="68">
        <f t="shared" si="132"/>
        <v>0</v>
      </c>
      <c r="T107" s="10"/>
      <c r="U107" s="38"/>
      <c r="V107" s="39"/>
      <c r="W107" s="40"/>
      <c r="X107" s="68">
        <f t="shared" si="133"/>
        <v>0</v>
      </c>
      <c r="Y107" s="10"/>
      <c r="Z107" s="73">
        <f t="shared" si="134"/>
        <v>0</v>
      </c>
      <c r="AA107" s="79">
        <f t="shared" si="134"/>
        <v>0</v>
      </c>
      <c r="AB107" s="79">
        <f t="shared" si="134"/>
        <v>0</v>
      </c>
      <c r="AC107" s="68">
        <f t="shared" si="136"/>
        <v>0</v>
      </c>
      <c r="AD107" s="4"/>
      <c r="AE107" s="37" t="str">
        <f t="shared" si="137"/>
        <v> </v>
      </c>
      <c r="AF107" s="86" t="str">
        <f t="shared" si="138"/>
        <v>0</v>
      </c>
      <c r="AG107" s="86" t="str">
        <f t="shared" si="139"/>
        <v>0</v>
      </c>
      <c r="AH107" s="86" t="str">
        <f t="shared" si="140"/>
        <v>0</v>
      </c>
      <c r="AI107" s="86" t="str">
        <f t="shared" si="141"/>
        <v>0</v>
      </c>
      <c r="AJ107" s="100" t="str">
        <f t="shared" si="142"/>
        <v/>
      </c>
      <c r="AK107" s="4"/>
      <c r="AL107" s="101" t="str">
        <f t="shared" si="143"/>
        <v> </v>
      </c>
      <c r="AM107" s="99">
        <f t="shared" si="144"/>
        <v>0</v>
      </c>
      <c r="AN107" s="99">
        <f t="shared" si="145"/>
        <v>0</v>
      </c>
      <c r="AO107" s="99">
        <f t="shared" si="146"/>
        <v>0</v>
      </c>
      <c r="AP107" s="99">
        <f t="shared" si="147"/>
        <v>0</v>
      </c>
      <c r="AQ107" s="150">
        <f t="shared" si="148"/>
        <v>0</v>
      </c>
      <c r="AZ107" s="154"/>
      <c r="BA107" s="154"/>
      <c r="BB107" s="154"/>
      <c r="BC107" s="154"/>
      <c r="BD107" s="154"/>
      <c r="BE107" s="154"/>
      <c r="BF107" s="154"/>
      <c r="BG107" s="185"/>
      <c r="BH107" s="185"/>
      <c r="BI107" s="154"/>
      <c r="BJ107" s="154"/>
      <c r="BK107" s="154"/>
      <c r="BL107" s="154"/>
      <c r="BM107" s="154"/>
      <c r="BN107" s="154"/>
      <c r="BO107" s="154"/>
      <c r="BP107" s="154"/>
    </row>
    <row r="108" ht="11.25" customHeight="1" spans="1:68">
      <c r="A108" s="4"/>
      <c r="B108" s="248" t="str">
        <f t="shared" si="149"/>
        <v> </v>
      </c>
      <c r="C108" s="20"/>
      <c r="D108" s="247"/>
      <c r="E108" s="37" t="str">
        <f t="shared" si="150"/>
        <v> </v>
      </c>
      <c r="F108" s="38"/>
      <c r="G108" s="39"/>
      <c r="H108" s="40"/>
      <c r="I108" s="63">
        <f t="shared" si="151"/>
        <v>0</v>
      </c>
      <c r="J108" s="10"/>
      <c r="K108" s="38"/>
      <c r="L108" s="39"/>
      <c r="M108" s="40"/>
      <c r="N108" s="68">
        <f t="shared" si="131"/>
        <v>0</v>
      </c>
      <c r="O108" s="10"/>
      <c r="P108" s="38"/>
      <c r="Q108" s="39"/>
      <c r="R108" s="40"/>
      <c r="S108" s="68">
        <f t="shared" si="132"/>
        <v>0</v>
      </c>
      <c r="T108" s="10"/>
      <c r="U108" s="38"/>
      <c r="V108" s="39"/>
      <c r="W108" s="40"/>
      <c r="X108" s="68">
        <f t="shared" si="133"/>
        <v>0</v>
      </c>
      <c r="Y108" s="10"/>
      <c r="Z108" s="73">
        <f t="shared" si="134"/>
        <v>0</v>
      </c>
      <c r="AA108" s="79">
        <f t="shared" si="134"/>
        <v>0</v>
      </c>
      <c r="AB108" s="79">
        <f t="shared" si="134"/>
        <v>0</v>
      </c>
      <c r="AC108" s="68">
        <f t="shared" si="136"/>
        <v>0</v>
      </c>
      <c r="AD108" s="4"/>
      <c r="AE108" s="37" t="str">
        <f t="shared" si="137"/>
        <v> </v>
      </c>
      <c r="AF108" s="86" t="str">
        <f t="shared" si="138"/>
        <v>0</v>
      </c>
      <c r="AG108" s="86" t="str">
        <f t="shared" si="139"/>
        <v>0</v>
      </c>
      <c r="AH108" s="86" t="str">
        <f t="shared" si="140"/>
        <v>0</v>
      </c>
      <c r="AI108" s="86" t="str">
        <f t="shared" si="141"/>
        <v>0</v>
      </c>
      <c r="AJ108" s="100" t="str">
        <f t="shared" si="142"/>
        <v/>
      </c>
      <c r="AK108" s="4"/>
      <c r="AL108" s="101" t="str">
        <f t="shared" si="143"/>
        <v> </v>
      </c>
      <c r="AM108" s="99">
        <f t="shared" si="144"/>
        <v>0</v>
      </c>
      <c r="AN108" s="99">
        <f t="shared" si="145"/>
        <v>0</v>
      </c>
      <c r="AO108" s="99">
        <f t="shared" si="146"/>
        <v>0</v>
      </c>
      <c r="AP108" s="99">
        <f t="shared" si="147"/>
        <v>0</v>
      </c>
      <c r="AQ108" s="150">
        <f t="shared" si="148"/>
        <v>0</v>
      </c>
      <c r="AZ108" s="154"/>
      <c r="BA108" s="154"/>
      <c r="BB108" s="154"/>
      <c r="BC108" s="154"/>
      <c r="BD108" s="154"/>
      <c r="BE108" s="154"/>
      <c r="BF108" s="154"/>
      <c r="BG108" s="185"/>
      <c r="BH108" s="185"/>
      <c r="BI108" s="154"/>
      <c r="BJ108" s="154"/>
      <c r="BK108" s="154"/>
      <c r="BL108" s="154"/>
      <c r="BM108" s="154"/>
      <c r="BN108" s="154"/>
      <c r="BO108" s="154"/>
      <c r="BP108" s="154"/>
    </row>
    <row r="109" ht="11.25" customHeight="1" spans="1:68">
      <c r="A109" s="4"/>
      <c r="B109" s="248" t="str">
        <f t="shared" si="149"/>
        <v> </v>
      </c>
      <c r="C109" s="20"/>
      <c r="D109" s="247"/>
      <c r="E109" s="37" t="str">
        <f t="shared" si="150"/>
        <v> </v>
      </c>
      <c r="F109" s="38"/>
      <c r="G109" s="39"/>
      <c r="H109" s="40"/>
      <c r="I109" s="63">
        <f t="shared" si="151"/>
        <v>0</v>
      </c>
      <c r="J109" s="10"/>
      <c r="K109" s="38"/>
      <c r="L109" s="39"/>
      <c r="M109" s="40"/>
      <c r="N109" s="68">
        <f t="shared" si="131"/>
        <v>0</v>
      </c>
      <c r="O109" s="10"/>
      <c r="P109" s="38"/>
      <c r="Q109" s="39"/>
      <c r="R109" s="40"/>
      <c r="S109" s="68">
        <f t="shared" si="132"/>
        <v>0</v>
      </c>
      <c r="T109" s="10"/>
      <c r="U109" s="38"/>
      <c r="V109" s="39"/>
      <c r="W109" s="40"/>
      <c r="X109" s="68">
        <f t="shared" si="133"/>
        <v>0</v>
      </c>
      <c r="Y109" s="10"/>
      <c r="Z109" s="73">
        <f t="shared" si="134"/>
        <v>0</v>
      </c>
      <c r="AA109" s="79">
        <f t="shared" si="134"/>
        <v>0</v>
      </c>
      <c r="AB109" s="79">
        <f t="shared" si="134"/>
        <v>0</v>
      </c>
      <c r="AC109" s="68">
        <f t="shared" si="136"/>
        <v>0</v>
      </c>
      <c r="AD109" s="4"/>
      <c r="AE109" s="37" t="str">
        <f t="shared" si="137"/>
        <v> </v>
      </c>
      <c r="AF109" s="86" t="str">
        <f t="shared" si="138"/>
        <v>0</v>
      </c>
      <c r="AG109" s="86" t="str">
        <f t="shared" si="139"/>
        <v>0</v>
      </c>
      <c r="AH109" s="86" t="str">
        <f t="shared" si="140"/>
        <v>0</v>
      </c>
      <c r="AI109" s="86" t="str">
        <f t="shared" si="141"/>
        <v>0</v>
      </c>
      <c r="AJ109" s="100" t="str">
        <f t="shared" si="142"/>
        <v/>
      </c>
      <c r="AK109" s="4"/>
      <c r="AL109" s="101" t="str">
        <f t="shared" si="143"/>
        <v> </v>
      </c>
      <c r="AM109" s="99">
        <f t="shared" si="144"/>
        <v>0</v>
      </c>
      <c r="AN109" s="99">
        <f t="shared" si="145"/>
        <v>0</v>
      </c>
      <c r="AO109" s="99">
        <f t="shared" si="146"/>
        <v>0</v>
      </c>
      <c r="AP109" s="99">
        <f t="shared" si="147"/>
        <v>0</v>
      </c>
      <c r="AQ109" s="150">
        <f t="shared" si="148"/>
        <v>0</v>
      </c>
      <c r="AZ109" s="154"/>
      <c r="BA109" s="154"/>
      <c r="BB109" s="154"/>
      <c r="BC109" s="154"/>
      <c r="BD109" s="154"/>
      <c r="BE109" s="154"/>
      <c r="BF109" s="154"/>
      <c r="BG109" s="185"/>
      <c r="BH109" s="185"/>
      <c r="BI109" s="154"/>
      <c r="BJ109" s="154"/>
      <c r="BK109" s="154"/>
      <c r="BL109" s="154"/>
      <c r="BM109" s="154"/>
      <c r="BN109" s="154"/>
      <c r="BO109" s="154"/>
      <c r="BP109" s="154"/>
    </row>
    <row r="110" ht="11.25" customHeight="1" spans="1:68">
      <c r="A110" s="4"/>
      <c r="B110" s="248" t="str">
        <f t="shared" si="149"/>
        <v> </v>
      </c>
      <c r="C110" s="20"/>
      <c r="D110" s="247"/>
      <c r="E110" s="37" t="str">
        <f t="shared" si="150"/>
        <v> </v>
      </c>
      <c r="F110" s="38"/>
      <c r="G110" s="39"/>
      <c r="H110" s="40"/>
      <c r="I110" s="63">
        <f t="shared" si="151"/>
        <v>0</v>
      </c>
      <c r="J110" s="10"/>
      <c r="K110" s="38"/>
      <c r="L110" s="39"/>
      <c r="M110" s="40"/>
      <c r="N110" s="68">
        <f t="shared" si="131"/>
        <v>0</v>
      </c>
      <c r="O110" s="10"/>
      <c r="P110" s="38"/>
      <c r="Q110" s="39"/>
      <c r="R110" s="40"/>
      <c r="S110" s="68">
        <f t="shared" si="132"/>
        <v>0</v>
      </c>
      <c r="T110" s="10"/>
      <c r="U110" s="38"/>
      <c r="V110" s="39"/>
      <c r="W110" s="40"/>
      <c r="X110" s="68">
        <f t="shared" si="133"/>
        <v>0</v>
      </c>
      <c r="Y110" s="10"/>
      <c r="Z110" s="73">
        <f t="shared" si="134"/>
        <v>0</v>
      </c>
      <c r="AA110" s="79">
        <f t="shared" si="134"/>
        <v>0</v>
      </c>
      <c r="AB110" s="79">
        <f t="shared" si="134"/>
        <v>0</v>
      </c>
      <c r="AC110" s="68">
        <f t="shared" si="136"/>
        <v>0</v>
      </c>
      <c r="AD110" s="4"/>
      <c r="AE110" s="37" t="str">
        <f t="shared" si="137"/>
        <v> </v>
      </c>
      <c r="AF110" s="86" t="str">
        <f t="shared" si="138"/>
        <v>0</v>
      </c>
      <c r="AG110" s="86" t="str">
        <f t="shared" si="139"/>
        <v>0</v>
      </c>
      <c r="AH110" s="86" t="str">
        <f t="shared" si="140"/>
        <v>0</v>
      </c>
      <c r="AI110" s="86" t="str">
        <f t="shared" si="141"/>
        <v>0</v>
      </c>
      <c r="AJ110" s="100" t="str">
        <f t="shared" si="142"/>
        <v/>
      </c>
      <c r="AK110" s="4"/>
      <c r="AL110" s="101" t="str">
        <f t="shared" si="143"/>
        <v> </v>
      </c>
      <c r="AM110" s="99">
        <f t="shared" si="144"/>
        <v>0</v>
      </c>
      <c r="AN110" s="99">
        <f t="shared" si="145"/>
        <v>0</v>
      </c>
      <c r="AO110" s="99">
        <f t="shared" si="146"/>
        <v>0</v>
      </c>
      <c r="AP110" s="99">
        <f t="shared" si="147"/>
        <v>0</v>
      </c>
      <c r="AQ110" s="150">
        <f t="shared" si="148"/>
        <v>0</v>
      </c>
      <c r="AZ110" s="154"/>
      <c r="BA110" s="154"/>
      <c r="BB110" s="154"/>
      <c r="BC110" s="154"/>
      <c r="BD110" s="154"/>
      <c r="BE110" s="154"/>
      <c r="BF110" s="154"/>
      <c r="BG110" s="185"/>
      <c r="BH110" s="185"/>
      <c r="BI110" s="154"/>
      <c r="BJ110" s="154"/>
      <c r="BK110" s="154"/>
      <c r="BL110" s="154"/>
      <c r="BM110" s="154"/>
      <c r="BN110" s="154"/>
      <c r="BO110" s="154"/>
      <c r="BP110" s="154"/>
    </row>
    <row r="111" ht="11.25" customHeight="1" spans="1:68">
      <c r="A111" s="4"/>
      <c r="B111" s="248" t="str">
        <f t="shared" si="149"/>
        <v> </v>
      </c>
      <c r="C111" s="20"/>
      <c r="D111" s="247"/>
      <c r="E111" s="37" t="str">
        <f t="shared" si="150"/>
        <v> </v>
      </c>
      <c r="F111" s="38"/>
      <c r="G111" s="39"/>
      <c r="H111" s="40"/>
      <c r="I111" s="63">
        <f t="shared" si="151"/>
        <v>0</v>
      </c>
      <c r="J111" s="10"/>
      <c r="K111" s="38"/>
      <c r="L111" s="39"/>
      <c r="M111" s="40"/>
      <c r="N111" s="68">
        <f t="shared" si="131"/>
        <v>0</v>
      </c>
      <c r="O111" s="10"/>
      <c r="P111" s="38"/>
      <c r="Q111" s="39"/>
      <c r="R111" s="40"/>
      <c r="S111" s="68">
        <f t="shared" si="132"/>
        <v>0</v>
      </c>
      <c r="T111" s="10"/>
      <c r="U111" s="38"/>
      <c r="V111" s="39"/>
      <c r="W111" s="40"/>
      <c r="X111" s="68">
        <f t="shared" si="133"/>
        <v>0</v>
      </c>
      <c r="Y111" s="10"/>
      <c r="Z111" s="73">
        <f t="shared" si="134"/>
        <v>0</v>
      </c>
      <c r="AA111" s="79">
        <f t="shared" si="134"/>
        <v>0</v>
      </c>
      <c r="AB111" s="79">
        <f>H111+M111+R111+W111</f>
        <v>0</v>
      </c>
      <c r="AC111" s="68">
        <f t="shared" si="136"/>
        <v>0</v>
      </c>
      <c r="AD111" s="4"/>
      <c r="AE111" s="37" t="str">
        <f t="shared" si="137"/>
        <v> </v>
      </c>
      <c r="AF111" s="86" t="str">
        <f t="shared" si="138"/>
        <v>0</v>
      </c>
      <c r="AG111" s="86" t="str">
        <f t="shared" si="139"/>
        <v>0</v>
      </c>
      <c r="AH111" s="86" t="str">
        <f t="shared" si="140"/>
        <v>0</v>
      </c>
      <c r="AI111" s="86" t="str">
        <f t="shared" si="141"/>
        <v>0</v>
      </c>
      <c r="AJ111" s="100" t="str">
        <f t="shared" si="142"/>
        <v/>
      </c>
      <c r="AK111" s="4"/>
      <c r="AL111" s="101" t="str">
        <f t="shared" si="143"/>
        <v> </v>
      </c>
      <c r="AM111" s="99">
        <f t="shared" si="144"/>
        <v>0</v>
      </c>
      <c r="AN111" s="99">
        <f t="shared" si="145"/>
        <v>0</v>
      </c>
      <c r="AO111" s="99">
        <f t="shared" si="146"/>
        <v>0</v>
      </c>
      <c r="AP111" s="99">
        <f t="shared" si="147"/>
        <v>0</v>
      </c>
      <c r="AQ111" s="150">
        <f t="shared" si="148"/>
        <v>0</v>
      </c>
      <c r="AZ111" s="154"/>
      <c r="BA111" s="154"/>
      <c r="BB111" s="154"/>
      <c r="BC111" s="154"/>
      <c r="BD111" s="154"/>
      <c r="BE111" s="154"/>
      <c r="BF111" s="154"/>
      <c r="BG111" s="185"/>
      <c r="BH111" s="185"/>
      <c r="BI111" s="154"/>
      <c r="BJ111" s="154"/>
      <c r="BK111" s="154"/>
      <c r="BL111" s="154"/>
      <c r="BM111" s="154"/>
      <c r="BN111" s="154"/>
      <c r="BO111" s="154"/>
      <c r="BP111" s="154"/>
    </row>
    <row r="112" ht="11.25" customHeight="1" spans="1:68">
      <c r="A112" s="4"/>
      <c r="B112" s="248" t="str">
        <f t="shared" si="149"/>
        <v> </v>
      </c>
      <c r="C112" s="20"/>
      <c r="D112" s="247"/>
      <c r="E112" s="37" t="str">
        <f t="shared" si="150"/>
        <v> </v>
      </c>
      <c r="F112" s="38"/>
      <c r="G112" s="39"/>
      <c r="H112" s="40"/>
      <c r="I112" s="63">
        <f t="shared" si="151"/>
        <v>0</v>
      </c>
      <c r="J112" s="10"/>
      <c r="K112" s="38"/>
      <c r="L112" s="39"/>
      <c r="M112" s="40"/>
      <c r="N112" s="68">
        <f t="shared" si="131"/>
        <v>0</v>
      </c>
      <c r="O112" s="10"/>
      <c r="P112" s="38"/>
      <c r="Q112" s="39"/>
      <c r="R112" s="40"/>
      <c r="S112" s="68">
        <f t="shared" si="132"/>
        <v>0</v>
      </c>
      <c r="T112" s="10"/>
      <c r="U112" s="38"/>
      <c r="V112" s="39"/>
      <c r="W112" s="40"/>
      <c r="X112" s="68">
        <f t="shared" si="133"/>
        <v>0</v>
      </c>
      <c r="Y112" s="10"/>
      <c r="Z112" s="73">
        <f t="shared" si="134"/>
        <v>0</v>
      </c>
      <c r="AA112" s="79">
        <f t="shared" si="134"/>
        <v>0</v>
      </c>
      <c r="AB112" s="79">
        <f>H112+M112+R112+W112</f>
        <v>0</v>
      </c>
      <c r="AC112" s="68">
        <f t="shared" si="136"/>
        <v>0</v>
      </c>
      <c r="AD112" s="4"/>
      <c r="AE112" s="37" t="str">
        <f t="shared" si="137"/>
        <v> </v>
      </c>
      <c r="AF112" s="86" t="str">
        <f t="shared" si="138"/>
        <v>0</v>
      </c>
      <c r="AG112" s="86" t="str">
        <f t="shared" si="139"/>
        <v>0</v>
      </c>
      <c r="AH112" s="86" t="str">
        <f t="shared" si="140"/>
        <v>0</v>
      </c>
      <c r="AI112" s="86" t="str">
        <f t="shared" si="141"/>
        <v>0</v>
      </c>
      <c r="AJ112" s="100" t="str">
        <f t="shared" si="142"/>
        <v/>
      </c>
      <c r="AK112" s="4"/>
      <c r="AL112" s="101" t="str">
        <f t="shared" si="143"/>
        <v> </v>
      </c>
      <c r="AM112" s="99">
        <f t="shared" si="144"/>
        <v>0</v>
      </c>
      <c r="AN112" s="99">
        <f t="shared" si="145"/>
        <v>0</v>
      </c>
      <c r="AO112" s="99">
        <f t="shared" si="146"/>
        <v>0</v>
      </c>
      <c r="AP112" s="99">
        <f t="shared" si="147"/>
        <v>0</v>
      </c>
      <c r="AQ112" s="150">
        <f t="shared" si="148"/>
        <v>0</v>
      </c>
      <c r="AZ112" s="154"/>
      <c r="BA112" s="154"/>
      <c r="BB112" s="154"/>
      <c r="BC112" s="154"/>
      <c r="BD112" s="154"/>
      <c r="BE112" s="154"/>
      <c r="BF112" s="154"/>
      <c r="BG112" s="185"/>
      <c r="BH112" s="185"/>
      <c r="BI112" s="154"/>
      <c r="BJ112" s="154"/>
      <c r="BK112" s="154"/>
      <c r="BL112" s="154"/>
      <c r="BM112" s="154"/>
      <c r="BN112" s="154"/>
      <c r="BO112" s="154"/>
      <c r="BP112" s="154"/>
    </row>
    <row r="113" ht="11.25" customHeight="1" spans="1:68">
      <c r="A113" s="4"/>
      <c r="B113" s="248" t="str">
        <f t="shared" si="149"/>
        <v> </v>
      </c>
      <c r="C113" s="20"/>
      <c r="D113" s="247"/>
      <c r="E113" s="37" t="str">
        <f t="shared" si="150"/>
        <v> </v>
      </c>
      <c r="F113" s="38"/>
      <c r="G113" s="39"/>
      <c r="H113" s="40"/>
      <c r="I113" s="63">
        <f t="shared" si="151"/>
        <v>0</v>
      </c>
      <c r="J113" s="10"/>
      <c r="K113" s="38"/>
      <c r="L113" s="39"/>
      <c r="M113" s="40"/>
      <c r="N113" s="68">
        <f t="shared" si="131"/>
        <v>0</v>
      </c>
      <c r="O113" s="10"/>
      <c r="P113" s="38"/>
      <c r="Q113" s="39"/>
      <c r="R113" s="40"/>
      <c r="S113" s="68">
        <f t="shared" si="132"/>
        <v>0</v>
      </c>
      <c r="T113" s="10"/>
      <c r="U113" s="38"/>
      <c r="V113" s="39"/>
      <c r="W113" s="40"/>
      <c r="X113" s="68">
        <f t="shared" si="133"/>
        <v>0</v>
      </c>
      <c r="Y113" s="10"/>
      <c r="Z113" s="73">
        <f t="shared" si="134"/>
        <v>0</v>
      </c>
      <c r="AA113" s="79">
        <f t="shared" si="134"/>
        <v>0</v>
      </c>
      <c r="AB113" s="79">
        <f t="shared" si="134"/>
        <v>0</v>
      </c>
      <c r="AC113" s="68">
        <f t="shared" si="136"/>
        <v>0</v>
      </c>
      <c r="AD113" s="4"/>
      <c r="AE113" s="37" t="str">
        <f t="shared" si="137"/>
        <v> </v>
      </c>
      <c r="AF113" s="86" t="str">
        <f t="shared" si="138"/>
        <v>0</v>
      </c>
      <c r="AG113" s="86" t="str">
        <f t="shared" si="139"/>
        <v>0</v>
      </c>
      <c r="AH113" s="86" t="str">
        <f t="shared" si="140"/>
        <v>0</v>
      </c>
      <c r="AI113" s="86" t="str">
        <f t="shared" si="141"/>
        <v>0</v>
      </c>
      <c r="AJ113" s="100" t="str">
        <f t="shared" si="142"/>
        <v/>
      </c>
      <c r="AK113" s="4"/>
      <c r="AL113" s="101" t="str">
        <f t="shared" si="143"/>
        <v> </v>
      </c>
      <c r="AM113" s="99">
        <f t="shared" si="144"/>
        <v>0</v>
      </c>
      <c r="AN113" s="99">
        <f t="shared" si="145"/>
        <v>0</v>
      </c>
      <c r="AO113" s="99">
        <f t="shared" si="146"/>
        <v>0</v>
      </c>
      <c r="AP113" s="99">
        <f t="shared" si="147"/>
        <v>0</v>
      </c>
      <c r="AQ113" s="150">
        <f t="shared" si="148"/>
        <v>0</v>
      </c>
      <c r="AZ113" s="154"/>
      <c r="BA113" s="154"/>
      <c r="BB113" s="154"/>
      <c r="BC113" s="154"/>
      <c r="BD113" s="154"/>
      <c r="BE113" s="154"/>
      <c r="BF113" s="154"/>
      <c r="BG113" s="185"/>
      <c r="BH113" s="185"/>
      <c r="BI113" s="154"/>
      <c r="BJ113" s="154"/>
      <c r="BK113" s="154"/>
      <c r="BL113" s="154"/>
      <c r="BM113" s="154"/>
      <c r="BN113" s="154"/>
      <c r="BO113" s="154"/>
      <c r="BP113" s="154"/>
    </row>
    <row r="114" ht="11.25" customHeight="1" spans="1:68">
      <c r="A114" s="4"/>
      <c r="B114" s="248" t="str">
        <f t="shared" si="149"/>
        <v> </v>
      </c>
      <c r="C114" s="20"/>
      <c r="D114" s="247"/>
      <c r="E114" s="37" t="str">
        <f t="shared" si="150"/>
        <v> </v>
      </c>
      <c r="F114" s="38"/>
      <c r="G114" s="39"/>
      <c r="H114" s="40"/>
      <c r="I114" s="63">
        <f t="shared" si="151"/>
        <v>0</v>
      </c>
      <c r="J114" s="10"/>
      <c r="K114" s="38"/>
      <c r="L114" s="39"/>
      <c r="M114" s="40"/>
      <c r="N114" s="68">
        <f t="shared" si="131"/>
        <v>0</v>
      </c>
      <c r="O114" s="10"/>
      <c r="P114" s="38"/>
      <c r="Q114" s="39"/>
      <c r="R114" s="40"/>
      <c r="S114" s="68">
        <f t="shared" si="132"/>
        <v>0</v>
      </c>
      <c r="T114" s="10"/>
      <c r="U114" s="38"/>
      <c r="V114" s="39"/>
      <c r="W114" s="40"/>
      <c r="X114" s="68">
        <f t="shared" si="133"/>
        <v>0</v>
      </c>
      <c r="Y114" s="10"/>
      <c r="Z114" s="73">
        <f t="shared" si="134"/>
        <v>0</v>
      </c>
      <c r="AA114" s="79">
        <f t="shared" si="134"/>
        <v>0</v>
      </c>
      <c r="AB114" s="79">
        <f t="shared" si="134"/>
        <v>0</v>
      </c>
      <c r="AC114" s="68">
        <f t="shared" si="136"/>
        <v>0</v>
      </c>
      <c r="AD114" s="4"/>
      <c r="AE114" s="37" t="str">
        <f t="shared" si="137"/>
        <v> </v>
      </c>
      <c r="AF114" s="86" t="str">
        <f t="shared" si="138"/>
        <v>0</v>
      </c>
      <c r="AG114" s="86" t="str">
        <f t="shared" si="139"/>
        <v>0</v>
      </c>
      <c r="AH114" s="86" t="str">
        <f t="shared" si="140"/>
        <v>0</v>
      </c>
      <c r="AI114" s="86" t="str">
        <f t="shared" si="141"/>
        <v>0</v>
      </c>
      <c r="AJ114" s="100" t="str">
        <f t="shared" si="142"/>
        <v/>
      </c>
      <c r="AK114" s="4"/>
      <c r="AL114" s="101" t="str">
        <f t="shared" si="143"/>
        <v> </v>
      </c>
      <c r="AM114" s="99">
        <f t="shared" si="144"/>
        <v>0</v>
      </c>
      <c r="AN114" s="99">
        <f t="shared" si="145"/>
        <v>0</v>
      </c>
      <c r="AO114" s="99">
        <f t="shared" si="146"/>
        <v>0</v>
      </c>
      <c r="AP114" s="99">
        <f t="shared" si="147"/>
        <v>0</v>
      </c>
      <c r="AQ114" s="150">
        <f t="shared" si="148"/>
        <v>0</v>
      </c>
      <c r="AZ114" s="154"/>
      <c r="BA114" s="154"/>
      <c r="BB114" s="154"/>
      <c r="BC114" s="154"/>
      <c r="BD114" s="154"/>
      <c r="BE114" s="154"/>
      <c r="BF114" s="154"/>
      <c r="BG114" s="185"/>
      <c r="BH114" s="185"/>
      <c r="BI114" s="154"/>
      <c r="BJ114" s="154"/>
      <c r="BK114" s="154"/>
      <c r="BL114" s="154"/>
      <c r="BM114" s="154"/>
      <c r="BN114" s="154"/>
      <c r="BO114" s="154"/>
      <c r="BP114" s="154"/>
    </row>
    <row r="115" ht="11.25" customHeight="1" spans="1:68">
      <c r="A115" s="4"/>
      <c r="B115" s="249" t="str">
        <f t="shared" si="149"/>
        <v> </v>
      </c>
      <c r="C115" s="4"/>
      <c r="D115" s="247"/>
      <c r="E115" s="37" t="str">
        <f t="shared" si="150"/>
        <v> </v>
      </c>
      <c r="F115" s="42"/>
      <c r="G115" s="43"/>
      <c r="H115" s="44"/>
      <c r="I115" s="63">
        <f t="shared" si="151"/>
        <v>0</v>
      </c>
      <c r="J115" s="10"/>
      <c r="K115" s="42"/>
      <c r="L115" s="43"/>
      <c r="M115" s="44"/>
      <c r="N115" s="68">
        <f t="shared" si="131"/>
        <v>0</v>
      </c>
      <c r="O115" s="10"/>
      <c r="P115" s="42"/>
      <c r="Q115" s="43"/>
      <c r="R115" s="44"/>
      <c r="S115" s="68">
        <f t="shared" si="132"/>
        <v>0</v>
      </c>
      <c r="T115" s="10"/>
      <c r="U115" s="42"/>
      <c r="V115" s="43"/>
      <c r="W115" s="44"/>
      <c r="X115" s="68">
        <f t="shared" si="133"/>
        <v>0</v>
      </c>
      <c r="Y115" s="10"/>
      <c r="Z115" s="73">
        <f t="shared" si="134"/>
        <v>0</v>
      </c>
      <c r="AA115" s="79">
        <f t="shared" si="134"/>
        <v>0</v>
      </c>
      <c r="AB115" s="79">
        <f t="shared" si="134"/>
        <v>0</v>
      </c>
      <c r="AC115" s="68">
        <f t="shared" si="136"/>
        <v>0</v>
      </c>
      <c r="AD115" s="4"/>
      <c r="AE115" s="41" t="str">
        <f t="shared" si="137"/>
        <v> </v>
      </c>
      <c r="AF115" s="86" t="str">
        <f t="shared" si="138"/>
        <v>0</v>
      </c>
      <c r="AG115" s="86" t="str">
        <f t="shared" si="139"/>
        <v>0</v>
      </c>
      <c r="AH115" s="86" t="str">
        <f t="shared" si="140"/>
        <v>0</v>
      </c>
      <c r="AI115" s="86" t="str">
        <f t="shared" si="141"/>
        <v>0</v>
      </c>
      <c r="AJ115" s="100" t="str">
        <f t="shared" si="142"/>
        <v/>
      </c>
      <c r="AK115" s="4"/>
      <c r="AL115" s="102" t="str">
        <f t="shared" si="143"/>
        <v> </v>
      </c>
      <c r="AM115" s="99">
        <f t="shared" si="144"/>
        <v>0</v>
      </c>
      <c r="AN115" s="99">
        <f t="shared" si="145"/>
        <v>0</v>
      </c>
      <c r="AO115" s="99">
        <f t="shared" si="146"/>
        <v>0</v>
      </c>
      <c r="AP115" s="99">
        <f t="shared" si="147"/>
        <v>0</v>
      </c>
      <c r="AQ115" s="150">
        <f t="shared" si="148"/>
        <v>0</v>
      </c>
      <c r="AZ115" s="154"/>
      <c r="BA115" s="154"/>
      <c r="BB115" s="154"/>
      <c r="BC115" s="154"/>
      <c r="BD115" s="154"/>
      <c r="BE115" s="154"/>
      <c r="BF115" s="154"/>
      <c r="BG115" s="185"/>
      <c r="BH115" s="185"/>
      <c r="BI115" s="154"/>
      <c r="BJ115" s="154"/>
      <c r="BK115" s="154"/>
      <c r="BL115" s="154"/>
      <c r="BM115" s="154"/>
      <c r="BN115" s="154"/>
      <c r="BO115" s="154"/>
      <c r="BP115" s="154"/>
    </row>
    <row r="116" ht="11.25" customHeight="1" spans="1:68">
      <c r="A116" s="4"/>
      <c r="B116" s="4"/>
      <c r="C116" s="4"/>
      <c r="D116" s="250"/>
      <c r="E116" s="45" t="s">
        <v>13</v>
      </c>
      <c r="F116" s="46">
        <f>SUM(F93:F115)</f>
        <v>0</v>
      </c>
      <c r="G116" s="47">
        <f>SUM(G93:G115)</f>
        <v>0</v>
      </c>
      <c r="H116" s="47">
        <f>SUM(H93:H115)</f>
        <v>0</v>
      </c>
      <c r="I116" s="64">
        <f t="shared" si="151"/>
        <v>0</v>
      </c>
      <c r="J116" s="10"/>
      <c r="K116" s="65">
        <f>SUM(K93:K115)</f>
        <v>0</v>
      </c>
      <c r="L116" s="66">
        <f>SUM(L93:L115)</f>
        <v>0</v>
      </c>
      <c r="M116" s="66">
        <f>SUM(M93:M115)</f>
        <v>0</v>
      </c>
      <c r="N116" s="64">
        <f t="shared" si="131"/>
        <v>0</v>
      </c>
      <c r="O116" s="10"/>
      <c r="P116" s="65">
        <f>SUM(P93:P115)</f>
        <v>0</v>
      </c>
      <c r="Q116" s="66">
        <f>SUM(Q93:Q115)</f>
        <v>0</v>
      </c>
      <c r="R116" s="66">
        <f>SUM(R93:R115)</f>
        <v>0</v>
      </c>
      <c r="S116" s="64">
        <f t="shared" si="132"/>
        <v>0</v>
      </c>
      <c r="T116" s="10"/>
      <c r="U116" s="65">
        <f>SUM(U93:U115)</f>
        <v>0</v>
      </c>
      <c r="V116" s="66">
        <f>SUM(V93:V115)</f>
        <v>0</v>
      </c>
      <c r="W116" s="66">
        <f>SUM(W93:W115)</f>
        <v>0</v>
      </c>
      <c r="X116" s="64">
        <f t="shared" si="133"/>
        <v>0</v>
      </c>
      <c r="Y116" s="10"/>
      <c r="Z116" s="46">
        <f t="shared" si="134"/>
        <v>0</v>
      </c>
      <c r="AA116" s="47">
        <f t="shared" si="134"/>
        <v>0</v>
      </c>
      <c r="AB116" s="47">
        <f t="shared" si="134"/>
        <v>0</v>
      </c>
      <c r="AC116" s="64">
        <f t="shared" si="136"/>
        <v>0</v>
      </c>
      <c r="AD116" s="4"/>
      <c r="AE116" s="45" t="s">
        <v>13</v>
      </c>
      <c r="AF116" s="87" t="str">
        <f>IF((G116+H116=0),"0",H116/(G116+H116))</f>
        <v>0</v>
      </c>
      <c r="AG116" s="87" t="str">
        <f>IF((M116+L116=0),"0",M116/(M116+L116))</f>
        <v>0</v>
      </c>
      <c r="AH116" s="87" t="str">
        <f>IF((R116+Q116=0),"0",R116/(R116+Q116))</f>
        <v>0</v>
      </c>
      <c r="AI116" s="87" t="str">
        <f>IF((W116+V116=0),"0",W116/(W116+V116))</f>
        <v>0</v>
      </c>
      <c r="AJ116" s="103" t="str">
        <f>IF(AF116+AG116+AH116+AI116=0,"0 ",(AB116)/(AB116+AA116))</f>
        <v>0 </v>
      </c>
      <c r="AK116" s="4"/>
      <c r="AL116" s="45" t="s">
        <v>13</v>
      </c>
      <c r="AM116" s="104">
        <f>SUM(AM93:AM115)</f>
        <v>0</v>
      </c>
      <c r="AN116" s="104">
        <f>SUM(AN93:AN115)</f>
        <v>0</v>
      </c>
      <c r="AO116" s="104">
        <f>SUM(AO93:AO115)</f>
        <v>0</v>
      </c>
      <c r="AP116" s="104">
        <f>SUM(AP93:AP115)</f>
        <v>0</v>
      </c>
      <c r="AQ116" s="152">
        <f>SUM(AQ93:AQ115)</f>
        <v>0</v>
      </c>
      <c r="AZ116" s="154"/>
      <c r="BA116" s="154"/>
      <c r="BB116" s="154"/>
      <c r="BC116" s="154"/>
      <c r="BD116" s="154"/>
      <c r="BE116" s="154"/>
      <c r="BF116" s="154"/>
      <c r="BG116" s="185"/>
      <c r="BH116" s="185"/>
      <c r="BI116" s="154"/>
      <c r="BJ116" s="154"/>
      <c r="BK116" s="154"/>
      <c r="BL116" s="154"/>
      <c r="BM116" s="154"/>
      <c r="BN116" s="154"/>
      <c r="BO116" s="154"/>
      <c r="BP116" s="154"/>
    </row>
    <row r="117" ht="5.25" customHeight="1" spans="1:68">
      <c r="A117" s="4"/>
      <c r="B117" s="4"/>
      <c r="C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88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Z117" s="154"/>
      <c r="BA117" s="154"/>
      <c r="BB117" s="154"/>
      <c r="BC117" s="154"/>
      <c r="BD117" s="154"/>
      <c r="BE117" s="154"/>
      <c r="BF117" s="154"/>
      <c r="BG117" s="185"/>
      <c r="BH117" s="185"/>
      <c r="BI117" s="154"/>
      <c r="BJ117" s="154"/>
      <c r="BK117" s="154"/>
      <c r="BL117" s="154"/>
      <c r="BM117" s="154"/>
      <c r="BN117" s="154"/>
      <c r="BO117" s="154"/>
      <c r="BP117" s="154"/>
    </row>
    <row r="118" ht="21" spans="1:68">
      <c r="A118" s="4"/>
      <c r="B118" s="4"/>
      <c r="C118" s="4"/>
      <c r="E118" s="6"/>
      <c r="F118" s="398" t="s">
        <v>21</v>
      </c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402"/>
      <c r="AD118" s="4"/>
      <c r="AE118" s="80"/>
      <c r="AF118" s="403" t="s">
        <v>1</v>
      </c>
      <c r="AG118" s="399"/>
      <c r="AH118" s="399"/>
      <c r="AI118" s="399"/>
      <c r="AJ118" s="402"/>
      <c r="AK118" s="4"/>
      <c r="AL118" s="80"/>
      <c r="AM118" s="398" t="s">
        <v>2</v>
      </c>
      <c r="AN118" s="399"/>
      <c r="AO118" s="399"/>
      <c r="AP118" s="399"/>
      <c r="AQ118" s="402"/>
      <c r="AZ118" s="154"/>
      <c r="BA118" s="154"/>
      <c r="BB118" s="154"/>
      <c r="BC118" s="154"/>
      <c r="BD118" s="154"/>
      <c r="BE118" s="154"/>
      <c r="BF118" s="154"/>
      <c r="BG118" s="185"/>
      <c r="BH118" s="185"/>
      <c r="BI118" s="154"/>
      <c r="BJ118" s="154"/>
      <c r="BK118" s="154"/>
      <c r="BL118" s="154"/>
      <c r="BM118" s="154"/>
      <c r="BN118" s="154"/>
      <c r="BO118" s="154"/>
      <c r="BP118" s="154"/>
    </row>
    <row r="119" ht="11.25" customHeight="1" spans="1:68">
      <c r="A119" s="4"/>
      <c r="B119" s="4"/>
      <c r="C119" s="4"/>
      <c r="D119" s="245" t="s">
        <v>55</v>
      </c>
      <c r="E119" s="27" t="s">
        <v>86</v>
      </c>
      <c r="F119" s="313" t="s">
        <v>3</v>
      </c>
      <c r="G119" s="314"/>
      <c r="H119" s="314"/>
      <c r="I119" s="317"/>
      <c r="J119" s="56"/>
      <c r="K119" s="57" t="s">
        <v>4</v>
      </c>
      <c r="L119" s="58"/>
      <c r="M119" s="58"/>
      <c r="N119" s="69"/>
      <c r="O119" s="56"/>
      <c r="P119" s="74" t="s">
        <v>5</v>
      </c>
      <c r="Q119" s="58"/>
      <c r="R119" s="58"/>
      <c r="S119" s="69"/>
      <c r="T119" s="56"/>
      <c r="U119" s="321" t="s">
        <v>6</v>
      </c>
      <c r="V119" s="58"/>
      <c r="W119" s="58"/>
      <c r="X119" s="69"/>
      <c r="Y119" s="56"/>
      <c r="Z119" s="70" t="s">
        <v>7</v>
      </c>
      <c r="AA119" s="58"/>
      <c r="AB119" s="58"/>
      <c r="AC119" s="69"/>
      <c r="AD119" s="7"/>
      <c r="AE119" s="27" t="s">
        <v>86</v>
      </c>
      <c r="AF119" s="83" t="s">
        <v>3</v>
      </c>
      <c r="AG119" s="84" t="s">
        <v>4</v>
      </c>
      <c r="AH119" s="181" t="s">
        <v>5</v>
      </c>
      <c r="AI119" s="182" t="s">
        <v>6</v>
      </c>
      <c r="AJ119" s="93" t="s">
        <v>7</v>
      </c>
      <c r="AK119" s="7"/>
      <c r="AL119" s="27" t="s">
        <v>86</v>
      </c>
      <c r="AM119" s="94" t="s">
        <v>3</v>
      </c>
      <c r="AN119" s="84" t="s">
        <v>4</v>
      </c>
      <c r="AO119" s="181" t="s">
        <v>5</v>
      </c>
      <c r="AP119" s="182" t="s">
        <v>9</v>
      </c>
      <c r="AQ119" s="93" t="s">
        <v>7</v>
      </c>
      <c r="AZ119" s="154"/>
      <c r="BA119" s="154"/>
      <c r="BB119" s="154"/>
      <c r="BC119" s="154"/>
      <c r="BD119" s="154"/>
      <c r="BE119" s="154"/>
      <c r="BF119" s="154"/>
      <c r="BG119" s="185"/>
      <c r="BH119" s="185"/>
      <c r="BI119" s="154"/>
      <c r="BJ119" s="154"/>
      <c r="BK119" s="154"/>
      <c r="BL119" s="154"/>
      <c r="BM119" s="154"/>
      <c r="BN119" s="154"/>
      <c r="BO119" s="154"/>
      <c r="BP119" s="154"/>
    </row>
    <row r="120" ht="11.25" customHeight="1" spans="1:68">
      <c r="A120" s="251" t="s">
        <v>109</v>
      </c>
      <c r="B120" s="4"/>
      <c r="C120" s="4"/>
      <c r="D120" s="247"/>
      <c r="E120" s="30"/>
      <c r="F120" s="315" t="s">
        <v>10</v>
      </c>
      <c r="G120" s="316" t="s">
        <v>11</v>
      </c>
      <c r="H120" s="316" t="s">
        <v>12</v>
      </c>
      <c r="I120" s="318" t="s">
        <v>13</v>
      </c>
      <c r="J120" s="10"/>
      <c r="K120" s="60" t="s">
        <v>10</v>
      </c>
      <c r="L120" s="61" t="s">
        <v>11</v>
      </c>
      <c r="M120" s="61" t="s">
        <v>12</v>
      </c>
      <c r="N120" s="71" t="s">
        <v>13</v>
      </c>
      <c r="O120" s="10"/>
      <c r="P120" s="72" t="s">
        <v>10</v>
      </c>
      <c r="Q120" s="77" t="s">
        <v>11</v>
      </c>
      <c r="R120" s="77" t="s">
        <v>12</v>
      </c>
      <c r="S120" s="78" t="s">
        <v>13</v>
      </c>
      <c r="T120" s="10"/>
      <c r="U120" s="72" t="s">
        <v>10</v>
      </c>
      <c r="V120" s="77" t="s">
        <v>11</v>
      </c>
      <c r="W120" s="77" t="s">
        <v>12</v>
      </c>
      <c r="X120" s="78" t="s">
        <v>13</v>
      </c>
      <c r="Y120" s="10"/>
      <c r="Z120" s="72" t="s">
        <v>10</v>
      </c>
      <c r="AA120" s="77" t="s">
        <v>11</v>
      </c>
      <c r="AB120" s="77" t="s">
        <v>12</v>
      </c>
      <c r="AC120" s="78" t="s">
        <v>13</v>
      </c>
      <c r="AD120" s="10"/>
      <c r="AE120" s="51"/>
      <c r="AF120" s="29"/>
      <c r="AG120" s="55"/>
      <c r="AH120" s="183"/>
      <c r="AI120" s="183"/>
      <c r="AJ120" s="95"/>
      <c r="AK120" s="10"/>
      <c r="AL120" s="51"/>
      <c r="AM120" s="96"/>
      <c r="AN120" s="55"/>
      <c r="AO120" s="183"/>
      <c r="AP120" s="183"/>
      <c r="AQ120" s="95"/>
      <c r="AZ120" s="154"/>
      <c r="BA120" s="154"/>
      <c r="BB120" s="154"/>
      <c r="BC120" s="154"/>
      <c r="BD120" s="154"/>
      <c r="BE120" s="154"/>
      <c r="BF120" s="154"/>
      <c r="BG120" s="185"/>
      <c r="BH120" s="185"/>
      <c r="BI120" s="154"/>
      <c r="BJ120" s="154"/>
      <c r="BK120" s="154"/>
      <c r="BL120" s="154"/>
      <c r="BM120" s="154"/>
      <c r="BN120" s="154"/>
      <c r="BO120" s="154"/>
      <c r="BP120" s="154"/>
    </row>
    <row r="121" ht="11.25" customHeight="1" spans="1:68">
      <c r="A121" s="4"/>
      <c r="B121" s="4"/>
      <c r="C121" s="4"/>
      <c r="D121" s="247"/>
      <c r="E121" s="33" t="str">
        <f>IF((B93=0)," ",B93)</f>
        <v> </v>
      </c>
      <c r="F121" s="34"/>
      <c r="G121" s="35"/>
      <c r="H121" s="36"/>
      <c r="I121" s="319">
        <f t="shared" ref="I121:I144" si="152">SUM(F121:H121)</f>
        <v>0</v>
      </c>
      <c r="J121" s="10"/>
      <c r="K121" s="34"/>
      <c r="L121" s="35"/>
      <c r="M121" s="36"/>
      <c r="N121" s="68">
        <f t="shared" ref="N121:N144" si="153">SUM(K121:M121)</f>
        <v>0</v>
      </c>
      <c r="O121" s="10"/>
      <c r="P121" s="34"/>
      <c r="Q121" s="35"/>
      <c r="R121" s="36"/>
      <c r="S121" s="68">
        <f t="shared" ref="S121:S144" si="154">SUM(P121:R121)</f>
        <v>0</v>
      </c>
      <c r="T121" s="10"/>
      <c r="U121" s="34"/>
      <c r="V121" s="35"/>
      <c r="W121" s="36"/>
      <c r="X121" s="68">
        <f t="shared" ref="X121:X144" si="155">SUM(U121:W121)</f>
        <v>0</v>
      </c>
      <c r="Y121" s="10"/>
      <c r="Z121" s="73">
        <f t="shared" ref="Z121:AA144" si="156">F121+K121+P121+U121</f>
        <v>0</v>
      </c>
      <c r="AA121" s="79">
        <f>G121+L121+Q121+V121</f>
        <v>0</v>
      </c>
      <c r="AB121" s="79">
        <f t="shared" ref="AB121:AB144" si="157">H121+M121+R121+W121</f>
        <v>0</v>
      </c>
      <c r="AC121" s="68">
        <f t="shared" ref="AC121:AC144" si="158">SUM(Z121:AB121)</f>
        <v>0</v>
      </c>
      <c r="AD121" s="4"/>
      <c r="AE121" s="33" t="str">
        <f t="shared" ref="AE121:AE143" si="159">IF((B5=0)," ",B5)</f>
        <v> </v>
      </c>
      <c r="AF121" s="85" t="str">
        <f t="shared" ref="AF121:AF143" si="160">IF((G121+H121=0),"0",100*H121/(G121+H121))</f>
        <v>0</v>
      </c>
      <c r="AG121" s="85" t="str">
        <f t="shared" ref="AG121:AG143" si="161">IF((M121+L121=0),"0",100*M121/(L121+M121))</f>
        <v>0</v>
      </c>
      <c r="AH121" s="85" t="str">
        <f t="shared" ref="AH121:AH143" si="162">IF((R121+Q121=0),"0",100*R121/(Q121+R121))</f>
        <v>0</v>
      </c>
      <c r="AI121" s="85" t="str">
        <f t="shared" ref="AI121:AI143" si="163">IF((W121+V121=0),"0",100*W121/(V121+W121))</f>
        <v>0</v>
      </c>
      <c r="AJ121" s="97" t="str">
        <f t="shared" ref="AJ121:AJ143" si="164">IF(AF121+AG121+AH121+AI121=0,"",100*AB121/(AB121+AA121))</f>
        <v/>
      </c>
      <c r="AK121" s="4"/>
      <c r="AL121" s="98" t="str">
        <f t="shared" ref="AL121:AL143" si="165">IF((B5=0)," ",B5)</f>
        <v> </v>
      </c>
      <c r="AM121" s="99">
        <f>(3*H121)-G121</f>
        <v>0</v>
      </c>
      <c r="AN121" s="99">
        <f>(3*M121)-L121</f>
        <v>0</v>
      </c>
      <c r="AO121" s="99">
        <f>(3*R121)-Q121</f>
        <v>0</v>
      </c>
      <c r="AP121" s="99">
        <f>(3*W121)-V121</f>
        <v>0</v>
      </c>
      <c r="AQ121" s="148">
        <f>SUM(AM121:AP121)</f>
        <v>0</v>
      </c>
      <c r="AZ121" s="154"/>
      <c r="BA121" s="154"/>
      <c r="BB121" s="154"/>
      <c r="BC121" s="154"/>
      <c r="BD121" s="154"/>
      <c r="BE121" s="154"/>
      <c r="BF121" s="154"/>
      <c r="BG121" s="185"/>
      <c r="BH121" s="185"/>
      <c r="BI121" s="154"/>
      <c r="BJ121" s="154"/>
      <c r="BK121" s="154"/>
      <c r="BL121" s="154"/>
      <c r="BM121" s="154"/>
      <c r="BN121" s="154"/>
      <c r="BO121" s="154"/>
      <c r="BP121" s="154"/>
    </row>
    <row r="122" ht="11.25" customHeight="1" spans="1:68">
      <c r="A122" s="4"/>
      <c r="B122" s="4"/>
      <c r="C122" s="4"/>
      <c r="D122" s="247"/>
      <c r="E122" s="37" t="str">
        <f t="shared" ref="E122:E143" si="166">IF((B94=0)," ",B94)</f>
        <v> </v>
      </c>
      <c r="F122" s="38"/>
      <c r="G122" s="39"/>
      <c r="H122" s="40"/>
      <c r="I122" s="319">
        <f t="shared" si="152"/>
        <v>0</v>
      </c>
      <c r="J122" s="10"/>
      <c r="K122" s="38"/>
      <c r="L122" s="39"/>
      <c r="M122" s="40"/>
      <c r="N122" s="68">
        <f t="shared" si="153"/>
        <v>0</v>
      </c>
      <c r="O122" s="10"/>
      <c r="P122" s="38"/>
      <c r="Q122" s="39"/>
      <c r="R122" s="40"/>
      <c r="S122" s="68">
        <f t="shared" si="154"/>
        <v>0</v>
      </c>
      <c r="T122" s="10"/>
      <c r="U122" s="38"/>
      <c r="V122" s="39"/>
      <c r="W122" s="40"/>
      <c r="X122" s="68">
        <f t="shared" si="155"/>
        <v>0</v>
      </c>
      <c r="Y122" s="10"/>
      <c r="Z122" s="73">
        <f t="shared" si="156"/>
        <v>0</v>
      </c>
      <c r="AA122" s="79">
        <f>G122+L122+Q122+V122</f>
        <v>0</v>
      </c>
      <c r="AB122" s="79">
        <f t="shared" si="157"/>
        <v>0</v>
      </c>
      <c r="AC122" s="68">
        <f t="shared" si="158"/>
        <v>0</v>
      </c>
      <c r="AD122" s="4"/>
      <c r="AE122" s="37" t="str">
        <f t="shared" si="159"/>
        <v> </v>
      </c>
      <c r="AF122" s="86" t="str">
        <f t="shared" si="160"/>
        <v>0</v>
      </c>
      <c r="AG122" s="86" t="str">
        <f t="shared" si="161"/>
        <v>0</v>
      </c>
      <c r="AH122" s="86" t="str">
        <f t="shared" si="162"/>
        <v>0</v>
      </c>
      <c r="AI122" s="86" t="str">
        <f t="shared" si="163"/>
        <v>0</v>
      </c>
      <c r="AJ122" s="100" t="str">
        <f t="shared" si="164"/>
        <v/>
      </c>
      <c r="AK122" s="4"/>
      <c r="AL122" s="101" t="str">
        <f t="shared" si="165"/>
        <v> </v>
      </c>
      <c r="AM122" s="99">
        <f t="shared" ref="AM122:AM143" si="167">(3*H122)-G122</f>
        <v>0</v>
      </c>
      <c r="AN122" s="99">
        <f t="shared" ref="AN122:AN143" si="168">(3*M122)-L122</f>
        <v>0</v>
      </c>
      <c r="AO122" s="99">
        <f t="shared" ref="AO122:AO143" si="169">(3*R122)-Q122</f>
        <v>0</v>
      </c>
      <c r="AP122" s="99">
        <f t="shared" ref="AP122:AP143" si="170">(3*W122)-V122</f>
        <v>0</v>
      </c>
      <c r="AQ122" s="150">
        <f t="shared" ref="AQ122:AQ143" si="171">SUM(AM122:AP122)</f>
        <v>0</v>
      </c>
      <c r="AZ122" s="154"/>
      <c r="BA122" s="154"/>
      <c r="BB122" s="154"/>
      <c r="BC122" s="154"/>
      <c r="BD122" s="154"/>
      <c r="BE122" s="154"/>
      <c r="BF122" s="154"/>
      <c r="BG122" s="185"/>
      <c r="BH122" s="185"/>
      <c r="BI122" s="154"/>
      <c r="BJ122" s="154"/>
      <c r="BK122" s="154"/>
      <c r="BL122" s="154"/>
      <c r="BM122" s="154"/>
      <c r="BN122" s="154"/>
      <c r="BO122" s="154"/>
      <c r="BP122" s="154"/>
    </row>
    <row r="123" ht="11.25" customHeight="1" spans="1:68">
      <c r="A123" s="4"/>
      <c r="B123" s="4"/>
      <c r="C123" s="4"/>
      <c r="D123" s="247"/>
      <c r="E123" s="37" t="str">
        <f t="shared" si="166"/>
        <v> </v>
      </c>
      <c r="F123" s="38"/>
      <c r="G123" s="39"/>
      <c r="H123" s="40"/>
      <c r="I123" s="319">
        <f t="shared" si="152"/>
        <v>0</v>
      </c>
      <c r="J123" s="10"/>
      <c r="K123" s="38"/>
      <c r="L123" s="39"/>
      <c r="M123" s="40"/>
      <c r="N123" s="68">
        <f t="shared" si="153"/>
        <v>0</v>
      </c>
      <c r="O123" s="10"/>
      <c r="P123" s="38"/>
      <c r="Q123" s="39"/>
      <c r="R123" s="40"/>
      <c r="S123" s="68">
        <f t="shared" si="154"/>
        <v>0</v>
      </c>
      <c r="T123" s="10"/>
      <c r="U123" s="38"/>
      <c r="V123" s="39"/>
      <c r="W123" s="40"/>
      <c r="X123" s="68">
        <f t="shared" si="155"/>
        <v>0</v>
      </c>
      <c r="Y123" s="10"/>
      <c r="Z123" s="73">
        <f t="shared" si="156"/>
        <v>0</v>
      </c>
      <c r="AA123" s="79">
        <f t="shared" si="156"/>
        <v>0</v>
      </c>
      <c r="AB123" s="79">
        <f t="shared" si="157"/>
        <v>0</v>
      </c>
      <c r="AC123" s="68">
        <f t="shared" si="158"/>
        <v>0</v>
      </c>
      <c r="AD123" s="4"/>
      <c r="AE123" s="37" t="str">
        <f t="shared" si="159"/>
        <v> </v>
      </c>
      <c r="AF123" s="86" t="str">
        <f t="shared" si="160"/>
        <v>0</v>
      </c>
      <c r="AG123" s="86" t="str">
        <f t="shared" si="161"/>
        <v>0</v>
      </c>
      <c r="AH123" s="86" t="str">
        <f t="shared" si="162"/>
        <v>0</v>
      </c>
      <c r="AI123" s="86" t="str">
        <f t="shared" si="163"/>
        <v>0</v>
      </c>
      <c r="AJ123" s="100" t="str">
        <f t="shared" si="164"/>
        <v/>
      </c>
      <c r="AK123" s="4"/>
      <c r="AL123" s="101" t="str">
        <f t="shared" si="165"/>
        <v> </v>
      </c>
      <c r="AM123" s="99">
        <f t="shared" si="167"/>
        <v>0</v>
      </c>
      <c r="AN123" s="99">
        <f t="shared" si="168"/>
        <v>0</v>
      </c>
      <c r="AO123" s="99">
        <f t="shared" si="169"/>
        <v>0</v>
      </c>
      <c r="AP123" s="99">
        <f t="shared" si="170"/>
        <v>0</v>
      </c>
      <c r="AQ123" s="150">
        <f t="shared" si="171"/>
        <v>0</v>
      </c>
      <c r="AZ123" s="154"/>
      <c r="BA123" s="154"/>
      <c r="BB123" s="154"/>
      <c r="BC123" s="154"/>
      <c r="BD123" s="154"/>
      <c r="BE123" s="154"/>
      <c r="BF123" s="154"/>
      <c r="BG123" s="185"/>
      <c r="BH123" s="185"/>
      <c r="BI123" s="154"/>
      <c r="BJ123" s="154"/>
      <c r="BK123" s="154"/>
      <c r="BL123" s="154"/>
      <c r="BM123" s="154"/>
      <c r="BN123" s="154"/>
      <c r="BO123" s="154"/>
      <c r="BP123" s="154"/>
    </row>
    <row r="124" ht="11.25" customHeight="1" spans="1:68">
      <c r="A124" s="4"/>
      <c r="B124" s="4"/>
      <c r="C124" s="4"/>
      <c r="D124" s="247"/>
      <c r="E124" s="37" t="str">
        <f t="shared" si="166"/>
        <v> </v>
      </c>
      <c r="F124" s="38"/>
      <c r="G124" s="39"/>
      <c r="H124" s="40"/>
      <c r="I124" s="319">
        <f t="shared" si="152"/>
        <v>0</v>
      </c>
      <c r="J124" s="10"/>
      <c r="K124" s="38"/>
      <c r="L124" s="39"/>
      <c r="M124" s="40"/>
      <c r="N124" s="68">
        <f t="shared" si="153"/>
        <v>0</v>
      </c>
      <c r="O124" s="10"/>
      <c r="P124" s="38"/>
      <c r="Q124" s="39"/>
      <c r="R124" s="40"/>
      <c r="S124" s="68">
        <f t="shared" si="154"/>
        <v>0</v>
      </c>
      <c r="T124" s="10"/>
      <c r="U124" s="38"/>
      <c r="V124" s="39"/>
      <c r="W124" s="40"/>
      <c r="X124" s="68">
        <f t="shared" si="155"/>
        <v>0</v>
      </c>
      <c r="Y124" s="10"/>
      <c r="Z124" s="73">
        <f t="shared" si="156"/>
        <v>0</v>
      </c>
      <c r="AA124" s="79">
        <f t="shared" si="156"/>
        <v>0</v>
      </c>
      <c r="AB124" s="79">
        <f t="shared" si="157"/>
        <v>0</v>
      </c>
      <c r="AC124" s="68">
        <f t="shared" si="158"/>
        <v>0</v>
      </c>
      <c r="AD124" s="4"/>
      <c r="AE124" s="37" t="str">
        <f t="shared" si="159"/>
        <v> </v>
      </c>
      <c r="AF124" s="86" t="str">
        <f t="shared" si="160"/>
        <v>0</v>
      </c>
      <c r="AG124" s="86" t="str">
        <f t="shared" si="161"/>
        <v>0</v>
      </c>
      <c r="AH124" s="86" t="str">
        <f t="shared" si="162"/>
        <v>0</v>
      </c>
      <c r="AI124" s="86" t="str">
        <f t="shared" si="163"/>
        <v>0</v>
      </c>
      <c r="AJ124" s="100" t="str">
        <f t="shared" si="164"/>
        <v/>
      </c>
      <c r="AK124" s="4"/>
      <c r="AL124" s="101" t="str">
        <f t="shared" si="165"/>
        <v> </v>
      </c>
      <c r="AM124" s="99">
        <f t="shared" si="167"/>
        <v>0</v>
      </c>
      <c r="AN124" s="99">
        <f t="shared" si="168"/>
        <v>0</v>
      </c>
      <c r="AO124" s="99">
        <f t="shared" si="169"/>
        <v>0</v>
      </c>
      <c r="AP124" s="99">
        <f t="shared" si="170"/>
        <v>0</v>
      </c>
      <c r="AQ124" s="150">
        <f t="shared" si="171"/>
        <v>0</v>
      </c>
      <c r="AZ124" s="154"/>
      <c r="BA124" s="154"/>
      <c r="BB124" s="154"/>
      <c r="BC124" s="154"/>
      <c r="BD124" s="154"/>
      <c r="BE124" s="154"/>
      <c r="BF124" s="154"/>
      <c r="BG124" s="185"/>
      <c r="BH124" s="185"/>
      <c r="BI124" s="154"/>
      <c r="BJ124" s="154"/>
      <c r="BK124" s="154"/>
      <c r="BL124" s="154"/>
      <c r="BM124" s="154"/>
      <c r="BN124" s="154"/>
      <c r="BO124" s="154"/>
      <c r="BP124" s="154"/>
    </row>
    <row r="125" ht="11.25" customHeight="1" spans="1:68">
      <c r="A125" s="4"/>
      <c r="B125" s="4"/>
      <c r="C125" s="4"/>
      <c r="D125" s="247"/>
      <c r="E125" s="37" t="str">
        <f t="shared" si="166"/>
        <v> </v>
      </c>
      <c r="F125" s="38"/>
      <c r="G125" s="39"/>
      <c r="H125" s="40"/>
      <c r="I125" s="319">
        <f t="shared" si="152"/>
        <v>0</v>
      </c>
      <c r="J125" s="10"/>
      <c r="K125" s="38"/>
      <c r="L125" s="39"/>
      <c r="M125" s="40"/>
      <c r="N125" s="68">
        <f t="shared" si="153"/>
        <v>0</v>
      </c>
      <c r="O125" s="10"/>
      <c r="P125" s="38"/>
      <c r="Q125" s="39"/>
      <c r="R125" s="40"/>
      <c r="S125" s="68">
        <f t="shared" si="154"/>
        <v>0</v>
      </c>
      <c r="T125" s="10"/>
      <c r="U125" s="38"/>
      <c r="V125" s="39"/>
      <c r="W125" s="40"/>
      <c r="X125" s="68">
        <f t="shared" si="155"/>
        <v>0</v>
      </c>
      <c r="Y125" s="10"/>
      <c r="Z125" s="73">
        <f t="shared" si="156"/>
        <v>0</v>
      </c>
      <c r="AA125" s="79">
        <f t="shared" si="156"/>
        <v>0</v>
      </c>
      <c r="AB125" s="79">
        <f t="shared" si="157"/>
        <v>0</v>
      </c>
      <c r="AC125" s="68">
        <f t="shared" si="158"/>
        <v>0</v>
      </c>
      <c r="AD125" s="4"/>
      <c r="AE125" s="37" t="str">
        <f t="shared" si="159"/>
        <v> </v>
      </c>
      <c r="AF125" s="86" t="str">
        <f t="shared" si="160"/>
        <v>0</v>
      </c>
      <c r="AG125" s="86" t="str">
        <f t="shared" si="161"/>
        <v>0</v>
      </c>
      <c r="AH125" s="86" t="str">
        <f t="shared" si="162"/>
        <v>0</v>
      </c>
      <c r="AI125" s="86" t="str">
        <f t="shared" si="163"/>
        <v>0</v>
      </c>
      <c r="AJ125" s="100" t="str">
        <f t="shared" si="164"/>
        <v/>
      </c>
      <c r="AK125" s="4"/>
      <c r="AL125" s="101" t="str">
        <f t="shared" si="165"/>
        <v> </v>
      </c>
      <c r="AM125" s="99">
        <f t="shared" si="167"/>
        <v>0</v>
      </c>
      <c r="AN125" s="99">
        <f t="shared" si="168"/>
        <v>0</v>
      </c>
      <c r="AO125" s="99">
        <f t="shared" si="169"/>
        <v>0</v>
      </c>
      <c r="AP125" s="99">
        <f t="shared" si="170"/>
        <v>0</v>
      </c>
      <c r="AQ125" s="150">
        <f t="shared" si="171"/>
        <v>0</v>
      </c>
      <c r="AZ125" s="154"/>
      <c r="BA125" s="154"/>
      <c r="BB125" s="154"/>
      <c r="BC125" s="154"/>
      <c r="BD125" s="154"/>
      <c r="BE125" s="154"/>
      <c r="BF125" s="154"/>
      <c r="BG125" s="185"/>
      <c r="BH125" s="185"/>
      <c r="BI125" s="154"/>
      <c r="BJ125" s="154"/>
      <c r="BK125" s="154"/>
      <c r="BL125" s="154"/>
      <c r="BM125" s="154"/>
      <c r="BN125" s="154"/>
      <c r="BO125" s="154"/>
      <c r="BP125" s="154"/>
    </row>
    <row r="126" ht="11.25" customHeight="1" spans="1:68">
      <c r="A126" s="4"/>
      <c r="B126" s="4"/>
      <c r="C126" s="4"/>
      <c r="D126" s="247"/>
      <c r="E126" s="37" t="str">
        <f t="shared" si="166"/>
        <v> </v>
      </c>
      <c r="F126" s="38"/>
      <c r="G126" s="39"/>
      <c r="H126" s="40"/>
      <c r="I126" s="319">
        <f t="shared" si="152"/>
        <v>0</v>
      </c>
      <c r="J126" s="10"/>
      <c r="K126" s="38"/>
      <c r="L126" s="39"/>
      <c r="M126" s="40"/>
      <c r="N126" s="68">
        <f t="shared" si="153"/>
        <v>0</v>
      </c>
      <c r="O126" s="10"/>
      <c r="P126" s="38"/>
      <c r="Q126" s="39"/>
      <c r="R126" s="40"/>
      <c r="S126" s="68">
        <f t="shared" si="154"/>
        <v>0</v>
      </c>
      <c r="T126" s="10"/>
      <c r="U126" s="38"/>
      <c r="V126" s="39"/>
      <c r="W126" s="40"/>
      <c r="X126" s="68">
        <f t="shared" si="155"/>
        <v>0</v>
      </c>
      <c r="Y126" s="10"/>
      <c r="Z126" s="73">
        <f t="shared" si="156"/>
        <v>0</v>
      </c>
      <c r="AA126" s="79">
        <f t="shared" si="156"/>
        <v>0</v>
      </c>
      <c r="AB126" s="79">
        <f t="shared" si="157"/>
        <v>0</v>
      </c>
      <c r="AC126" s="68">
        <f t="shared" si="158"/>
        <v>0</v>
      </c>
      <c r="AD126" s="4"/>
      <c r="AE126" s="37" t="str">
        <f t="shared" si="159"/>
        <v> </v>
      </c>
      <c r="AF126" s="86" t="str">
        <f t="shared" si="160"/>
        <v>0</v>
      </c>
      <c r="AG126" s="86" t="str">
        <f t="shared" si="161"/>
        <v>0</v>
      </c>
      <c r="AH126" s="86" t="str">
        <f t="shared" si="162"/>
        <v>0</v>
      </c>
      <c r="AI126" s="86" t="str">
        <f t="shared" si="163"/>
        <v>0</v>
      </c>
      <c r="AJ126" s="100" t="str">
        <f t="shared" si="164"/>
        <v/>
      </c>
      <c r="AK126" s="4"/>
      <c r="AL126" s="101" t="str">
        <f t="shared" si="165"/>
        <v> </v>
      </c>
      <c r="AM126" s="99">
        <f t="shared" si="167"/>
        <v>0</v>
      </c>
      <c r="AN126" s="99">
        <f t="shared" si="168"/>
        <v>0</v>
      </c>
      <c r="AO126" s="99">
        <f t="shared" si="169"/>
        <v>0</v>
      </c>
      <c r="AP126" s="99">
        <f t="shared" si="170"/>
        <v>0</v>
      </c>
      <c r="AQ126" s="150">
        <f t="shared" si="171"/>
        <v>0</v>
      </c>
      <c r="AZ126" s="154"/>
      <c r="BA126" s="154"/>
      <c r="BB126" s="154"/>
      <c r="BC126" s="154"/>
      <c r="BD126" s="154"/>
      <c r="BE126" s="154"/>
      <c r="BF126" s="154"/>
      <c r="BG126" s="185"/>
      <c r="BH126" s="185"/>
      <c r="BI126" s="154"/>
      <c r="BJ126" s="154"/>
      <c r="BK126" s="154"/>
      <c r="BL126" s="154"/>
      <c r="BM126" s="154"/>
      <c r="BN126" s="154"/>
      <c r="BO126" s="154"/>
      <c r="BP126" s="154"/>
    </row>
    <row r="127" ht="11.25" customHeight="1" spans="1:68">
      <c r="A127" s="4"/>
      <c r="B127" s="4"/>
      <c r="C127" s="4"/>
      <c r="D127" s="247"/>
      <c r="E127" s="37" t="str">
        <f t="shared" si="166"/>
        <v> </v>
      </c>
      <c r="F127" s="38"/>
      <c r="G127" s="39"/>
      <c r="H127" s="40"/>
      <c r="I127" s="319">
        <f t="shared" si="152"/>
        <v>0</v>
      </c>
      <c r="J127" s="10"/>
      <c r="K127" s="38"/>
      <c r="L127" s="39"/>
      <c r="M127" s="40"/>
      <c r="N127" s="68">
        <f t="shared" si="153"/>
        <v>0</v>
      </c>
      <c r="O127" s="10"/>
      <c r="P127" s="38"/>
      <c r="Q127" s="39"/>
      <c r="R127" s="40"/>
      <c r="S127" s="68">
        <f t="shared" si="154"/>
        <v>0</v>
      </c>
      <c r="T127" s="10"/>
      <c r="U127" s="38"/>
      <c r="V127" s="39"/>
      <c r="W127" s="40"/>
      <c r="X127" s="68">
        <f t="shared" si="155"/>
        <v>0</v>
      </c>
      <c r="Y127" s="10"/>
      <c r="Z127" s="73">
        <f t="shared" si="156"/>
        <v>0</v>
      </c>
      <c r="AA127" s="79">
        <f t="shared" si="156"/>
        <v>0</v>
      </c>
      <c r="AB127" s="79">
        <f t="shared" si="157"/>
        <v>0</v>
      </c>
      <c r="AC127" s="68">
        <f t="shared" si="158"/>
        <v>0</v>
      </c>
      <c r="AD127" s="4"/>
      <c r="AE127" s="37" t="str">
        <f t="shared" si="159"/>
        <v> </v>
      </c>
      <c r="AF127" s="86" t="str">
        <f t="shared" si="160"/>
        <v>0</v>
      </c>
      <c r="AG127" s="86" t="str">
        <f t="shared" si="161"/>
        <v>0</v>
      </c>
      <c r="AH127" s="86" t="str">
        <f t="shared" si="162"/>
        <v>0</v>
      </c>
      <c r="AI127" s="86" t="str">
        <f t="shared" si="163"/>
        <v>0</v>
      </c>
      <c r="AJ127" s="100" t="str">
        <f t="shared" si="164"/>
        <v/>
      </c>
      <c r="AK127" s="4"/>
      <c r="AL127" s="101" t="str">
        <f t="shared" si="165"/>
        <v> </v>
      </c>
      <c r="AM127" s="99">
        <f t="shared" si="167"/>
        <v>0</v>
      </c>
      <c r="AN127" s="99">
        <f t="shared" si="168"/>
        <v>0</v>
      </c>
      <c r="AO127" s="99">
        <f t="shared" si="169"/>
        <v>0</v>
      </c>
      <c r="AP127" s="99">
        <f t="shared" si="170"/>
        <v>0</v>
      </c>
      <c r="AQ127" s="150">
        <f t="shared" si="171"/>
        <v>0</v>
      </c>
      <c r="AZ127" s="154"/>
      <c r="BA127" s="154"/>
      <c r="BB127" s="154"/>
      <c r="BC127" s="154"/>
      <c r="BD127" s="154"/>
      <c r="BE127" s="154"/>
      <c r="BF127" s="154"/>
      <c r="BG127" s="185"/>
      <c r="BH127" s="185"/>
      <c r="BI127" s="154"/>
      <c r="BJ127" s="154"/>
      <c r="BK127" s="154"/>
      <c r="BL127" s="154"/>
      <c r="BM127" s="154"/>
      <c r="BN127" s="154"/>
      <c r="BO127" s="154"/>
      <c r="BP127" s="154"/>
    </row>
    <row r="128" ht="11.25" customHeight="1" spans="1:68">
      <c r="A128" s="4"/>
      <c r="B128" s="4"/>
      <c r="C128" s="4"/>
      <c r="D128" s="247"/>
      <c r="E128" s="37" t="str">
        <f t="shared" si="166"/>
        <v> </v>
      </c>
      <c r="F128" s="38"/>
      <c r="G128" s="39"/>
      <c r="H128" s="40"/>
      <c r="I128" s="319">
        <f t="shared" si="152"/>
        <v>0</v>
      </c>
      <c r="J128" s="10"/>
      <c r="K128" s="38"/>
      <c r="L128" s="39"/>
      <c r="M128" s="40"/>
      <c r="N128" s="68">
        <f t="shared" si="153"/>
        <v>0</v>
      </c>
      <c r="O128" s="10"/>
      <c r="P128" s="38"/>
      <c r="Q128" s="39"/>
      <c r="R128" s="40"/>
      <c r="S128" s="68">
        <f t="shared" si="154"/>
        <v>0</v>
      </c>
      <c r="T128" s="10"/>
      <c r="U128" s="38"/>
      <c r="V128" s="39"/>
      <c r="W128" s="40"/>
      <c r="X128" s="68">
        <f t="shared" si="155"/>
        <v>0</v>
      </c>
      <c r="Y128" s="10"/>
      <c r="Z128" s="73">
        <f t="shared" si="156"/>
        <v>0</v>
      </c>
      <c r="AA128" s="79">
        <f t="shared" si="156"/>
        <v>0</v>
      </c>
      <c r="AB128" s="79">
        <f t="shared" si="157"/>
        <v>0</v>
      </c>
      <c r="AC128" s="68">
        <f t="shared" si="158"/>
        <v>0</v>
      </c>
      <c r="AD128" s="4"/>
      <c r="AE128" s="37" t="str">
        <f t="shared" si="159"/>
        <v> </v>
      </c>
      <c r="AF128" s="86" t="str">
        <f t="shared" si="160"/>
        <v>0</v>
      </c>
      <c r="AG128" s="86" t="str">
        <f t="shared" si="161"/>
        <v>0</v>
      </c>
      <c r="AH128" s="86" t="str">
        <f t="shared" si="162"/>
        <v>0</v>
      </c>
      <c r="AI128" s="86" t="str">
        <f t="shared" si="163"/>
        <v>0</v>
      </c>
      <c r="AJ128" s="100" t="str">
        <f t="shared" si="164"/>
        <v/>
      </c>
      <c r="AK128" s="4"/>
      <c r="AL128" s="101" t="str">
        <f t="shared" si="165"/>
        <v> </v>
      </c>
      <c r="AM128" s="99">
        <f t="shared" si="167"/>
        <v>0</v>
      </c>
      <c r="AN128" s="99">
        <f t="shared" si="168"/>
        <v>0</v>
      </c>
      <c r="AO128" s="99">
        <f t="shared" si="169"/>
        <v>0</v>
      </c>
      <c r="AP128" s="99">
        <f t="shared" si="170"/>
        <v>0</v>
      </c>
      <c r="AQ128" s="150">
        <f t="shared" si="171"/>
        <v>0</v>
      </c>
      <c r="AZ128" s="154"/>
      <c r="BA128" s="154"/>
      <c r="BB128" s="154"/>
      <c r="BC128" s="154"/>
      <c r="BD128" s="154"/>
      <c r="BE128" s="154"/>
      <c r="BF128" s="154"/>
      <c r="BG128" s="185"/>
      <c r="BH128" s="185"/>
      <c r="BI128" s="154"/>
      <c r="BJ128" s="154"/>
      <c r="BK128" s="154"/>
      <c r="BL128" s="154"/>
      <c r="BM128" s="154"/>
      <c r="BN128" s="154"/>
      <c r="BO128" s="154"/>
      <c r="BP128" s="154"/>
    </row>
    <row r="129" ht="11.25" customHeight="1" spans="1:68">
      <c r="A129" s="4"/>
      <c r="B129" s="4"/>
      <c r="C129" s="4"/>
      <c r="D129" s="247"/>
      <c r="E129" s="37" t="str">
        <f t="shared" si="166"/>
        <v> </v>
      </c>
      <c r="F129" s="38"/>
      <c r="G129" s="39"/>
      <c r="H129" s="40"/>
      <c r="I129" s="319">
        <f t="shared" si="152"/>
        <v>0</v>
      </c>
      <c r="J129" s="10"/>
      <c r="K129" s="38"/>
      <c r="L129" s="39"/>
      <c r="M129" s="40"/>
      <c r="N129" s="68">
        <f t="shared" si="153"/>
        <v>0</v>
      </c>
      <c r="O129" s="10"/>
      <c r="P129" s="38"/>
      <c r="Q129" s="39"/>
      <c r="R129" s="40"/>
      <c r="S129" s="68">
        <f t="shared" si="154"/>
        <v>0</v>
      </c>
      <c r="T129" s="10"/>
      <c r="U129" s="38"/>
      <c r="V129" s="39"/>
      <c r="W129" s="40"/>
      <c r="X129" s="68">
        <f t="shared" si="155"/>
        <v>0</v>
      </c>
      <c r="Y129" s="10"/>
      <c r="Z129" s="73">
        <f t="shared" si="156"/>
        <v>0</v>
      </c>
      <c r="AA129" s="79">
        <f t="shared" si="156"/>
        <v>0</v>
      </c>
      <c r="AB129" s="79">
        <f t="shared" si="157"/>
        <v>0</v>
      </c>
      <c r="AC129" s="68">
        <f t="shared" si="158"/>
        <v>0</v>
      </c>
      <c r="AD129" s="4"/>
      <c r="AE129" s="37" t="str">
        <f t="shared" si="159"/>
        <v> </v>
      </c>
      <c r="AF129" s="86" t="str">
        <f t="shared" si="160"/>
        <v>0</v>
      </c>
      <c r="AG129" s="86" t="str">
        <f t="shared" si="161"/>
        <v>0</v>
      </c>
      <c r="AH129" s="86" t="str">
        <f t="shared" si="162"/>
        <v>0</v>
      </c>
      <c r="AI129" s="86" t="str">
        <f t="shared" si="163"/>
        <v>0</v>
      </c>
      <c r="AJ129" s="100" t="str">
        <f t="shared" si="164"/>
        <v/>
      </c>
      <c r="AK129" s="4"/>
      <c r="AL129" s="101" t="str">
        <f t="shared" si="165"/>
        <v> </v>
      </c>
      <c r="AM129" s="99">
        <f t="shared" si="167"/>
        <v>0</v>
      </c>
      <c r="AN129" s="99">
        <f t="shared" si="168"/>
        <v>0</v>
      </c>
      <c r="AO129" s="99">
        <f t="shared" si="169"/>
        <v>0</v>
      </c>
      <c r="AP129" s="99">
        <f t="shared" si="170"/>
        <v>0</v>
      </c>
      <c r="AQ129" s="150">
        <f t="shared" si="171"/>
        <v>0</v>
      </c>
      <c r="AZ129" s="154"/>
      <c r="BA129" s="154"/>
      <c r="BB129" s="154"/>
      <c r="BC129" s="154"/>
      <c r="BD129" s="154"/>
      <c r="BE129" s="154"/>
      <c r="BF129" s="154"/>
      <c r="BG129" s="185"/>
      <c r="BH129" s="185"/>
      <c r="BI129" s="154"/>
      <c r="BJ129" s="154"/>
      <c r="BK129" s="154"/>
      <c r="BL129" s="154"/>
      <c r="BM129" s="154"/>
      <c r="BN129" s="154"/>
      <c r="BO129" s="154"/>
      <c r="BP129" s="154"/>
    </row>
    <row r="130" ht="11.25" customHeight="1" spans="1:68">
      <c r="A130" s="4"/>
      <c r="B130" s="4"/>
      <c r="C130" s="4"/>
      <c r="D130" s="247"/>
      <c r="E130" s="37" t="str">
        <f t="shared" si="166"/>
        <v> </v>
      </c>
      <c r="F130" s="38"/>
      <c r="G130" s="39"/>
      <c r="H130" s="40"/>
      <c r="I130" s="319">
        <f t="shared" si="152"/>
        <v>0</v>
      </c>
      <c r="J130" s="10"/>
      <c r="K130" s="38"/>
      <c r="L130" s="39"/>
      <c r="M130" s="40"/>
      <c r="N130" s="68">
        <f t="shared" si="153"/>
        <v>0</v>
      </c>
      <c r="O130" s="10"/>
      <c r="P130" s="38"/>
      <c r="Q130" s="39"/>
      <c r="R130" s="40"/>
      <c r="S130" s="68">
        <f t="shared" si="154"/>
        <v>0</v>
      </c>
      <c r="T130" s="10"/>
      <c r="U130" s="38"/>
      <c r="V130" s="39"/>
      <c r="W130" s="40"/>
      <c r="X130" s="68">
        <f t="shared" si="155"/>
        <v>0</v>
      </c>
      <c r="Y130" s="10"/>
      <c r="Z130" s="73">
        <f t="shared" si="156"/>
        <v>0</v>
      </c>
      <c r="AA130" s="79">
        <f t="shared" si="156"/>
        <v>0</v>
      </c>
      <c r="AB130" s="79">
        <f t="shared" si="157"/>
        <v>0</v>
      </c>
      <c r="AC130" s="68">
        <f t="shared" si="158"/>
        <v>0</v>
      </c>
      <c r="AD130" s="4"/>
      <c r="AE130" s="37" t="str">
        <f t="shared" si="159"/>
        <v> </v>
      </c>
      <c r="AF130" s="86" t="str">
        <f t="shared" si="160"/>
        <v>0</v>
      </c>
      <c r="AG130" s="86" t="str">
        <f t="shared" si="161"/>
        <v>0</v>
      </c>
      <c r="AH130" s="86" t="str">
        <f t="shared" si="162"/>
        <v>0</v>
      </c>
      <c r="AI130" s="86" t="str">
        <f t="shared" si="163"/>
        <v>0</v>
      </c>
      <c r="AJ130" s="100" t="str">
        <f t="shared" si="164"/>
        <v/>
      </c>
      <c r="AK130" s="4"/>
      <c r="AL130" s="101" t="str">
        <f t="shared" si="165"/>
        <v> </v>
      </c>
      <c r="AM130" s="99">
        <f t="shared" si="167"/>
        <v>0</v>
      </c>
      <c r="AN130" s="99">
        <f t="shared" si="168"/>
        <v>0</v>
      </c>
      <c r="AO130" s="99">
        <f t="shared" si="169"/>
        <v>0</v>
      </c>
      <c r="AP130" s="99">
        <f t="shared" si="170"/>
        <v>0</v>
      </c>
      <c r="AQ130" s="150">
        <f t="shared" si="171"/>
        <v>0</v>
      </c>
      <c r="AZ130" s="154"/>
      <c r="BA130" s="154"/>
      <c r="BB130" s="154"/>
      <c r="BC130" s="154"/>
      <c r="BD130" s="154"/>
      <c r="BE130" s="154"/>
      <c r="BF130" s="154"/>
      <c r="BG130" s="185"/>
      <c r="BH130" s="185"/>
      <c r="BI130" s="154"/>
      <c r="BJ130" s="154"/>
      <c r="BK130" s="154"/>
      <c r="BL130" s="154"/>
      <c r="BM130" s="154"/>
      <c r="BN130" s="154"/>
      <c r="BO130" s="154"/>
      <c r="BP130" s="154"/>
    </row>
    <row r="131" ht="11.25" customHeight="1" spans="1:68">
      <c r="A131" s="4"/>
      <c r="B131" s="4"/>
      <c r="C131" s="4"/>
      <c r="D131" s="247"/>
      <c r="E131" s="37" t="str">
        <f t="shared" si="166"/>
        <v> </v>
      </c>
      <c r="F131" s="38"/>
      <c r="G131" s="39"/>
      <c r="H131" s="40"/>
      <c r="I131" s="319">
        <f t="shared" si="152"/>
        <v>0</v>
      </c>
      <c r="J131" s="10"/>
      <c r="K131" s="38"/>
      <c r="L131" s="39"/>
      <c r="M131" s="40"/>
      <c r="N131" s="68">
        <f t="shared" si="153"/>
        <v>0</v>
      </c>
      <c r="O131" s="10"/>
      <c r="P131" s="38"/>
      <c r="Q131" s="39"/>
      <c r="R131" s="40"/>
      <c r="S131" s="68">
        <f t="shared" si="154"/>
        <v>0</v>
      </c>
      <c r="T131" s="10"/>
      <c r="U131" s="38"/>
      <c r="V131" s="39"/>
      <c r="W131" s="40"/>
      <c r="X131" s="68">
        <f t="shared" si="155"/>
        <v>0</v>
      </c>
      <c r="Y131" s="10"/>
      <c r="Z131" s="73">
        <f t="shared" si="156"/>
        <v>0</v>
      </c>
      <c r="AA131" s="79">
        <f t="shared" si="156"/>
        <v>0</v>
      </c>
      <c r="AB131" s="79">
        <f t="shared" si="157"/>
        <v>0</v>
      </c>
      <c r="AC131" s="68">
        <f t="shared" si="158"/>
        <v>0</v>
      </c>
      <c r="AD131" s="4"/>
      <c r="AE131" s="37" t="str">
        <f t="shared" si="159"/>
        <v> </v>
      </c>
      <c r="AF131" s="86" t="str">
        <f t="shared" si="160"/>
        <v>0</v>
      </c>
      <c r="AG131" s="86" t="str">
        <f t="shared" si="161"/>
        <v>0</v>
      </c>
      <c r="AH131" s="86" t="str">
        <f t="shared" si="162"/>
        <v>0</v>
      </c>
      <c r="AI131" s="86" t="str">
        <f t="shared" si="163"/>
        <v>0</v>
      </c>
      <c r="AJ131" s="100" t="str">
        <f t="shared" si="164"/>
        <v/>
      </c>
      <c r="AK131" s="4"/>
      <c r="AL131" s="101" t="str">
        <f t="shared" si="165"/>
        <v> </v>
      </c>
      <c r="AM131" s="99">
        <f t="shared" si="167"/>
        <v>0</v>
      </c>
      <c r="AN131" s="99">
        <f t="shared" si="168"/>
        <v>0</v>
      </c>
      <c r="AO131" s="99">
        <f t="shared" si="169"/>
        <v>0</v>
      </c>
      <c r="AP131" s="99">
        <f t="shared" si="170"/>
        <v>0</v>
      </c>
      <c r="AQ131" s="150">
        <f t="shared" si="171"/>
        <v>0</v>
      </c>
      <c r="AZ131" s="154"/>
      <c r="BA131" s="154"/>
      <c r="BB131" s="154"/>
      <c r="BC131" s="154"/>
      <c r="BD131" s="154"/>
      <c r="BE131" s="154"/>
      <c r="BF131" s="154"/>
      <c r="BG131" s="185"/>
      <c r="BH131" s="185"/>
      <c r="BI131" s="154"/>
      <c r="BJ131" s="154"/>
      <c r="BK131" s="154"/>
      <c r="BL131" s="154"/>
      <c r="BM131" s="154"/>
      <c r="BN131" s="154"/>
      <c r="BO131" s="154"/>
      <c r="BP131" s="154"/>
    </row>
    <row r="132" ht="11.25" customHeight="1" spans="1:68">
      <c r="A132" s="4"/>
      <c r="B132" s="4"/>
      <c r="C132" s="4"/>
      <c r="D132" s="247"/>
      <c r="E132" s="37" t="str">
        <f t="shared" si="166"/>
        <v> </v>
      </c>
      <c r="F132" s="38"/>
      <c r="G132" s="39"/>
      <c r="H132" s="40"/>
      <c r="I132" s="319">
        <f t="shared" si="152"/>
        <v>0</v>
      </c>
      <c r="J132" s="10"/>
      <c r="K132" s="38"/>
      <c r="L132" s="39"/>
      <c r="M132" s="40"/>
      <c r="N132" s="68">
        <f t="shared" si="153"/>
        <v>0</v>
      </c>
      <c r="O132" s="10"/>
      <c r="P132" s="38"/>
      <c r="Q132" s="39"/>
      <c r="R132" s="40"/>
      <c r="S132" s="68">
        <f t="shared" si="154"/>
        <v>0</v>
      </c>
      <c r="T132" s="10"/>
      <c r="U132" s="38"/>
      <c r="V132" s="39"/>
      <c r="W132" s="40"/>
      <c r="X132" s="68">
        <f t="shared" si="155"/>
        <v>0</v>
      </c>
      <c r="Y132" s="10"/>
      <c r="Z132" s="73">
        <f t="shared" si="156"/>
        <v>0</v>
      </c>
      <c r="AA132" s="79">
        <f t="shared" si="156"/>
        <v>0</v>
      </c>
      <c r="AB132" s="79">
        <f t="shared" si="157"/>
        <v>0</v>
      </c>
      <c r="AC132" s="68">
        <f t="shared" si="158"/>
        <v>0</v>
      </c>
      <c r="AD132" s="4"/>
      <c r="AE132" s="37" t="str">
        <f t="shared" si="159"/>
        <v> </v>
      </c>
      <c r="AF132" s="86" t="str">
        <f t="shared" si="160"/>
        <v>0</v>
      </c>
      <c r="AG132" s="86" t="str">
        <f t="shared" si="161"/>
        <v>0</v>
      </c>
      <c r="AH132" s="86" t="str">
        <f t="shared" si="162"/>
        <v>0</v>
      </c>
      <c r="AI132" s="86" t="str">
        <f t="shared" si="163"/>
        <v>0</v>
      </c>
      <c r="AJ132" s="100" t="str">
        <f t="shared" si="164"/>
        <v/>
      </c>
      <c r="AK132" s="4"/>
      <c r="AL132" s="101" t="str">
        <f t="shared" si="165"/>
        <v> </v>
      </c>
      <c r="AM132" s="99">
        <f t="shared" si="167"/>
        <v>0</v>
      </c>
      <c r="AN132" s="99">
        <f t="shared" si="168"/>
        <v>0</v>
      </c>
      <c r="AO132" s="99">
        <f t="shared" si="169"/>
        <v>0</v>
      </c>
      <c r="AP132" s="99">
        <f t="shared" si="170"/>
        <v>0</v>
      </c>
      <c r="AQ132" s="150">
        <f t="shared" si="171"/>
        <v>0</v>
      </c>
      <c r="AZ132" s="154"/>
      <c r="BA132" s="154"/>
      <c r="BB132" s="154"/>
      <c r="BC132" s="154"/>
      <c r="BD132" s="154"/>
      <c r="BE132" s="154"/>
      <c r="BF132" s="154"/>
      <c r="BG132" s="185"/>
      <c r="BH132" s="185"/>
      <c r="BI132" s="154"/>
      <c r="BJ132" s="154"/>
      <c r="BK132" s="154"/>
      <c r="BL132" s="154"/>
      <c r="BM132" s="154"/>
      <c r="BN132" s="154"/>
      <c r="BO132" s="154"/>
      <c r="BP132" s="154"/>
    </row>
    <row r="133" ht="11.25" customHeight="1" spans="1:68">
      <c r="A133" s="4"/>
      <c r="B133" s="4"/>
      <c r="C133" s="4"/>
      <c r="D133" s="247"/>
      <c r="E133" s="37" t="str">
        <f t="shared" si="166"/>
        <v> </v>
      </c>
      <c r="F133" s="38"/>
      <c r="G133" s="39"/>
      <c r="H133" s="40"/>
      <c r="I133" s="319">
        <f t="shared" si="152"/>
        <v>0</v>
      </c>
      <c r="J133" s="10"/>
      <c r="K133" s="38"/>
      <c r="L133" s="39"/>
      <c r="M133" s="40"/>
      <c r="N133" s="68">
        <f t="shared" si="153"/>
        <v>0</v>
      </c>
      <c r="O133" s="10"/>
      <c r="P133" s="38"/>
      <c r="Q133" s="39"/>
      <c r="R133" s="40"/>
      <c r="S133" s="68">
        <f t="shared" si="154"/>
        <v>0</v>
      </c>
      <c r="T133" s="10"/>
      <c r="U133" s="38"/>
      <c r="V133" s="39"/>
      <c r="W133" s="40"/>
      <c r="X133" s="68">
        <f t="shared" si="155"/>
        <v>0</v>
      </c>
      <c r="Y133" s="10"/>
      <c r="Z133" s="73">
        <f t="shared" si="156"/>
        <v>0</v>
      </c>
      <c r="AA133" s="79">
        <f t="shared" si="156"/>
        <v>0</v>
      </c>
      <c r="AB133" s="79">
        <f t="shared" si="157"/>
        <v>0</v>
      </c>
      <c r="AC133" s="68">
        <f t="shared" si="158"/>
        <v>0</v>
      </c>
      <c r="AD133" s="4"/>
      <c r="AE133" s="37" t="str">
        <f t="shared" si="159"/>
        <v> </v>
      </c>
      <c r="AF133" s="86" t="str">
        <f t="shared" si="160"/>
        <v>0</v>
      </c>
      <c r="AG133" s="86" t="str">
        <f t="shared" si="161"/>
        <v>0</v>
      </c>
      <c r="AH133" s="86" t="str">
        <f t="shared" si="162"/>
        <v>0</v>
      </c>
      <c r="AI133" s="86" t="str">
        <f t="shared" si="163"/>
        <v>0</v>
      </c>
      <c r="AJ133" s="100" t="str">
        <f t="shared" si="164"/>
        <v/>
      </c>
      <c r="AK133" s="4"/>
      <c r="AL133" s="101" t="str">
        <f t="shared" si="165"/>
        <v> </v>
      </c>
      <c r="AM133" s="99">
        <f t="shared" si="167"/>
        <v>0</v>
      </c>
      <c r="AN133" s="99">
        <f t="shared" si="168"/>
        <v>0</v>
      </c>
      <c r="AO133" s="99">
        <f t="shared" si="169"/>
        <v>0</v>
      </c>
      <c r="AP133" s="99">
        <f t="shared" si="170"/>
        <v>0</v>
      </c>
      <c r="AQ133" s="150">
        <f t="shared" si="171"/>
        <v>0</v>
      </c>
      <c r="AZ133" s="154"/>
      <c r="BA133" s="154"/>
      <c r="BB133" s="154"/>
      <c r="BC133" s="154"/>
      <c r="BD133" s="154"/>
      <c r="BE133" s="154"/>
      <c r="BF133" s="154"/>
      <c r="BG133" s="185"/>
      <c r="BH133" s="185"/>
      <c r="BI133" s="154"/>
      <c r="BJ133" s="154"/>
      <c r="BK133" s="154"/>
      <c r="BL133" s="154"/>
      <c r="BM133" s="154"/>
      <c r="BN133" s="154"/>
      <c r="BO133" s="154"/>
      <c r="BP133" s="154"/>
    </row>
    <row r="134" ht="11.25" customHeight="1" spans="1:68">
      <c r="A134" s="4"/>
      <c r="B134" s="4"/>
      <c r="C134" s="4"/>
      <c r="D134" s="247"/>
      <c r="E134" s="37" t="str">
        <f t="shared" si="166"/>
        <v> </v>
      </c>
      <c r="F134" s="38"/>
      <c r="G134" s="39"/>
      <c r="H134" s="40"/>
      <c r="I134" s="319">
        <f t="shared" si="152"/>
        <v>0</v>
      </c>
      <c r="J134" s="10"/>
      <c r="K134" s="38"/>
      <c r="L134" s="39"/>
      <c r="M134" s="40"/>
      <c r="N134" s="68">
        <f t="shared" si="153"/>
        <v>0</v>
      </c>
      <c r="O134" s="10"/>
      <c r="P134" s="38"/>
      <c r="Q134" s="39"/>
      <c r="R134" s="40"/>
      <c r="S134" s="68">
        <f t="shared" si="154"/>
        <v>0</v>
      </c>
      <c r="T134" s="10"/>
      <c r="U134" s="38"/>
      <c r="V134" s="39"/>
      <c r="W134" s="40"/>
      <c r="X134" s="68">
        <f t="shared" si="155"/>
        <v>0</v>
      </c>
      <c r="Y134" s="10"/>
      <c r="Z134" s="73">
        <f t="shared" si="156"/>
        <v>0</v>
      </c>
      <c r="AA134" s="79">
        <f t="shared" si="156"/>
        <v>0</v>
      </c>
      <c r="AB134" s="79">
        <f t="shared" si="157"/>
        <v>0</v>
      </c>
      <c r="AC134" s="68">
        <f t="shared" si="158"/>
        <v>0</v>
      </c>
      <c r="AD134" s="4"/>
      <c r="AE134" s="37" t="str">
        <f t="shared" si="159"/>
        <v> </v>
      </c>
      <c r="AF134" s="86" t="str">
        <f t="shared" si="160"/>
        <v>0</v>
      </c>
      <c r="AG134" s="86" t="str">
        <f t="shared" si="161"/>
        <v>0</v>
      </c>
      <c r="AH134" s="86" t="str">
        <f t="shared" si="162"/>
        <v>0</v>
      </c>
      <c r="AI134" s="86" t="str">
        <f t="shared" si="163"/>
        <v>0</v>
      </c>
      <c r="AJ134" s="100" t="str">
        <f t="shared" si="164"/>
        <v/>
      </c>
      <c r="AK134" s="4"/>
      <c r="AL134" s="101" t="str">
        <f t="shared" si="165"/>
        <v> </v>
      </c>
      <c r="AM134" s="99">
        <f t="shared" si="167"/>
        <v>0</v>
      </c>
      <c r="AN134" s="99">
        <f t="shared" si="168"/>
        <v>0</v>
      </c>
      <c r="AO134" s="99">
        <f t="shared" si="169"/>
        <v>0</v>
      </c>
      <c r="AP134" s="99">
        <f t="shared" si="170"/>
        <v>0</v>
      </c>
      <c r="AQ134" s="150">
        <f t="shared" si="171"/>
        <v>0</v>
      </c>
      <c r="AZ134" s="154"/>
      <c r="BA134" s="154"/>
      <c r="BB134" s="154"/>
      <c r="BC134" s="154"/>
      <c r="BD134" s="154"/>
      <c r="BE134" s="154"/>
      <c r="BF134" s="154"/>
      <c r="BG134" s="185"/>
      <c r="BH134" s="185"/>
      <c r="BI134" s="154"/>
      <c r="BJ134" s="154"/>
      <c r="BK134" s="154"/>
      <c r="BL134" s="154"/>
      <c r="BM134" s="154"/>
      <c r="BN134" s="154"/>
      <c r="BO134" s="154"/>
      <c r="BP134" s="154"/>
    </row>
    <row r="135" ht="11.25" customHeight="1" spans="1:68">
      <c r="A135" s="4"/>
      <c r="B135" s="4"/>
      <c r="C135" s="4"/>
      <c r="D135" s="247"/>
      <c r="E135" s="37" t="str">
        <f t="shared" si="166"/>
        <v> </v>
      </c>
      <c r="F135" s="38"/>
      <c r="G135" s="39"/>
      <c r="H135" s="40"/>
      <c r="I135" s="319">
        <f t="shared" si="152"/>
        <v>0</v>
      </c>
      <c r="J135" s="10"/>
      <c r="K135" s="38"/>
      <c r="L135" s="39"/>
      <c r="M135" s="40"/>
      <c r="N135" s="68">
        <f t="shared" si="153"/>
        <v>0</v>
      </c>
      <c r="O135" s="10"/>
      <c r="P135" s="38"/>
      <c r="Q135" s="39"/>
      <c r="R135" s="40"/>
      <c r="S135" s="68">
        <f t="shared" si="154"/>
        <v>0</v>
      </c>
      <c r="T135" s="10"/>
      <c r="U135" s="38"/>
      <c r="V135" s="39"/>
      <c r="W135" s="40"/>
      <c r="X135" s="68">
        <f t="shared" si="155"/>
        <v>0</v>
      </c>
      <c r="Y135" s="10"/>
      <c r="Z135" s="73">
        <f t="shared" si="156"/>
        <v>0</v>
      </c>
      <c r="AA135" s="79">
        <f t="shared" si="156"/>
        <v>0</v>
      </c>
      <c r="AB135" s="79">
        <f t="shared" si="157"/>
        <v>0</v>
      </c>
      <c r="AC135" s="68">
        <f t="shared" si="158"/>
        <v>0</v>
      </c>
      <c r="AD135" s="4"/>
      <c r="AE135" s="37" t="str">
        <f t="shared" si="159"/>
        <v> </v>
      </c>
      <c r="AF135" s="86" t="str">
        <f t="shared" si="160"/>
        <v>0</v>
      </c>
      <c r="AG135" s="86" t="str">
        <f t="shared" si="161"/>
        <v>0</v>
      </c>
      <c r="AH135" s="86" t="str">
        <f t="shared" si="162"/>
        <v>0</v>
      </c>
      <c r="AI135" s="86" t="str">
        <f t="shared" si="163"/>
        <v>0</v>
      </c>
      <c r="AJ135" s="100" t="str">
        <f t="shared" si="164"/>
        <v/>
      </c>
      <c r="AK135" s="4"/>
      <c r="AL135" s="101" t="str">
        <f t="shared" si="165"/>
        <v> </v>
      </c>
      <c r="AM135" s="99">
        <f t="shared" si="167"/>
        <v>0</v>
      </c>
      <c r="AN135" s="99">
        <f t="shared" si="168"/>
        <v>0</v>
      </c>
      <c r="AO135" s="99">
        <f t="shared" si="169"/>
        <v>0</v>
      </c>
      <c r="AP135" s="99">
        <f t="shared" si="170"/>
        <v>0</v>
      </c>
      <c r="AQ135" s="150">
        <f t="shared" si="171"/>
        <v>0</v>
      </c>
      <c r="AZ135" s="154"/>
      <c r="BA135" s="154"/>
      <c r="BB135" s="154"/>
      <c r="BC135" s="154"/>
      <c r="BD135" s="154"/>
      <c r="BE135" s="154"/>
      <c r="BF135" s="154"/>
      <c r="BG135" s="185"/>
      <c r="BH135" s="185"/>
      <c r="BI135" s="154"/>
      <c r="BJ135" s="154"/>
      <c r="BK135" s="154"/>
      <c r="BL135" s="154"/>
      <c r="BM135" s="154"/>
      <c r="BN135" s="154"/>
      <c r="BO135" s="154"/>
      <c r="BP135" s="154"/>
    </row>
    <row r="136" ht="11.25" customHeight="1" spans="1:68">
      <c r="A136" s="4"/>
      <c r="B136" s="4"/>
      <c r="C136" s="4"/>
      <c r="D136" s="247"/>
      <c r="E136" s="37" t="str">
        <f t="shared" si="166"/>
        <v> </v>
      </c>
      <c r="F136" s="38"/>
      <c r="G136" s="39"/>
      <c r="H136" s="40"/>
      <c r="I136" s="319">
        <f t="shared" si="152"/>
        <v>0</v>
      </c>
      <c r="J136" s="10"/>
      <c r="K136" s="38"/>
      <c r="L136" s="39"/>
      <c r="M136" s="40"/>
      <c r="N136" s="68">
        <f t="shared" si="153"/>
        <v>0</v>
      </c>
      <c r="O136" s="10"/>
      <c r="P136" s="38"/>
      <c r="Q136" s="39"/>
      <c r="R136" s="40"/>
      <c r="S136" s="68">
        <f t="shared" si="154"/>
        <v>0</v>
      </c>
      <c r="T136" s="10"/>
      <c r="U136" s="38"/>
      <c r="V136" s="39"/>
      <c r="W136" s="40"/>
      <c r="X136" s="68">
        <f t="shared" si="155"/>
        <v>0</v>
      </c>
      <c r="Y136" s="10"/>
      <c r="Z136" s="73">
        <f t="shared" si="156"/>
        <v>0</v>
      </c>
      <c r="AA136" s="79">
        <f t="shared" si="156"/>
        <v>0</v>
      </c>
      <c r="AB136" s="79">
        <f t="shared" si="157"/>
        <v>0</v>
      </c>
      <c r="AC136" s="68">
        <f t="shared" si="158"/>
        <v>0</v>
      </c>
      <c r="AD136" s="4"/>
      <c r="AE136" s="37" t="str">
        <f t="shared" si="159"/>
        <v> </v>
      </c>
      <c r="AF136" s="86" t="str">
        <f t="shared" si="160"/>
        <v>0</v>
      </c>
      <c r="AG136" s="86" t="str">
        <f t="shared" si="161"/>
        <v>0</v>
      </c>
      <c r="AH136" s="86" t="str">
        <f t="shared" si="162"/>
        <v>0</v>
      </c>
      <c r="AI136" s="86" t="str">
        <f t="shared" si="163"/>
        <v>0</v>
      </c>
      <c r="AJ136" s="100" t="str">
        <f t="shared" si="164"/>
        <v/>
      </c>
      <c r="AK136" s="4"/>
      <c r="AL136" s="101" t="str">
        <f t="shared" si="165"/>
        <v> </v>
      </c>
      <c r="AM136" s="99">
        <f t="shared" si="167"/>
        <v>0</v>
      </c>
      <c r="AN136" s="99">
        <f t="shared" si="168"/>
        <v>0</v>
      </c>
      <c r="AO136" s="99">
        <f t="shared" si="169"/>
        <v>0</v>
      </c>
      <c r="AP136" s="99">
        <f t="shared" si="170"/>
        <v>0</v>
      </c>
      <c r="AQ136" s="150">
        <f t="shared" si="171"/>
        <v>0</v>
      </c>
      <c r="AZ136" s="2"/>
      <c r="BA136" s="2"/>
      <c r="BB136" s="2"/>
      <c r="BC136" s="2"/>
      <c r="BD136" s="2"/>
      <c r="BE136" s="2"/>
      <c r="BF136" s="2"/>
      <c r="BG136" s="270"/>
      <c r="BH136" s="270"/>
      <c r="BI136" s="2"/>
      <c r="BJ136" s="2"/>
      <c r="BK136" s="2"/>
      <c r="BL136" s="2"/>
      <c r="BM136" s="2"/>
      <c r="BN136" s="154"/>
      <c r="BO136" s="154"/>
      <c r="BP136" s="154"/>
    </row>
    <row r="137" ht="11.25" customHeight="1" spans="1:68">
      <c r="A137" s="4"/>
      <c r="B137" s="4"/>
      <c r="C137" s="4"/>
      <c r="D137" s="247"/>
      <c r="E137" s="37" t="str">
        <f t="shared" si="166"/>
        <v> </v>
      </c>
      <c r="F137" s="38"/>
      <c r="G137" s="39"/>
      <c r="H137" s="40"/>
      <c r="I137" s="319">
        <f t="shared" si="152"/>
        <v>0</v>
      </c>
      <c r="J137" s="10"/>
      <c r="K137" s="38"/>
      <c r="L137" s="39"/>
      <c r="M137" s="40"/>
      <c r="N137" s="68">
        <f t="shared" si="153"/>
        <v>0</v>
      </c>
      <c r="O137" s="10"/>
      <c r="P137" s="38"/>
      <c r="Q137" s="39"/>
      <c r="R137" s="40"/>
      <c r="S137" s="68">
        <f t="shared" si="154"/>
        <v>0</v>
      </c>
      <c r="T137" s="10"/>
      <c r="U137" s="38"/>
      <c r="V137" s="39"/>
      <c r="W137" s="40"/>
      <c r="X137" s="68">
        <f t="shared" si="155"/>
        <v>0</v>
      </c>
      <c r="Y137" s="10"/>
      <c r="Z137" s="73">
        <f t="shared" si="156"/>
        <v>0</v>
      </c>
      <c r="AA137" s="79">
        <f t="shared" si="156"/>
        <v>0</v>
      </c>
      <c r="AB137" s="79">
        <f t="shared" si="157"/>
        <v>0</v>
      </c>
      <c r="AC137" s="68">
        <f t="shared" si="158"/>
        <v>0</v>
      </c>
      <c r="AD137" s="4"/>
      <c r="AE137" s="37" t="str">
        <f t="shared" si="159"/>
        <v> </v>
      </c>
      <c r="AF137" s="86" t="str">
        <f t="shared" si="160"/>
        <v>0</v>
      </c>
      <c r="AG137" s="86" t="str">
        <f t="shared" si="161"/>
        <v>0</v>
      </c>
      <c r="AH137" s="86" t="str">
        <f t="shared" si="162"/>
        <v>0</v>
      </c>
      <c r="AI137" s="86" t="str">
        <f t="shared" si="163"/>
        <v>0</v>
      </c>
      <c r="AJ137" s="100" t="str">
        <f t="shared" si="164"/>
        <v/>
      </c>
      <c r="AK137" s="4"/>
      <c r="AL137" s="101" t="str">
        <f t="shared" si="165"/>
        <v> </v>
      </c>
      <c r="AM137" s="99">
        <f t="shared" si="167"/>
        <v>0</v>
      </c>
      <c r="AN137" s="99">
        <f t="shared" si="168"/>
        <v>0</v>
      </c>
      <c r="AO137" s="99">
        <f t="shared" si="169"/>
        <v>0</v>
      </c>
      <c r="AP137" s="99">
        <f t="shared" si="170"/>
        <v>0</v>
      </c>
      <c r="AQ137" s="150">
        <f t="shared" si="171"/>
        <v>0</v>
      </c>
      <c r="AZ137" s="2"/>
      <c r="BA137" s="2"/>
      <c r="BB137" s="2"/>
      <c r="BC137" s="2"/>
      <c r="BD137" s="2"/>
      <c r="BE137" s="2"/>
      <c r="BF137" s="2"/>
      <c r="BG137" s="270"/>
      <c r="BH137" s="270"/>
      <c r="BI137" s="2"/>
      <c r="BJ137" s="2"/>
      <c r="BK137" s="2"/>
      <c r="BL137" s="2"/>
      <c r="BM137" s="2"/>
      <c r="BN137" s="154"/>
      <c r="BO137" s="154"/>
      <c r="BP137" s="154"/>
    </row>
    <row r="138" ht="11.25" customHeight="1" spans="1:68">
      <c r="A138" s="4"/>
      <c r="B138" s="4"/>
      <c r="C138" s="4"/>
      <c r="D138" s="247"/>
      <c r="E138" s="37" t="str">
        <f t="shared" si="166"/>
        <v> </v>
      </c>
      <c r="F138" s="38"/>
      <c r="G138" s="39"/>
      <c r="H138" s="40"/>
      <c r="I138" s="319">
        <f t="shared" si="152"/>
        <v>0</v>
      </c>
      <c r="J138" s="10"/>
      <c r="K138" s="38"/>
      <c r="L138" s="39"/>
      <c r="M138" s="40"/>
      <c r="N138" s="68">
        <f t="shared" si="153"/>
        <v>0</v>
      </c>
      <c r="O138" s="10"/>
      <c r="P138" s="38"/>
      <c r="Q138" s="39"/>
      <c r="R138" s="40"/>
      <c r="S138" s="68">
        <f t="shared" si="154"/>
        <v>0</v>
      </c>
      <c r="T138" s="10"/>
      <c r="U138" s="38"/>
      <c r="V138" s="39"/>
      <c r="W138" s="40"/>
      <c r="X138" s="68">
        <f t="shared" si="155"/>
        <v>0</v>
      </c>
      <c r="Y138" s="10"/>
      <c r="Z138" s="73">
        <f t="shared" si="156"/>
        <v>0</v>
      </c>
      <c r="AA138" s="79">
        <f t="shared" si="156"/>
        <v>0</v>
      </c>
      <c r="AB138" s="79">
        <f t="shared" si="157"/>
        <v>0</v>
      </c>
      <c r="AC138" s="68">
        <f t="shared" si="158"/>
        <v>0</v>
      </c>
      <c r="AD138" s="4"/>
      <c r="AE138" s="37" t="str">
        <f t="shared" si="159"/>
        <v> </v>
      </c>
      <c r="AF138" s="86" t="str">
        <f t="shared" si="160"/>
        <v>0</v>
      </c>
      <c r="AG138" s="86" t="str">
        <f t="shared" si="161"/>
        <v>0</v>
      </c>
      <c r="AH138" s="86" t="str">
        <f t="shared" si="162"/>
        <v>0</v>
      </c>
      <c r="AI138" s="86" t="str">
        <f t="shared" si="163"/>
        <v>0</v>
      </c>
      <c r="AJ138" s="100" t="str">
        <f t="shared" si="164"/>
        <v/>
      </c>
      <c r="AK138" s="4"/>
      <c r="AL138" s="101" t="str">
        <f t="shared" si="165"/>
        <v> </v>
      </c>
      <c r="AM138" s="99">
        <f t="shared" si="167"/>
        <v>0</v>
      </c>
      <c r="AN138" s="99">
        <f t="shared" si="168"/>
        <v>0</v>
      </c>
      <c r="AO138" s="99">
        <f t="shared" si="169"/>
        <v>0</v>
      </c>
      <c r="AP138" s="99">
        <f t="shared" si="170"/>
        <v>0</v>
      </c>
      <c r="AQ138" s="150">
        <f t="shared" si="171"/>
        <v>0</v>
      </c>
      <c r="AZ138" s="2"/>
      <c r="BA138" s="2"/>
      <c r="BB138" s="2"/>
      <c r="BC138" s="2"/>
      <c r="BD138" s="2"/>
      <c r="BE138" s="2"/>
      <c r="BF138" s="2"/>
      <c r="BG138" s="270"/>
      <c r="BH138" s="270"/>
      <c r="BI138" s="2"/>
      <c r="BJ138" s="2"/>
      <c r="BK138" s="2"/>
      <c r="BL138" s="2"/>
      <c r="BM138" s="2"/>
      <c r="BN138" s="154"/>
      <c r="BO138" s="154"/>
      <c r="BP138" s="154"/>
    </row>
    <row r="139" ht="11.25" customHeight="1" spans="1:68">
      <c r="A139" s="4"/>
      <c r="B139" s="4"/>
      <c r="C139" s="4"/>
      <c r="D139" s="247"/>
      <c r="E139" s="37" t="str">
        <f t="shared" si="166"/>
        <v> </v>
      </c>
      <c r="F139" s="38"/>
      <c r="G139" s="39"/>
      <c r="H139" s="40"/>
      <c r="I139" s="319">
        <f t="shared" si="152"/>
        <v>0</v>
      </c>
      <c r="J139" s="10"/>
      <c r="K139" s="38"/>
      <c r="L139" s="39"/>
      <c r="M139" s="40"/>
      <c r="N139" s="68">
        <f t="shared" si="153"/>
        <v>0</v>
      </c>
      <c r="O139" s="10"/>
      <c r="P139" s="38"/>
      <c r="Q139" s="39"/>
      <c r="R139" s="40"/>
      <c r="S139" s="68">
        <f t="shared" si="154"/>
        <v>0</v>
      </c>
      <c r="T139" s="10"/>
      <c r="U139" s="38"/>
      <c r="V139" s="39"/>
      <c r="W139" s="40"/>
      <c r="X139" s="68">
        <f t="shared" si="155"/>
        <v>0</v>
      </c>
      <c r="Y139" s="10"/>
      <c r="Z139" s="73">
        <f t="shared" si="156"/>
        <v>0</v>
      </c>
      <c r="AA139" s="79">
        <f t="shared" si="156"/>
        <v>0</v>
      </c>
      <c r="AB139" s="79">
        <f t="shared" si="157"/>
        <v>0</v>
      </c>
      <c r="AC139" s="68">
        <f t="shared" si="158"/>
        <v>0</v>
      </c>
      <c r="AD139" s="4"/>
      <c r="AE139" s="37" t="str">
        <f t="shared" si="159"/>
        <v> </v>
      </c>
      <c r="AF139" s="86" t="str">
        <f t="shared" si="160"/>
        <v>0</v>
      </c>
      <c r="AG139" s="86" t="str">
        <f t="shared" si="161"/>
        <v>0</v>
      </c>
      <c r="AH139" s="86" t="str">
        <f t="shared" si="162"/>
        <v>0</v>
      </c>
      <c r="AI139" s="86" t="str">
        <f t="shared" si="163"/>
        <v>0</v>
      </c>
      <c r="AJ139" s="100" t="str">
        <f t="shared" si="164"/>
        <v/>
      </c>
      <c r="AK139" s="4"/>
      <c r="AL139" s="101" t="str">
        <f t="shared" si="165"/>
        <v> </v>
      </c>
      <c r="AM139" s="99">
        <f t="shared" si="167"/>
        <v>0</v>
      </c>
      <c r="AN139" s="99">
        <f t="shared" si="168"/>
        <v>0</v>
      </c>
      <c r="AO139" s="99">
        <f t="shared" si="169"/>
        <v>0</v>
      </c>
      <c r="AP139" s="99">
        <f t="shared" si="170"/>
        <v>0</v>
      </c>
      <c r="AQ139" s="150">
        <f t="shared" si="171"/>
        <v>0</v>
      </c>
      <c r="AZ139" s="2"/>
      <c r="BA139" s="2"/>
      <c r="BB139" s="2"/>
      <c r="BC139" s="2"/>
      <c r="BD139" s="2"/>
      <c r="BE139" s="2"/>
      <c r="BF139" s="2"/>
      <c r="BG139" s="270"/>
      <c r="BH139" s="270"/>
      <c r="BI139" s="2"/>
      <c r="BJ139" s="2"/>
      <c r="BK139" s="2"/>
      <c r="BL139" s="2"/>
      <c r="BM139" s="2"/>
      <c r="BN139" s="154"/>
      <c r="BO139" s="154"/>
      <c r="BP139" s="154"/>
    </row>
    <row r="140" ht="11.25" customHeight="1" spans="1:68">
      <c r="A140" s="4"/>
      <c r="B140" s="4"/>
      <c r="C140" s="4"/>
      <c r="D140" s="247"/>
      <c r="E140" s="37" t="str">
        <f t="shared" si="166"/>
        <v> </v>
      </c>
      <c r="F140" s="38"/>
      <c r="G140" s="39"/>
      <c r="H140" s="40"/>
      <c r="I140" s="319">
        <f t="shared" si="152"/>
        <v>0</v>
      </c>
      <c r="J140" s="10"/>
      <c r="K140" s="38"/>
      <c r="L140" s="39"/>
      <c r="M140" s="40"/>
      <c r="N140" s="68">
        <f t="shared" si="153"/>
        <v>0</v>
      </c>
      <c r="O140" s="10"/>
      <c r="P140" s="38"/>
      <c r="Q140" s="39"/>
      <c r="R140" s="40"/>
      <c r="S140" s="68">
        <f t="shared" si="154"/>
        <v>0</v>
      </c>
      <c r="T140" s="10"/>
      <c r="U140" s="38"/>
      <c r="V140" s="39"/>
      <c r="W140" s="40"/>
      <c r="X140" s="68">
        <f t="shared" si="155"/>
        <v>0</v>
      </c>
      <c r="Y140" s="10"/>
      <c r="Z140" s="73">
        <f t="shared" si="156"/>
        <v>0</v>
      </c>
      <c r="AA140" s="79">
        <f t="shared" si="156"/>
        <v>0</v>
      </c>
      <c r="AB140" s="79">
        <f t="shared" si="157"/>
        <v>0</v>
      </c>
      <c r="AC140" s="68">
        <f t="shared" si="158"/>
        <v>0</v>
      </c>
      <c r="AD140" s="4"/>
      <c r="AE140" s="37" t="str">
        <f t="shared" si="159"/>
        <v> </v>
      </c>
      <c r="AF140" s="86" t="str">
        <f t="shared" si="160"/>
        <v>0</v>
      </c>
      <c r="AG140" s="86" t="str">
        <f t="shared" si="161"/>
        <v>0</v>
      </c>
      <c r="AH140" s="86" t="str">
        <f t="shared" si="162"/>
        <v>0</v>
      </c>
      <c r="AI140" s="86" t="str">
        <f t="shared" si="163"/>
        <v>0</v>
      </c>
      <c r="AJ140" s="100" t="str">
        <f t="shared" si="164"/>
        <v/>
      </c>
      <c r="AK140" s="4"/>
      <c r="AL140" s="101" t="str">
        <f t="shared" si="165"/>
        <v> </v>
      </c>
      <c r="AM140" s="99">
        <f t="shared" si="167"/>
        <v>0</v>
      </c>
      <c r="AN140" s="99">
        <f t="shared" si="168"/>
        <v>0</v>
      </c>
      <c r="AO140" s="99">
        <f t="shared" si="169"/>
        <v>0</v>
      </c>
      <c r="AP140" s="99">
        <f t="shared" si="170"/>
        <v>0</v>
      </c>
      <c r="AQ140" s="150">
        <f t="shared" si="171"/>
        <v>0</v>
      </c>
      <c r="AZ140" s="2"/>
      <c r="BA140" s="2"/>
      <c r="BB140" s="2"/>
      <c r="BC140" s="2"/>
      <c r="BD140" s="2"/>
      <c r="BE140" s="2"/>
      <c r="BF140" s="2"/>
      <c r="BG140" s="270"/>
      <c r="BH140" s="270"/>
      <c r="BI140" s="2"/>
      <c r="BJ140" s="2"/>
      <c r="BK140" s="2"/>
      <c r="BL140" s="2"/>
      <c r="BM140" s="2"/>
      <c r="BN140" s="154"/>
      <c r="BO140" s="154"/>
      <c r="BP140" s="154"/>
    </row>
    <row r="141" ht="11.25" customHeight="1" spans="1:65">
      <c r="A141" s="4"/>
      <c r="B141" s="4"/>
      <c r="C141" s="4"/>
      <c r="D141" s="247"/>
      <c r="E141" s="37" t="str">
        <f t="shared" si="166"/>
        <v> </v>
      </c>
      <c r="F141" s="38"/>
      <c r="G141" s="39"/>
      <c r="H141" s="40"/>
      <c r="I141" s="319">
        <f t="shared" si="152"/>
        <v>0</v>
      </c>
      <c r="J141" s="10"/>
      <c r="K141" s="38"/>
      <c r="L141" s="39"/>
      <c r="M141" s="40"/>
      <c r="N141" s="68">
        <f t="shared" si="153"/>
        <v>0</v>
      </c>
      <c r="O141" s="10"/>
      <c r="P141" s="38"/>
      <c r="Q141" s="39"/>
      <c r="R141" s="40"/>
      <c r="S141" s="68">
        <f t="shared" si="154"/>
        <v>0</v>
      </c>
      <c r="T141" s="10"/>
      <c r="U141" s="38"/>
      <c r="V141" s="39"/>
      <c r="W141" s="40"/>
      <c r="X141" s="68">
        <f t="shared" si="155"/>
        <v>0</v>
      </c>
      <c r="Y141" s="10"/>
      <c r="Z141" s="73">
        <f t="shared" si="156"/>
        <v>0</v>
      </c>
      <c r="AA141" s="79">
        <f t="shared" si="156"/>
        <v>0</v>
      </c>
      <c r="AB141" s="79">
        <f t="shared" si="157"/>
        <v>0</v>
      </c>
      <c r="AC141" s="68">
        <f t="shared" si="158"/>
        <v>0</v>
      </c>
      <c r="AD141" s="4"/>
      <c r="AE141" s="37" t="str">
        <f t="shared" si="159"/>
        <v> </v>
      </c>
      <c r="AF141" s="86" t="str">
        <f t="shared" si="160"/>
        <v>0</v>
      </c>
      <c r="AG141" s="86" t="str">
        <f t="shared" si="161"/>
        <v>0</v>
      </c>
      <c r="AH141" s="86" t="str">
        <f t="shared" si="162"/>
        <v>0</v>
      </c>
      <c r="AI141" s="86" t="str">
        <f t="shared" si="163"/>
        <v>0</v>
      </c>
      <c r="AJ141" s="100" t="str">
        <f t="shared" si="164"/>
        <v/>
      </c>
      <c r="AK141" s="4"/>
      <c r="AL141" s="101" t="str">
        <f t="shared" si="165"/>
        <v> </v>
      </c>
      <c r="AM141" s="99">
        <f t="shared" si="167"/>
        <v>0</v>
      </c>
      <c r="AN141" s="99">
        <f t="shared" si="168"/>
        <v>0</v>
      </c>
      <c r="AO141" s="99">
        <f t="shared" si="169"/>
        <v>0</v>
      </c>
      <c r="AP141" s="99">
        <f t="shared" si="170"/>
        <v>0</v>
      </c>
      <c r="AQ141" s="150">
        <f t="shared" si="171"/>
        <v>0</v>
      </c>
      <c r="AZ141" s="2"/>
      <c r="BA141" s="2"/>
      <c r="BB141" s="2"/>
      <c r="BC141" s="2"/>
      <c r="BD141" s="2"/>
      <c r="BE141" s="2"/>
      <c r="BF141" s="2"/>
      <c r="BG141" s="270"/>
      <c r="BH141" s="270"/>
      <c r="BI141" s="2"/>
      <c r="BJ141" s="2"/>
      <c r="BK141" s="2"/>
      <c r="BL141" s="2"/>
      <c r="BM141" s="2"/>
    </row>
    <row r="142" ht="11.25" customHeight="1" spans="1:65">
      <c r="A142" s="4"/>
      <c r="B142" s="4"/>
      <c r="C142" s="4"/>
      <c r="D142" s="247"/>
      <c r="E142" s="37" t="str">
        <f t="shared" si="166"/>
        <v> </v>
      </c>
      <c r="F142" s="38"/>
      <c r="G142" s="39"/>
      <c r="H142" s="40"/>
      <c r="I142" s="319">
        <f t="shared" si="152"/>
        <v>0</v>
      </c>
      <c r="J142" s="10"/>
      <c r="K142" s="38"/>
      <c r="L142" s="39"/>
      <c r="M142" s="40"/>
      <c r="N142" s="68">
        <f t="shared" si="153"/>
        <v>0</v>
      </c>
      <c r="O142" s="10"/>
      <c r="P142" s="38"/>
      <c r="Q142" s="39"/>
      <c r="R142" s="40"/>
      <c r="S142" s="68">
        <f t="shared" si="154"/>
        <v>0</v>
      </c>
      <c r="T142" s="10"/>
      <c r="U142" s="38"/>
      <c r="V142" s="39"/>
      <c r="W142" s="40"/>
      <c r="X142" s="68">
        <f t="shared" si="155"/>
        <v>0</v>
      </c>
      <c r="Y142" s="10"/>
      <c r="Z142" s="73">
        <f t="shared" si="156"/>
        <v>0</v>
      </c>
      <c r="AA142" s="79">
        <f t="shared" si="156"/>
        <v>0</v>
      </c>
      <c r="AB142" s="79">
        <f t="shared" si="157"/>
        <v>0</v>
      </c>
      <c r="AC142" s="68">
        <f t="shared" si="158"/>
        <v>0</v>
      </c>
      <c r="AD142" s="4"/>
      <c r="AE142" s="37" t="str">
        <f t="shared" si="159"/>
        <v> </v>
      </c>
      <c r="AF142" s="86" t="str">
        <f t="shared" si="160"/>
        <v>0</v>
      </c>
      <c r="AG142" s="86" t="str">
        <f t="shared" si="161"/>
        <v>0</v>
      </c>
      <c r="AH142" s="86" t="str">
        <f t="shared" si="162"/>
        <v>0</v>
      </c>
      <c r="AI142" s="86" t="str">
        <f t="shared" si="163"/>
        <v>0</v>
      </c>
      <c r="AJ142" s="100" t="str">
        <f t="shared" si="164"/>
        <v/>
      </c>
      <c r="AK142" s="4"/>
      <c r="AL142" s="101" t="str">
        <f t="shared" si="165"/>
        <v> </v>
      </c>
      <c r="AM142" s="99">
        <f t="shared" si="167"/>
        <v>0</v>
      </c>
      <c r="AN142" s="99">
        <f t="shared" si="168"/>
        <v>0</v>
      </c>
      <c r="AO142" s="99">
        <f t="shared" si="169"/>
        <v>0</v>
      </c>
      <c r="AP142" s="99">
        <f t="shared" si="170"/>
        <v>0</v>
      </c>
      <c r="AQ142" s="150">
        <f t="shared" si="171"/>
        <v>0</v>
      </c>
      <c r="AZ142" s="2"/>
      <c r="BA142" s="2"/>
      <c r="BB142" s="2"/>
      <c r="BC142" s="2"/>
      <c r="BD142" s="2"/>
      <c r="BE142" s="2"/>
      <c r="BF142" s="2"/>
      <c r="BG142" s="270"/>
      <c r="BH142" s="270"/>
      <c r="BI142" s="2"/>
      <c r="BJ142" s="2"/>
      <c r="BK142" s="2"/>
      <c r="BL142" s="2"/>
      <c r="BM142" s="2"/>
    </row>
    <row r="143" ht="11.25" customHeight="1" spans="1:65">
      <c r="A143" s="4"/>
      <c r="B143" s="4"/>
      <c r="C143" s="4"/>
      <c r="D143" s="247"/>
      <c r="E143" s="41" t="str">
        <f t="shared" si="166"/>
        <v> </v>
      </c>
      <c r="F143" s="42"/>
      <c r="G143" s="43"/>
      <c r="H143" s="44"/>
      <c r="I143" s="319">
        <f t="shared" si="152"/>
        <v>0</v>
      </c>
      <c r="J143" s="10"/>
      <c r="K143" s="42"/>
      <c r="L143" s="43"/>
      <c r="M143" s="44"/>
      <c r="N143" s="68">
        <f t="shared" si="153"/>
        <v>0</v>
      </c>
      <c r="O143" s="10"/>
      <c r="P143" s="42"/>
      <c r="Q143" s="43"/>
      <c r="R143" s="44"/>
      <c r="S143" s="68">
        <f t="shared" si="154"/>
        <v>0</v>
      </c>
      <c r="T143" s="10"/>
      <c r="U143" s="42"/>
      <c r="V143" s="43"/>
      <c r="W143" s="44"/>
      <c r="X143" s="68">
        <f t="shared" si="155"/>
        <v>0</v>
      </c>
      <c r="Y143" s="10"/>
      <c r="Z143" s="73">
        <f t="shared" si="156"/>
        <v>0</v>
      </c>
      <c r="AA143" s="79">
        <f t="shared" si="156"/>
        <v>0</v>
      </c>
      <c r="AB143" s="79">
        <f t="shared" si="157"/>
        <v>0</v>
      </c>
      <c r="AC143" s="68">
        <f t="shared" si="158"/>
        <v>0</v>
      </c>
      <c r="AD143" s="4"/>
      <c r="AE143" s="41" t="str">
        <f t="shared" si="159"/>
        <v> </v>
      </c>
      <c r="AF143" s="86" t="str">
        <f t="shared" si="160"/>
        <v>0</v>
      </c>
      <c r="AG143" s="86" t="str">
        <f t="shared" si="161"/>
        <v>0</v>
      </c>
      <c r="AH143" s="86" t="str">
        <f t="shared" si="162"/>
        <v>0</v>
      </c>
      <c r="AI143" s="86" t="str">
        <f t="shared" si="163"/>
        <v>0</v>
      </c>
      <c r="AJ143" s="100" t="str">
        <f t="shared" si="164"/>
        <v/>
      </c>
      <c r="AK143" s="4"/>
      <c r="AL143" s="102" t="str">
        <f t="shared" si="165"/>
        <v> </v>
      </c>
      <c r="AM143" s="99">
        <f t="shared" si="167"/>
        <v>0</v>
      </c>
      <c r="AN143" s="99">
        <f t="shared" si="168"/>
        <v>0</v>
      </c>
      <c r="AO143" s="99">
        <f t="shared" si="169"/>
        <v>0</v>
      </c>
      <c r="AP143" s="99">
        <f t="shared" si="170"/>
        <v>0</v>
      </c>
      <c r="AQ143" s="150">
        <f t="shared" si="171"/>
        <v>0</v>
      </c>
      <c r="AZ143" s="2"/>
      <c r="BA143" s="2"/>
      <c r="BB143" s="2"/>
      <c r="BC143" s="2"/>
      <c r="BD143" s="2"/>
      <c r="BE143" s="2"/>
      <c r="BF143" s="2"/>
      <c r="BG143" s="270"/>
      <c r="BH143" s="270"/>
      <c r="BI143" s="2"/>
      <c r="BJ143" s="2"/>
      <c r="BK143" s="2"/>
      <c r="BL143" s="2"/>
      <c r="BM143" s="2"/>
    </row>
    <row r="144" ht="11.25" customHeight="1" spans="1:65">
      <c r="A144" s="4"/>
      <c r="B144" s="4"/>
      <c r="C144" s="4"/>
      <c r="D144" s="250"/>
      <c r="E144" s="45" t="s">
        <v>13</v>
      </c>
      <c r="F144" s="256">
        <f>SUM(F121:F143)</f>
        <v>0</v>
      </c>
      <c r="G144" s="53">
        <f>SUM(G121:G143)</f>
        <v>0</v>
      </c>
      <c r="H144" s="67">
        <f>SUM(H121:H143)</f>
        <v>0</v>
      </c>
      <c r="I144" s="320">
        <f t="shared" si="152"/>
        <v>0</v>
      </c>
      <c r="J144" s="10"/>
      <c r="K144" s="65">
        <f>SUM(K121:K143)</f>
        <v>0</v>
      </c>
      <c r="L144" s="66">
        <f>SUM(L121:L143)</f>
        <v>0</v>
      </c>
      <c r="M144" s="66">
        <f>SUM(M121:M143)</f>
        <v>0</v>
      </c>
      <c r="N144" s="64">
        <f t="shared" si="153"/>
        <v>0</v>
      </c>
      <c r="O144" s="10"/>
      <c r="P144" s="65">
        <f>SUM(P121:P143)</f>
        <v>0</v>
      </c>
      <c r="Q144" s="66">
        <f>SUM(Q121:Q143)</f>
        <v>0</v>
      </c>
      <c r="R144" s="66">
        <f>SUM(R121:R143)</f>
        <v>0</v>
      </c>
      <c r="S144" s="64">
        <f t="shared" si="154"/>
        <v>0</v>
      </c>
      <c r="T144" s="10"/>
      <c r="U144" s="65">
        <f>SUM(U121:U143)</f>
        <v>0</v>
      </c>
      <c r="V144" s="66">
        <f>SUM(V121:V143)</f>
        <v>0</v>
      </c>
      <c r="W144" s="66">
        <f>SUM(W121:W143)</f>
        <v>0</v>
      </c>
      <c r="X144" s="64">
        <f t="shared" si="155"/>
        <v>0</v>
      </c>
      <c r="Y144" s="10"/>
      <c r="Z144" s="46">
        <f t="shared" si="156"/>
        <v>0</v>
      </c>
      <c r="AA144" s="47">
        <f t="shared" si="156"/>
        <v>0</v>
      </c>
      <c r="AB144" s="47">
        <f t="shared" si="157"/>
        <v>0</v>
      </c>
      <c r="AC144" s="64">
        <f t="shared" si="158"/>
        <v>0</v>
      </c>
      <c r="AD144" s="4"/>
      <c r="AE144" s="45" t="s">
        <v>13</v>
      </c>
      <c r="AF144" s="87" t="str">
        <f>IF((G144+H144=0),"0",H144/(G144+H144))</f>
        <v>0</v>
      </c>
      <c r="AG144" s="87" t="str">
        <f>IF((M144+L144=0),"0",M144/(M144+L144))</f>
        <v>0</v>
      </c>
      <c r="AH144" s="87" t="str">
        <f>IF((R144+Q144=0),"0",R144/(R144+Q144))</f>
        <v>0</v>
      </c>
      <c r="AI144" s="87" t="str">
        <f>IF((W144+V144=0),"0",W144/(W144+V144))</f>
        <v>0</v>
      </c>
      <c r="AJ144" s="103" t="str">
        <f>IF(AF144+AG144+AH144+AI144=0,"0 ",(AB144)/(AB144+AA144))</f>
        <v>0 </v>
      </c>
      <c r="AK144" s="4"/>
      <c r="AL144" s="45" t="s">
        <v>13</v>
      </c>
      <c r="AM144" s="262">
        <f>SUM(AM121:AM143)</f>
        <v>0</v>
      </c>
      <c r="AN144" s="262">
        <f>SUM(AN121:AN143)</f>
        <v>0</v>
      </c>
      <c r="AO144" s="262">
        <f>SUM(AO121:AO143)</f>
        <v>0</v>
      </c>
      <c r="AP144" s="262">
        <f>SUM(AP121:AP143)</f>
        <v>0</v>
      </c>
      <c r="AQ144" s="327">
        <f>SUM(AQ121:AQ143)</f>
        <v>0</v>
      </c>
      <c r="AZ144" s="2"/>
      <c r="BA144" s="2"/>
      <c r="BB144" s="2"/>
      <c r="BC144" s="2"/>
      <c r="BD144" s="2"/>
      <c r="BE144" s="2"/>
      <c r="BF144" s="2"/>
      <c r="BG144" s="270"/>
      <c r="BH144" s="270"/>
      <c r="BI144" s="2"/>
      <c r="BJ144" s="2"/>
      <c r="BK144" s="2"/>
      <c r="BL144" s="2"/>
      <c r="BM144" s="2"/>
    </row>
    <row r="145" ht="11.25" customHeight="1" spans="1:65">
      <c r="A145" s="4"/>
      <c r="B145" s="4"/>
      <c r="C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10"/>
      <c r="AM145" s="10"/>
      <c r="AN145" s="4"/>
      <c r="AO145" s="4"/>
      <c r="AP145" s="4"/>
      <c r="AQ145" s="4"/>
      <c r="AZ145" s="2"/>
      <c r="BA145" s="2"/>
      <c r="BB145" s="2"/>
      <c r="BC145" s="2"/>
      <c r="BD145" s="2"/>
      <c r="BE145" s="2"/>
      <c r="BF145" s="2"/>
      <c r="BG145" s="270"/>
      <c r="BH145" s="270"/>
      <c r="BI145" s="2"/>
      <c r="BJ145" s="2"/>
      <c r="BK145" s="2"/>
      <c r="BL145" s="2"/>
      <c r="BM145" s="2"/>
    </row>
    <row r="146" ht="11.25" customHeight="1" spans="1:65">
      <c r="A146" s="4"/>
      <c r="B146" s="4"/>
      <c r="C146" s="4"/>
      <c r="E146" s="4"/>
      <c r="F146" s="272" t="s">
        <v>2</v>
      </c>
      <c r="G146" s="273"/>
      <c r="H146" s="404"/>
      <c r="I146" s="404"/>
      <c r="J146" s="405"/>
      <c r="K146" s="405"/>
      <c r="L146" s="404"/>
      <c r="M146" s="404"/>
      <c r="N146" s="40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10"/>
      <c r="AM146" s="10"/>
      <c r="AN146" s="4"/>
      <c r="AO146" s="4"/>
      <c r="AP146" s="4"/>
      <c r="AQ146" s="4"/>
      <c r="AZ146" s="2"/>
      <c r="BA146" s="2"/>
      <c r="BB146" s="2"/>
      <c r="BC146" s="2"/>
      <c r="BD146" s="2"/>
      <c r="BE146" s="2"/>
      <c r="BF146" s="2"/>
      <c r="BG146" s="270"/>
      <c r="BH146" s="270"/>
      <c r="BI146" s="2"/>
      <c r="BJ146" s="2"/>
      <c r="BK146" s="2"/>
      <c r="BL146" s="2"/>
      <c r="BM146" s="2"/>
    </row>
    <row r="147" ht="11.25" customHeight="1" spans="1:65">
      <c r="A147" s="4"/>
      <c r="B147" s="4"/>
      <c r="C147" s="4"/>
      <c r="E147" s="4"/>
      <c r="F147" s="274" t="s">
        <v>110</v>
      </c>
      <c r="G147" s="275" t="s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10"/>
      <c r="AM147" s="10"/>
      <c r="AN147" s="4"/>
      <c r="AO147" s="4"/>
      <c r="AP147" s="4"/>
      <c r="AQ147" s="4"/>
      <c r="AZ147" s="2"/>
      <c r="BA147" s="2"/>
      <c r="BB147" s="2"/>
      <c r="BC147" s="2"/>
      <c r="BD147" s="2"/>
      <c r="BE147" s="2"/>
      <c r="BF147" s="2"/>
      <c r="BG147" s="270"/>
      <c r="BH147" s="270"/>
      <c r="BI147" s="2"/>
      <c r="BJ147" s="2"/>
      <c r="BK147" s="2"/>
      <c r="BL147" s="2"/>
      <c r="BM147" s="2"/>
    </row>
    <row r="148" ht="11.25" customHeight="1" spans="1:65">
      <c r="A148" s="4"/>
      <c r="B148" s="4"/>
      <c r="C148" s="4"/>
      <c r="E148" s="276">
        <f>B5</f>
        <v>0</v>
      </c>
      <c r="F148" s="277">
        <f t="shared" ref="F148:F170" si="172">AQ93+AQ121</f>
        <v>0</v>
      </c>
      <c r="G148" s="278">
        <f t="shared" ref="G148:G170" si="173">AQ5+AQ33</f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10"/>
      <c r="AM148" s="10"/>
      <c r="AN148" s="4"/>
      <c r="AO148" s="4"/>
      <c r="AP148" s="4"/>
      <c r="AQ148" s="4"/>
      <c r="AZ148" s="2"/>
      <c r="BA148" s="2"/>
      <c r="BB148" s="2"/>
      <c r="BC148" s="2"/>
      <c r="BD148" s="2"/>
      <c r="BE148" s="2"/>
      <c r="BF148" s="2"/>
      <c r="BG148" s="270"/>
      <c r="BH148" s="270"/>
      <c r="BI148" s="2"/>
      <c r="BJ148" s="2"/>
      <c r="BK148" s="2"/>
      <c r="BL148" s="2"/>
      <c r="BM148" s="2"/>
    </row>
    <row r="149" ht="11.25" customHeight="1" spans="1:65">
      <c r="A149" s="4"/>
      <c r="B149" s="4"/>
      <c r="C149" s="4"/>
      <c r="E149" s="279">
        <f t="shared" ref="E149:E170" si="174">B6</f>
        <v>0</v>
      </c>
      <c r="F149" s="277">
        <f t="shared" si="172"/>
        <v>0</v>
      </c>
      <c r="G149" s="278">
        <f t="shared" si="173"/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AD149" s="4"/>
      <c r="AE149" s="4"/>
      <c r="AF149" s="4"/>
      <c r="AG149" s="4"/>
      <c r="AH149" s="4"/>
      <c r="AI149" s="4"/>
      <c r="AJ149" s="4"/>
      <c r="AK149" s="4"/>
      <c r="AL149" s="10"/>
      <c r="AM149" s="10"/>
      <c r="AN149" s="4"/>
      <c r="AO149" s="4"/>
      <c r="AP149" s="4"/>
      <c r="AQ149" s="4"/>
      <c r="AZ149" s="2"/>
      <c r="BA149" s="2"/>
      <c r="BB149" s="2"/>
      <c r="BC149" s="2"/>
      <c r="BD149" s="2"/>
      <c r="BE149" s="2"/>
      <c r="BF149" s="2"/>
      <c r="BG149" s="270"/>
      <c r="BH149" s="270"/>
      <c r="BI149" s="2"/>
      <c r="BJ149" s="2"/>
      <c r="BK149" s="2"/>
      <c r="BL149" s="2"/>
      <c r="BM149" s="2"/>
    </row>
    <row r="150" ht="11.25" customHeight="1" spans="1:65">
      <c r="A150" s="4"/>
      <c r="B150" s="4"/>
      <c r="C150" s="4"/>
      <c r="E150" s="279">
        <f t="shared" si="174"/>
        <v>0</v>
      </c>
      <c r="F150" s="277">
        <f t="shared" si="172"/>
        <v>0</v>
      </c>
      <c r="G150" s="278">
        <f t="shared" si="173"/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AD150" s="4"/>
      <c r="AE150" s="4"/>
      <c r="AF150" s="4"/>
      <c r="AG150" s="4"/>
      <c r="AH150" s="4"/>
      <c r="AI150" s="4"/>
      <c r="AJ150" s="4"/>
      <c r="AK150" s="4"/>
      <c r="AL150" s="10"/>
      <c r="AM150" s="10"/>
      <c r="AN150" s="4"/>
      <c r="AO150" s="4"/>
      <c r="AP150" s="4"/>
      <c r="AQ150" s="4"/>
      <c r="AZ150" s="2"/>
      <c r="BA150" s="2"/>
      <c r="BB150" s="2"/>
      <c r="BC150" s="2"/>
      <c r="BD150" s="2"/>
      <c r="BE150" s="2"/>
      <c r="BF150" s="2"/>
      <c r="BG150" s="270"/>
      <c r="BH150" s="270"/>
      <c r="BI150" s="2"/>
      <c r="BJ150" s="2"/>
      <c r="BK150" s="2"/>
      <c r="BL150" s="2"/>
      <c r="BM150" s="2"/>
    </row>
    <row r="151" ht="11.25" customHeight="1" spans="1:65">
      <c r="A151" s="4"/>
      <c r="B151" s="4"/>
      <c r="C151" s="4"/>
      <c r="E151" s="279">
        <f t="shared" si="174"/>
        <v>0</v>
      </c>
      <c r="F151" s="277">
        <f t="shared" si="172"/>
        <v>0</v>
      </c>
      <c r="G151" s="278">
        <f t="shared" si="173"/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AD151" s="4"/>
      <c r="AE151" s="4"/>
      <c r="AF151" s="4"/>
      <c r="AG151" s="4"/>
      <c r="AH151" s="4"/>
      <c r="AI151" s="4"/>
      <c r="AJ151" s="4"/>
      <c r="AK151" s="4"/>
      <c r="AL151" s="10"/>
      <c r="AM151" s="10"/>
      <c r="AN151" s="4"/>
      <c r="AO151" s="4"/>
      <c r="AP151" s="4"/>
      <c r="AQ151" s="4"/>
      <c r="AZ151" s="2"/>
      <c r="BA151" s="2"/>
      <c r="BB151" s="2"/>
      <c r="BC151" s="2"/>
      <c r="BD151" s="2"/>
      <c r="BE151" s="2"/>
      <c r="BF151" s="2"/>
      <c r="BG151" s="270"/>
      <c r="BH151" s="270"/>
      <c r="BI151" s="2"/>
      <c r="BJ151" s="2"/>
      <c r="BK151" s="2"/>
      <c r="BL151" s="2"/>
      <c r="BM151" s="2"/>
    </row>
    <row r="152" ht="11.25" customHeight="1" spans="1:65">
      <c r="A152" s="4"/>
      <c r="B152" s="4"/>
      <c r="C152" s="4"/>
      <c r="E152" s="279">
        <f t="shared" si="174"/>
        <v>0</v>
      </c>
      <c r="F152" s="277">
        <f t="shared" si="172"/>
        <v>0</v>
      </c>
      <c r="G152" s="278">
        <f t="shared" si="173"/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AD152" s="4"/>
      <c r="AE152" s="4"/>
      <c r="AF152" s="4"/>
      <c r="AG152" s="4"/>
      <c r="AH152" s="4"/>
      <c r="AI152" s="4"/>
      <c r="AJ152" s="4"/>
      <c r="AK152" s="4"/>
      <c r="AL152" s="10"/>
      <c r="AM152" s="10"/>
      <c r="AN152" s="4"/>
      <c r="AO152" s="4"/>
      <c r="AP152" s="4"/>
      <c r="AQ152" s="4"/>
      <c r="AZ152" s="2"/>
      <c r="BA152" s="2"/>
      <c r="BB152" s="2"/>
      <c r="BC152" s="2"/>
      <c r="BD152" s="2"/>
      <c r="BE152" s="2"/>
      <c r="BF152" s="2"/>
      <c r="BG152" s="270"/>
      <c r="BH152" s="270"/>
      <c r="BI152" s="2"/>
      <c r="BJ152" s="2"/>
      <c r="BK152" s="2"/>
      <c r="BL152" s="2"/>
      <c r="BM152" s="2"/>
    </row>
    <row r="153" ht="11.25" customHeight="1" spans="1:65">
      <c r="A153" s="4"/>
      <c r="B153" s="4"/>
      <c r="C153" s="4"/>
      <c r="E153" s="279">
        <f t="shared" si="174"/>
        <v>0</v>
      </c>
      <c r="F153" s="277">
        <f t="shared" si="172"/>
        <v>0</v>
      </c>
      <c r="G153" s="278">
        <f t="shared" si="173"/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AD153" s="4"/>
      <c r="AE153" s="4"/>
      <c r="AF153" s="4"/>
      <c r="AG153" s="4"/>
      <c r="AH153" s="4"/>
      <c r="AI153" s="4"/>
      <c r="AJ153" s="4"/>
      <c r="AK153" s="4"/>
      <c r="AL153" s="10"/>
      <c r="AM153" s="10"/>
      <c r="AN153" s="4"/>
      <c r="AO153" s="4"/>
      <c r="AP153" s="4"/>
      <c r="AQ153" s="4"/>
      <c r="AZ153" s="2"/>
      <c r="BA153" s="2"/>
      <c r="BB153" s="2"/>
      <c r="BC153" s="2"/>
      <c r="BD153" s="2"/>
      <c r="BE153" s="2"/>
      <c r="BF153" s="2"/>
      <c r="BG153" s="270"/>
      <c r="BH153" s="270"/>
      <c r="BI153" s="2"/>
      <c r="BJ153" s="2"/>
      <c r="BK153" s="2"/>
      <c r="BL153" s="2"/>
      <c r="BM153" s="2"/>
    </row>
    <row r="154" ht="11.25" customHeight="1" spans="1:65">
      <c r="A154" s="4"/>
      <c r="B154" s="4"/>
      <c r="C154" s="4"/>
      <c r="E154" s="279">
        <f t="shared" si="174"/>
        <v>0</v>
      </c>
      <c r="F154" s="277">
        <f t="shared" si="172"/>
        <v>0</v>
      </c>
      <c r="G154" s="278">
        <f t="shared" si="173"/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AD154" s="4"/>
      <c r="AE154" s="4"/>
      <c r="AF154" s="4"/>
      <c r="AG154" s="4"/>
      <c r="AH154" s="4"/>
      <c r="AI154" s="4"/>
      <c r="AJ154" s="4"/>
      <c r="AK154" s="4"/>
      <c r="AL154" s="10"/>
      <c r="AM154" s="10"/>
      <c r="AN154" s="4"/>
      <c r="AO154" s="4"/>
      <c r="AP154" s="4"/>
      <c r="AQ154" s="4"/>
      <c r="AZ154" s="2"/>
      <c r="BA154" s="2"/>
      <c r="BB154" s="2"/>
      <c r="BC154" s="2"/>
      <c r="BD154" s="2"/>
      <c r="BE154" s="2"/>
      <c r="BF154" s="2"/>
      <c r="BG154" s="270"/>
      <c r="BH154" s="270"/>
      <c r="BI154" s="2"/>
      <c r="BJ154" s="2"/>
      <c r="BK154" s="2"/>
      <c r="BL154" s="2"/>
      <c r="BM154" s="2"/>
    </row>
    <row r="155" ht="11.25" customHeight="1" spans="1:65">
      <c r="A155" s="4"/>
      <c r="B155" s="4"/>
      <c r="C155" s="4"/>
      <c r="E155" s="279">
        <f t="shared" si="174"/>
        <v>0</v>
      </c>
      <c r="F155" s="277">
        <f t="shared" si="172"/>
        <v>0</v>
      </c>
      <c r="G155" s="278">
        <f t="shared" si="173"/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AD155" s="4"/>
      <c r="AE155" s="4"/>
      <c r="AF155" s="4"/>
      <c r="AG155" s="4"/>
      <c r="AH155" s="4"/>
      <c r="AI155" s="4"/>
      <c r="AJ155" s="4"/>
      <c r="AK155" s="4"/>
      <c r="AL155" s="10"/>
      <c r="AM155" s="10"/>
      <c r="AN155" s="4"/>
      <c r="AO155" s="4"/>
      <c r="AP155" s="4"/>
      <c r="AQ155" s="4"/>
      <c r="AZ155" s="2"/>
      <c r="BA155" s="2"/>
      <c r="BB155" s="2"/>
      <c r="BC155" s="2"/>
      <c r="BD155" s="2"/>
      <c r="BE155" s="2"/>
      <c r="BF155" s="2"/>
      <c r="BG155" s="270"/>
      <c r="BH155" s="270"/>
      <c r="BI155" s="2"/>
      <c r="BJ155" s="2"/>
      <c r="BK155" s="2"/>
      <c r="BL155" s="2"/>
      <c r="BM155" s="2"/>
    </row>
    <row r="156" ht="11.25" customHeight="1" spans="1:65">
      <c r="A156" s="4"/>
      <c r="B156" s="4"/>
      <c r="C156" s="4"/>
      <c r="E156" s="279">
        <f t="shared" si="174"/>
        <v>0</v>
      </c>
      <c r="F156" s="277">
        <f t="shared" si="172"/>
        <v>0</v>
      </c>
      <c r="G156" s="278">
        <f t="shared" si="173"/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AD156" s="4"/>
      <c r="AE156" s="4"/>
      <c r="AF156" s="4"/>
      <c r="AG156" s="4"/>
      <c r="AH156" s="4"/>
      <c r="AI156" s="4"/>
      <c r="AJ156" s="4"/>
      <c r="AK156" s="4"/>
      <c r="AL156" s="10"/>
      <c r="AM156" s="10"/>
      <c r="AN156" s="4"/>
      <c r="AO156" s="4"/>
      <c r="AP156" s="4"/>
      <c r="AQ156" s="4"/>
      <c r="AZ156" s="2"/>
      <c r="BA156" s="2"/>
      <c r="BB156" s="2"/>
      <c r="BC156" s="2"/>
      <c r="BD156" s="2"/>
      <c r="BE156" s="2"/>
      <c r="BF156" s="2"/>
      <c r="BG156" s="270"/>
      <c r="BH156" s="270"/>
      <c r="BI156" s="2"/>
      <c r="BJ156" s="2"/>
      <c r="BK156" s="2"/>
      <c r="BL156" s="2"/>
      <c r="BM156" s="2"/>
    </row>
    <row r="157" ht="11.25" customHeight="1" spans="1:65">
      <c r="A157" s="4"/>
      <c r="B157" s="4"/>
      <c r="C157" s="4"/>
      <c r="E157" s="279">
        <f t="shared" si="174"/>
        <v>0</v>
      </c>
      <c r="F157" s="277">
        <f t="shared" si="172"/>
        <v>0</v>
      </c>
      <c r="G157" s="278">
        <f t="shared" si="173"/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AD157" s="4"/>
      <c r="AE157" s="4"/>
      <c r="AF157" s="4"/>
      <c r="AG157" s="4"/>
      <c r="AH157" s="4"/>
      <c r="AI157" s="4"/>
      <c r="AJ157" s="4"/>
      <c r="AK157" s="4"/>
      <c r="AL157" s="10"/>
      <c r="AM157" s="10"/>
      <c r="AN157" s="4"/>
      <c r="AO157" s="4"/>
      <c r="AP157" s="4"/>
      <c r="AQ157" s="4"/>
      <c r="AZ157" s="2"/>
      <c r="BA157" s="2"/>
      <c r="BB157" s="2"/>
      <c r="BC157" s="2"/>
      <c r="BD157" s="2"/>
      <c r="BE157" s="2"/>
      <c r="BF157" s="2"/>
      <c r="BG157" s="270"/>
      <c r="BH157" s="270"/>
      <c r="BI157" s="2"/>
      <c r="BJ157" s="2"/>
      <c r="BK157" s="2"/>
      <c r="BL157" s="2"/>
      <c r="BM157" s="2"/>
    </row>
    <row r="158" ht="11.25" customHeight="1" spans="1:65">
      <c r="A158" s="4"/>
      <c r="B158" s="4"/>
      <c r="C158" s="4"/>
      <c r="E158" s="279">
        <f t="shared" si="174"/>
        <v>0</v>
      </c>
      <c r="F158" s="277">
        <f t="shared" si="172"/>
        <v>0</v>
      </c>
      <c r="G158" s="278">
        <f t="shared" si="173"/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AD158" s="4"/>
      <c r="AE158" s="4"/>
      <c r="AF158" s="4"/>
      <c r="AG158" s="4"/>
      <c r="AH158" s="4"/>
      <c r="AI158" s="4"/>
      <c r="AJ158" s="4"/>
      <c r="AK158" s="4"/>
      <c r="AL158" s="10"/>
      <c r="AM158" s="10"/>
      <c r="AN158" s="4"/>
      <c r="AO158" s="4"/>
      <c r="AP158" s="4"/>
      <c r="AQ158" s="4"/>
      <c r="AZ158" s="2"/>
      <c r="BA158" s="2"/>
      <c r="BB158" s="2"/>
      <c r="BC158" s="2"/>
      <c r="BD158" s="2"/>
      <c r="BE158" s="2"/>
      <c r="BF158" s="2"/>
      <c r="BG158" s="270"/>
      <c r="BH158" s="270"/>
      <c r="BI158" s="2"/>
      <c r="BJ158" s="2"/>
      <c r="BK158" s="2"/>
      <c r="BL158" s="2"/>
      <c r="BM158" s="2"/>
    </row>
    <row r="159" ht="11.25" customHeight="1" spans="1:65">
      <c r="A159" s="4"/>
      <c r="B159" s="4"/>
      <c r="C159" s="4"/>
      <c r="E159" s="279">
        <f t="shared" si="174"/>
        <v>0</v>
      </c>
      <c r="F159" s="277">
        <f t="shared" si="172"/>
        <v>0</v>
      </c>
      <c r="G159" s="278">
        <f t="shared" si="173"/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AD159" s="4"/>
      <c r="AE159" s="4"/>
      <c r="AF159" s="4"/>
      <c r="AG159" s="4"/>
      <c r="AH159" s="4"/>
      <c r="AI159" s="4"/>
      <c r="AJ159" s="4"/>
      <c r="AK159" s="4"/>
      <c r="AL159" s="10"/>
      <c r="AM159" s="10"/>
      <c r="AN159" s="4"/>
      <c r="AO159" s="4"/>
      <c r="AP159" s="4"/>
      <c r="AQ159" s="4"/>
      <c r="AZ159" s="2"/>
      <c r="BA159" s="2"/>
      <c r="BB159" s="2"/>
      <c r="BC159" s="2"/>
      <c r="BD159" s="2"/>
      <c r="BE159" s="2"/>
      <c r="BF159" s="2"/>
      <c r="BG159" s="270"/>
      <c r="BH159" s="270"/>
      <c r="BI159" s="2"/>
      <c r="BJ159" s="2"/>
      <c r="BK159" s="2"/>
      <c r="BL159" s="2"/>
      <c r="BM159" s="2"/>
    </row>
    <row r="160" ht="11.25" customHeight="1" spans="1:65">
      <c r="A160" s="4"/>
      <c r="B160" s="4"/>
      <c r="C160" s="4"/>
      <c r="E160" s="279">
        <f t="shared" si="174"/>
        <v>0</v>
      </c>
      <c r="F160" s="277">
        <f t="shared" si="172"/>
        <v>0</v>
      </c>
      <c r="G160" s="278">
        <f t="shared" si="173"/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AD160" s="4"/>
      <c r="AE160" s="4"/>
      <c r="AF160" s="4"/>
      <c r="AG160" s="4"/>
      <c r="AH160" s="4"/>
      <c r="AI160" s="4"/>
      <c r="AJ160" s="4"/>
      <c r="AK160" s="4"/>
      <c r="AL160" s="10"/>
      <c r="AM160" s="10"/>
      <c r="AN160" s="4"/>
      <c r="AO160" s="4"/>
      <c r="AP160" s="4"/>
      <c r="AQ160" s="4"/>
      <c r="AZ160" s="2"/>
      <c r="BA160" s="2"/>
      <c r="BB160" s="2"/>
      <c r="BC160" s="2"/>
      <c r="BD160" s="2"/>
      <c r="BE160" s="2"/>
      <c r="BF160" s="2"/>
      <c r="BG160" s="270"/>
      <c r="BH160" s="270"/>
      <c r="BI160" s="2"/>
      <c r="BJ160" s="2"/>
      <c r="BK160" s="2"/>
      <c r="BL160" s="2"/>
      <c r="BM160" s="2"/>
    </row>
    <row r="161" ht="11.25" customHeight="1" spans="1:65">
      <c r="A161" s="4"/>
      <c r="B161" s="4"/>
      <c r="C161" s="4"/>
      <c r="E161" s="279">
        <f t="shared" si="174"/>
        <v>0</v>
      </c>
      <c r="F161" s="277">
        <f t="shared" si="172"/>
        <v>0</v>
      </c>
      <c r="G161" s="278">
        <f t="shared" si="173"/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AD161" s="4"/>
      <c r="AE161" s="4"/>
      <c r="AF161" s="4"/>
      <c r="AG161" s="4"/>
      <c r="AH161" s="4"/>
      <c r="AI161" s="4"/>
      <c r="AJ161" s="4"/>
      <c r="AK161" s="4"/>
      <c r="AL161" s="10"/>
      <c r="AM161" s="10"/>
      <c r="AN161" s="4"/>
      <c r="AO161" s="4"/>
      <c r="AP161" s="4"/>
      <c r="AQ161" s="4"/>
      <c r="AZ161" s="2"/>
      <c r="BA161" s="2"/>
      <c r="BB161" s="2"/>
      <c r="BC161" s="2"/>
      <c r="BD161" s="2"/>
      <c r="BE161" s="2"/>
      <c r="BF161" s="2"/>
      <c r="BG161" s="270"/>
      <c r="BH161" s="270"/>
      <c r="BI161" s="2"/>
      <c r="BJ161" s="2"/>
      <c r="BK161" s="2"/>
      <c r="BL161" s="2"/>
      <c r="BM161" s="2"/>
    </row>
    <row r="162" ht="11.25" customHeight="1" spans="1:65">
      <c r="A162" s="4"/>
      <c r="B162" s="4"/>
      <c r="C162" s="4"/>
      <c r="E162" s="279">
        <f t="shared" si="174"/>
        <v>0</v>
      </c>
      <c r="F162" s="277">
        <f t="shared" si="172"/>
        <v>0</v>
      </c>
      <c r="G162" s="278">
        <f t="shared" si="173"/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AD162" s="4"/>
      <c r="AE162" s="4"/>
      <c r="AF162" s="4"/>
      <c r="AG162" s="4"/>
      <c r="AH162" s="4"/>
      <c r="AI162" s="4"/>
      <c r="AJ162" s="4"/>
      <c r="AK162" s="4"/>
      <c r="AL162" s="10"/>
      <c r="AM162" s="10"/>
      <c r="AN162" s="4"/>
      <c r="AO162" s="4"/>
      <c r="AP162" s="4"/>
      <c r="AQ162" s="4"/>
      <c r="AZ162" s="2"/>
      <c r="BA162" s="2"/>
      <c r="BB162" s="2"/>
      <c r="BC162" s="2"/>
      <c r="BD162" s="2"/>
      <c r="BE162" s="2"/>
      <c r="BF162" s="2"/>
      <c r="BG162" s="270"/>
      <c r="BH162" s="270"/>
      <c r="BI162" s="2"/>
      <c r="BJ162" s="2"/>
      <c r="BK162" s="2"/>
      <c r="BL162" s="2"/>
      <c r="BM162" s="2"/>
    </row>
    <row r="163" ht="11.25" customHeight="1" spans="1:65">
      <c r="A163" s="4"/>
      <c r="B163" s="4"/>
      <c r="C163" s="4"/>
      <c r="E163" s="279">
        <f t="shared" si="174"/>
        <v>0</v>
      </c>
      <c r="F163" s="277">
        <f t="shared" si="172"/>
        <v>0</v>
      </c>
      <c r="G163" s="278">
        <f t="shared" si="173"/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AD163" s="4"/>
      <c r="AE163" s="4"/>
      <c r="AF163" s="4"/>
      <c r="AG163" s="4"/>
      <c r="AH163" s="4"/>
      <c r="AI163" s="4"/>
      <c r="AJ163" s="4"/>
      <c r="AK163" s="4"/>
      <c r="AL163" s="10"/>
      <c r="AM163" s="10"/>
      <c r="AN163" s="4"/>
      <c r="AO163" s="4"/>
      <c r="AP163" s="4"/>
      <c r="AQ163" s="4"/>
      <c r="AZ163" s="2"/>
      <c r="BA163" s="2"/>
      <c r="BB163" s="2"/>
      <c r="BC163" s="2"/>
      <c r="BD163" s="2"/>
      <c r="BE163" s="2"/>
      <c r="BF163" s="2"/>
      <c r="BG163" s="270"/>
      <c r="BH163" s="270"/>
      <c r="BI163" s="2"/>
      <c r="BJ163" s="2"/>
      <c r="BK163" s="2"/>
      <c r="BL163" s="2"/>
      <c r="BM163" s="2"/>
    </row>
    <row r="164" ht="11.25" customHeight="1" spans="1:65">
      <c r="A164" s="4"/>
      <c r="B164" s="4"/>
      <c r="C164" s="4"/>
      <c r="E164" s="279">
        <f t="shared" si="174"/>
        <v>0</v>
      </c>
      <c r="F164" s="277">
        <f t="shared" si="172"/>
        <v>0</v>
      </c>
      <c r="G164" s="278">
        <f t="shared" si="173"/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AD164" s="4"/>
      <c r="AE164" s="4"/>
      <c r="AF164" s="4"/>
      <c r="AG164" s="4"/>
      <c r="AH164" s="4"/>
      <c r="AI164" s="4"/>
      <c r="AJ164" s="4"/>
      <c r="AK164" s="4"/>
      <c r="AL164" s="10"/>
      <c r="AM164" s="10"/>
      <c r="AN164" s="4"/>
      <c r="AO164" s="4"/>
      <c r="AP164" s="4"/>
      <c r="AQ164" s="4"/>
      <c r="AZ164" s="2"/>
      <c r="BA164" s="2"/>
      <c r="BB164" s="2"/>
      <c r="BC164" s="2"/>
      <c r="BD164" s="2"/>
      <c r="BE164" s="2"/>
      <c r="BF164" s="2"/>
      <c r="BG164" s="270"/>
      <c r="BH164" s="270"/>
      <c r="BI164" s="2"/>
      <c r="BJ164" s="2"/>
      <c r="BK164" s="2"/>
      <c r="BL164" s="2"/>
      <c r="BM164" s="2"/>
    </row>
    <row r="165" ht="11.25" customHeight="1" spans="1:65">
      <c r="A165" s="4"/>
      <c r="B165" s="4"/>
      <c r="C165" s="4"/>
      <c r="E165" s="279">
        <f t="shared" si="174"/>
        <v>0</v>
      </c>
      <c r="F165" s="277">
        <f t="shared" si="172"/>
        <v>0</v>
      </c>
      <c r="G165" s="278">
        <f t="shared" si="173"/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AD165" s="4"/>
      <c r="AE165" s="4"/>
      <c r="AF165" s="4"/>
      <c r="AG165" s="4"/>
      <c r="AH165" s="4"/>
      <c r="AI165" s="4"/>
      <c r="AJ165" s="4"/>
      <c r="AK165" s="4"/>
      <c r="AL165" s="10"/>
      <c r="AM165" s="10"/>
      <c r="AN165" s="4"/>
      <c r="AO165" s="4"/>
      <c r="AP165" s="4"/>
      <c r="AQ165" s="4"/>
      <c r="AZ165" s="2"/>
      <c r="BA165" s="2"/>
      <c r="BB165" s="2"/>
      <c r="BC165" s="2"/>
      <c r="BD165" s="2"/>
      <c r="BE165" s="2"/>
      <c r="BF165" s="2"/>
      <c r="BG165" s="270"/>
      <c r="BH165" s="270"/>
      <c r="BI165" s="2"/>
      <c r="BJ165" s="2"/>
      <c r="BK165" s="2"/>
      <c r="BL165" s="2"/>
      <c r="BM165" s="2"/>
    </row>
    <row r="166" ht="11.25" customHeight="1" spans="1:65">
      <c r="A166" s="4"/>
      <c r="B166" s="4"/>
      <c r="C166" s="4"/>
      <c r="E166" s="279">
        <f t="shared" si="174"/>
        <v>0</v>
      </c>
      <c r="F166" s="277">
        <f t="shared" si="172"/>
        <v>0</v>
      </c>
      <c r="G166" s="278">
        <f t="shared" si="173"/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AD166" s="4"/>
      <c r="AE166" s="4"/>
      <c r="AF166" s="4"/>
      <c r="AG166" s="4"/>
      <c r="AH166" s="4"/>
      <c r="AI166" s="4"/>
      <c r="AJ166" s="4"/>
      <c r="AK166" s="4"/>
      <c r="AL166" s="10"/>
      <c r="AM166" s="10"/>
      <c r="AN166" s="4"/>
      <c r="AO166" s="4"/>
      <c r="AP166" s="4"/>
      <c r="AQ166" s="4"/>
      <c r="AZ166" s="2"/>
      <c r="BA166" s="2"/>
      <c r="BB166" s="2"/>
      <c r="BC166" s="2"/>
      <c r="BD166" s="2"/>
      <c r="BE166" s="2"/>
      <c r="BF166" s="2"/>
      <c r="BG166" s="270"/>
      <c r="BH166" s="270"/>
      <c r="BI166" s="2"/>
      <c r="BJ166" s="2"/>
      <c r="BK166" s="2"/>
      <c r="BL166" s="2"/>
      <c r="BM166" s="2"/>
    </row>
    <row r="167" ht="11.25" customHeight="1" spans="1:65">
      <c r="A167" s="4"/>
      <c r="B167" s="4"/>
      <c r="C167" s="4"/>
      <c r="E167" s="279">
        <f t="shared" si="174"/>
        <v>0</v>
      </c>
      <c r="F167" s="277">
        <f t="shared" si="172"/>
        <v>0</v>
      </c>
      <c r="G167" s="278">
        <f t="shared" si="173"/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AD167" s="4"/>
      <c r="AE167" s="4"/>
      <c r="AF167" s="4"/>
      <c r="AG167" s="4"/>
      <c r="AH167" s="4"/>
      <c r="AI167" s="4"/>
      <c r="AJ167" s="4"/>
      <c r="AK167" s="4"/>
      <c r="AL167" s="10"/>
      <c r="AM167" s="10"/>
      <c r="AN167" s="4"/>
      <c r="AO167" s="4"/>
      <c r="AP167" s="4"/>
      <c r="AQ167" s="4"/>
      <c r="AZ167" s="2"/>
      <c r="BA167" s="2"/>
      <c r="BB167" s="2"/>
      <c r="BC167" s="2"/>
      <c r="BD167" s="2"/>
      <c r="BE167" s="2"/>
      <c r="BF167" s="2"/>
      <c r="BG167" s="270"/>
      <c r="BH167" s="270"/>
      <c r="BI167" s="2"/>
      <c r="BJ167" s="2"/>
      <c r="BK167" s="2"/>
      <c r="BL167" s="2"/>
      <c r="BM167" s="2"/>
    </row>
    <row r="168" ht="11.25" customHeight="1" spans="1:65">
      <c r="A168" s="4"/>
      <c r="B168" s="4"/>
      <c r="C168" s="4"/>
      <c r="E168" s="279">
        <f t="shared" si="174"/>
        <v>0</v>
      </c>
      <c r="F168" s="277">
        <f t="shared" si="172"/>
        <v>0</v>
      </c>
      <c r="G168" s="278">
        <f t="shared" si="173"/>
        <v>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AD168" s="4"/>
      <c r="AE168" s="4"/>
      <c r="AF168" s="4"/>
      <c r="AG168" s="4"/>
      <c r="AH168" s="4"/>
      <c r="AI168" s="4"/>
      <c r="AJ168" s="4"/>
      <c r="AK168" s="4"/>
      <c r="AL168" s="10"/>
      <c r="AM168" s="10"/>
      <c r="AN168" s="4"/>
      <c r="AO168" s="4"/>
      <c r="AP168" s="4"/>
      <c r="AQ168" s="4"/>
      <c r="AZ168" s="2"/>
      <c r="BA168" s="2"/>
      <c r="BB168" s="2"/>
      <c r="BC168" s="2"/>
      <c r="BD168" s="2"/>
      <c r="BE168" s="2"/>
      <c r="BF168" s="2"/>
      <c r="BG168" s="270"/>
      <c r="BH168" s="270"/>
      <c r="BI168" s="2"/>
      <c r="BJ168" s="2"/>
      <c r="BK168" s="2"/>
      <c r="BL168" s="2"/>
      <c r="BM168" s="2"/>
    </row>
    <row r="169" ht="11.25" customHeight="1" spans="1:65">
      <c r="A169" s="4"/>
      <c r="B169" s="4"/>
      <c r="C169" s="4"/>
      <c r="E169" s="279">
        <f t="shared" si="174"/>
        <v>0</v>
      </c>
      <c r="F169" s="277">
        <f t="shared" si="172"/>
        <v>0</v>
      </c>
      <c r="G169" s="278">
        <f t="shared" si="173"/>
        <v>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AD169" s="4"/>
      <c r="AE169" s="4"/>
      <c r="AF169" s="4"/>
      <c r="AG169" s="4"/>
      <c r="AH169" s="4"/>
      <c r="AI169" s="4"/>
      <c r="AJ169" s="4"/>
      <c r="AK169" s="4"/>
      <c r="AL169" s="10"/>
      <c r="AM169" s="10"/>
      <c r="AN169" s="4"/>
      <c r="AO169" s="4"/>
      <c r="AP169" s="4"/>
      <c r="AQ169" s="4"/>
      <c r="AZ169" s="2"/>
      <c r="BA169" s="2"/>
      <c r="BB169" s="2"/>
      <c r="BC169" s="2"/>
      <c r="BD169" s="2"/>
      <c r="BE169" s="2"/>
      <c r="BF169" s="2"/>
      <c r="BG169" s="270"/>
      <c r="BH169" s="270"/>
      <c r="BI169" s="2"/>
      <c r="BJ169" s="2"/>
      <c r="BK169" s="2"/>
      <c r="BL169" s="2"/>
      <c r="BM169" s="2"/>
    </row>
    <row r="170" ht="11.25" customHeight="1" spans="1:65">
      <c r="A170" s="4"/>
      <c r="B170" s="4"/>
      <c r="C170" s="4"/>
      <c r="E170" s="280">
        <f t="shared" si="174"/>
        <v>0</v>
      </c>
      <c r="F170" s="281">
        <f t="shared" si="172"/>
        <v>0</v>
      </c>
      <c r="G170" s="282">
        <f t="shared" si="173"/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AD170" s="4"/>
      <c r="AE170" s="4"/>
      <c r="AF170" s="4"/>
      <c r="AG170" s="4"/>
      <c r="AH170" s="4"/>
      <c r="AI170" s="4"/>
      <c r="AJ170" s="4"/>
      <c r="AK170" s="4"/>
      <c r="AL170" s="10"/>
      <c r="AM170" s="10"/>
      <c r="AN170" s="4"/>
      <c r="AO170" s="4"/>
      <c r="AP170" s="4"/>
      <c r="AQ170" s="4"/>
      <c r="AZ170" s="2"/>
      <c r="BA170" s="2"/>
      <c r="BB170" s="2"/>
      <c r="BC170" s="2"/>
      <c r="BD170" s="2"/>
      <c r="BE170" s="2"/>
      <c r="BF170" s="2"/>
      <c r="BG170" s="270"/>
      <c r="BH170" s="270"/>
      <c r="BI170" s="2"/>
      <c r="BJ170" s="2"/>
      <c r="BK170" s="2"/>
      <c r="BL170" s="2"/>
      <c r="BM170" s="2"/>
    </row>
    <row r="171" ht="11.25" customHeight="1" spans="1:65">
      <c r="A171" s="4"/>
      <c r="B171" s="4"/>
      <c r="C171" s="4"/>
      <c r="E171" s="283" t="s">
        <v>13</v>
      </c>
      <c r="F171" s="284">
        <f>SUM(F148:F170)</f>
        <v>0</v>
      </c>
      <c r="G171" s="285">
        <f>SUM(G148:G170)</f>
        <v>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AD171" s="4"/>
      <c r="AE171" s="4"/>
      <c r="AF171" s="4"/>
      <c r="AG171" s="4"/>
      <c r="AH171" s="4"/>
      <c r="AI171" s="4"/>
      <c r="AJ171" s="4"/>
      <c r="AK171" s="4"/>
      <c r="AL171" s="10"/>
      <c r="AM171" s="10"/>
      <c r="AN171" s="4"/>
      <c r="AO171" s="4"/>
      <c r="AP171" s="4"/>
      <c r="AQ171" s="4"/>
      <c r="AZ171" s="2"/>
      <c r="BA171" s="2"/>
      <c r="BB171" s="2"/>
      <c r="BC171" s="2"/>
      <c r="BD171" s="2"/>
      <c r="BE171" s="2"/>
      <c r="BF171" s="2"/>
      <c r="BG171" s="270"/>
      <c r="BH171" s="270"/>
      <c r="BI171" s="2"/>
      <c r="BJ171" s="2"/>
      <c r="BK171" s="2"/>
      <c r="BL171" s="2"/>
      <c r="BM171" s="2"/>
    </row>
    <row r="172" ht="11.25" customHeight="1" spans="1:65">
      <c r="A172" s="4"/>
      <c r="B172" s="4"/>
      <c r="C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AD172" s="4"/>
      <c r="AE172" s="4"/>
      <c r="AF172" s="4"/>
      <c r="AG172" s="4"/>
      <c r="AH172" s="4"/>
      <c r="AI172" s="4"/>
      <c r="AJ172" s="4"/>
      <c r="AK172" s="4"/>
      <c r="AL172" s="10"/>
      <c r="AM172" s="10"/>
      <c r="AN172" s="4"/>
      <c r="AO172" s="4"/>
      <c r="AP172" s="4"/>
      <c r="AQ172" s="4"/>
      <c r="AZ172" s="2"/>
      <c r="BA172" s="2"/>
      <c r="BB172" s="2"/>
      <c r="BC172" s="2"/>
      <c r="BD172" s="2"/>
      <c r="BE172" s="2"/>
      <c r="BF172" s="2"/>
      <c r="BG172" s="270"/>
      <c r="BH172" s="270"/>
      <c r="BI172" s="2"/>
      <c r="BJ172" s="2"/>
      <c r="BK172" s="2"/>
      <c r="BL172" s="2"/>
      <c r="BM172" s="2"/>
    </row>
    <row r="173" ht="11.25" customHeight="1" spans="1:65">
      <c r="A173" s="4"/>
      <c r="B173" s="4"/>
      <c r="C173" s="4"/>
      <c r="AZ173" s="2"/>
      <c r="BA173" s="2"/>
      <c r="BB173" s="2"/>
      <c r="BC173" s="2"/>
      <c r="BD173" s="2"/>
      <c r="BE173" s="2"/>
      <c r="BF173" s="2"/>
      <c r="BG173" s="270"/>
      <c r="BH173" s="270"/>
      <c r="BI173" s="2"/>
      <c r="BJ173" s="2"/>
      <c r="BK173" s="2"/>
      <c r="BL173" s="2"/>
      <c r="BM173" s="2"/>
    </row>
    <row r="174" ht="11.25" customHeight="1" spans="1:65">
      <c r="A174" s="4"/>
      <c r="B174" s="4"/>
      <c r="C174" s="4"/>
      <c r="AZ174" s="2"/>
      <c r="BA174" s="2"/>
      <c r="BB174" s="2"/>
      <c r="BC174" s="2"/>
      <c r="BD174" s="2"/>
      <c r="BE174" s="2"/>
      <c r="BF174" s="2"/>
      <c r="BG174" s="270"/>
      <c r="BH174" s="270"/>
      <c r="BI174" s="2"/>
      <c r="BJ174" s="2"/>
      <c r="BK174" s="2"/>
      <c r="BL174" s="2"/>
      <c r="BM174" s="2"/>
    </row>
    <row r="175" ht="11.25" customHeight="1" spans="1:65">
      <c r="A175" s="4"/>
      <c r="B175" s="4"/>
      <c r="C175" s="4"/>
      <c r="AZ175" s="2"/>
      <c r="BA175" s="2"/>
      <c r="BB175" s="2"/>
      <c r="BC175" s="2"/>
      <c r="BD175" s="2"/>
      <c r="BE175" s="2"/>
      <c r="BF175" s="2"/>
      <c r="BG175" s="270"/>
      <c r="BH175" s="270"/>
      <c r="BI175" s="2"/>
      <c r="BJ175" s="2"/>
      <c r="BK175" s="2"/>
      <c r="BL175" s="2"/>
      <c r="BM175" s="2"/>
    </row>
    <row r="176" ht="11.25" customHeight="1" spans="1:65">
      <c r="A176" s="4"/>
      <c r="B176" s="4"/>
      <c r="C176" s="4"/>
      <c r="AZ176" s="2"/>
      <c r="BA176" s="2"/>
      <c r="BB176" s="2"/>
      <c r="BC176" s="2"/>
      <c r="BD176" s="2"/>
      <c r="BE176" s="2"/>
      <c r="BF176" s="2"/>
      <c r="BG176" s="270"/>
      <c r="BH176" s="270"/>
      <c r="BI176" s="2"/>
      <c r="BJ176" s="2"/>
      <c r="BK176" s="2"/>
      <c r="BL176" s="2"/>
      <c r="BM176" s="2"/>
    </row>
    <row r="177" ht="11.25" customHeight="1" spans="1:65">
      <c r="A177" s="4"/>
      <c r="B177" s="4"/>
      <c r="C177" s="4"/>
      <c r="AZ177" s="2"/>
      <c r="BA177" s="2"/>
      <c r="BB177" s="2"/>
      <c r="BC177" s="2"/>
      <c r="BD177" s="2"/>
      <c r="BE177" s="2"/>
      <c r="BF177" s="2"/>
      <c r="BG177" s="270"/>
      <c r="BH177" s="270"/>
      <c r="BI177" s="2"/>
      <c r="BJ177" s="2"/>
      <c r="BK177" s="2"/>
      <c r="BL177" s="2"/>
      <c r="BM177" s="2"/>
    </row>
    <row r="178" ht="11.25" customHeight="1" spans="1:65">
      <c r="A178" s="4"/>
      <c r="B178" s="4"/>
      <c r="C178" s="4"/>
      <c r="AZ178" s="2"/>
      <c r="BA178" s="2"/>
      <c r="BB178" s="2"/>
      <c r="BC178" s="2"/>
      <c r="BD178" s="2"/>
      <c r="BE178" s="2"/>
      <c r="BF178" s="2"/>
      <c r="BG178" s="270"/>
      <c r="BH178" s="270"/>
      <c r="BI178" s="2"/>
      <c r="BJ178" s="2"/>
      <c r="BK178" s="2"/>
      <c r="BL178" s="2"/>
      <c r="BM178" s="2"/>
    </row>
    <row r="179" ht="11.25" customHeight="1" spans="1:65">
      <c r="A179" s="4"/>
      <c r="B179" s="4"/>
      <c r="C179" s="4"/>
      <c r="AZ179" s="2"/>
      <c r="BA179" s="2"/>
      <c r="BB179" s="2"/>
      <c r="BC179" s="2"/>
      <c r="BD179" s="2"/>
      <c r="BE179" s="2"/>
      <c r="BF179" s="2"/>
      <c r="BG179" s="270"/>
      <c r="BH179" s="270"/>
      <c r="BI179" s="2"/>
      <c r="BJ179" s="2"/>
      <c r="BK179" s="2"/>
      <c r="BL179" s="2"/>
      <c r="BM179" s="2"/>
    </row>
    <row r="180" ht="11.25" customHeight="1" spans="1:65">
      <c r="A180" s="4"/>
      <c r="B180" s="4"/>
      <c r="C180" s="4"/>
      <c r="AZ180" s="2"/>
      <c r="BA180" s="2"/>
      <c r="BB180" s="2"/>
      <c r="BC180" s="2"/>
      <c r="BD180" s="2"/>
      <c r="BE180" s="2"/>
      <c r="BF180" s="2"/>
      <c r="BG180" s="270"/>
      <c r="BH180" s="270"/>
      <c r="BI180" s="2"/>
      <c r="BJ180" s="2"/>
      <c r="BK180" s="2"/>
      <c r="BL180" s="2"/>
      <c r="BM180" s="2"/>
    </row>
    <row r="181" ht="11.25" customHeight="1" spans="1:65">
      <c r="A181" s="4"/>
      <c r="B181" s="4"/>
      <c r="C181" s="4"/>
      <c r="AZ181" s="2"/>
      <c r="BA181" s="2"/>
      <c r="BB181" s="2"/>
      <c r="BC181" s="2"/>
      <c r="BD181" s="2"/>
      <c r="BE181" s="2"/>
      <c r="BF181" s="2"/>
      <c r="BG181" s="270"/>
      <c r="BH181" s="270"/>
      <c r="BI181" s="2"/>
      <c r="BJ181" s="2"/>
      <c r="BK181" s="2"/>
      <c r="BL181" s="2"/>
      <c r="BM181" s="2"/>
    </row>
    <row r="182" ht="11.25" customHeight="1" spans="1:65">
      <c r="A182" s="4"/>
      <c r="B182" s="4"/>
      <c r="C182" s="4"/>
      <c r="AZ182" s="2"/>
      <c r="BA182" s="2"/>
      <c r="BB182" s="2"/>
      <c r="BC182" s="2"/>
      <c r="BD182" s="2"/>
      <c r="BE182" s="2"/>
      <c r="BF182" s="2"/>
      <c r="BG182" s="270"/>
      <c r="BH182" s="270"/>
      <c r="BI182" s="2"/>
      <c r="BJ182" s="2"/>
      <c r="BK182" s="2"/>
      <c r="BL182" s="2"/>
      <c r="BM182" s="2"/>
    </row>
    <row r="183" ht="11.25" customHeight="1" spans="1:65">
      <c r="A183" s="4"/>
      <c r="B183" s="4"/>
      <c r="C183" s="4"/>
      <c r="AZ183" s="2"/>
      <c r="BA183" s="2"/>
      <c r="BB183" s="2"/>
      <c r="BC183" s="2"/>
      <c r="BD183" s="2"/>
      <c r="BE183" s="2"/>
      <c r="BF183" s="2"/>
      <c r="BG183" s="270"/>
      <c r="BH183" s="270"/>
      <c r="BI183" s="2"/>
      <c r="BJ183" s="2"/>
      <c r="BK183" s="2"/>
      <c r="BL183" s="2"/>
      <c r="BM183" s="2"/>
    </row>
    <row r="184" ht="11.25" customHeight="1" spans="1:65">
      <c r="A184" s="4"/>
      <c r="B184" s="4"/>
      <c r="C184" s="4"/>
      <c r="AZ184" s="2"/>
      <c r="BA184" s="2"/>
      <c r="BB184" s="2"/>
      <c r="BC184" s="2"/>
      <c r="BD184" s="2"/>
      <c r="BE184" s="2"/>
      <c r="BF184" s="2"/>
      <c r="BG184" s="270"/>
      <c r="BH184" s="270"/>
      <c r="BI184" s="2"/>
      <c r="BJ184" s="2"/>
      <c r="BK184" s="2"/>
      <c r="BL184" s="2"/>
      <c r="BM184" s="2"/>
    </row>
    <row r="185" ht="11.25" customHeight="1" spans="1:65">
      <c r="A185" s="4"/>
      <c r="B185" s="4"/>
      <c r="C185" s="4"/>
      <c r="AZ185" s="2"/>
      <c r="BA185" s="2"/>
      <c r="BB185" s="2"/>
      <c r="BC185" s="2"/>
      <c r="BD185" s="2"/>
      <c r="BE185" s="2"/>
      <c r="BF185" s="2"/>
      <c r="BG185" s="270"/>
      <c r="BH185" s="270"/>
      <c r="BI185" s="2"/>
      <c r="BJ185" s="2"/>
      <c r="BK185" s="2"/>
      <c r="BL185" s="2"/>
      <c r="BM185" s="2"/>
    </row>
    <row r="186" ht="11.25" customHeight="1" spans="1:65">
      <c r="A186" s="4"/>
      <c r="B186" s="4"/>
      <c r="C186" s="4"/>
      <c r="AZ186" s="2"/>
      <c r="BA186" s="2"/>
      <c r="BB186" s="2"/>
      <c r="BC186" s="2"/>
      <c r="BD186" s="2"/>
      <c r="BE186" s="2"/>
      <c r="BF186" s="2"/>
      <c r="BG186" s="270"/>
      <c r="BH186" s="270"/>
      <c r="BI186" s="2"/>
      <c r="BJ186" s="2"/>
      <c r="BK186" s="2"/>
      <c r="BL186" s="2"/>
      <c r="BM186" s="2"/>
    </row>
    <row r="187" ht="11.25" customHeight="1" spans="1:65">
      <c r="A187" s="4"/>
      <c r="B187" s="4"/>
      <c r="C187" s="4"/>
      <c r="AZ187" s="2"/>
      <c r="BA187" s="2"/>
      <c r="BB187" s="2"/>
      <c r="BC187" s="2"/>
      <c r="BD187" s="2"/>
      <c r="BE187" s="2"/>
      <c r="BF187" s="2"/>
      <c r="BG187" s="270"/>
      <c r="BH187" s="270"/>
      <c r="BI187" s="2"/>
      <c r="BJ187" s="2"/>
      <c r="BK187" s="2"/>
      <c r="BL187" s="2"/>
      <c r="BM187" s="2"/>
    </row>
    <row r="188" ht="11.25" customHeight="1" spans="1:65">
      <c r="A188" s="4"/>
      <c r="B188" s="4"/>
      <c r="C188" s="4"/>
      <c r="AZ188" s="2"/>
      <c r="BA188" s="2"/>
      <c r="BB188" s="2"/>
      <c r="BC188" s="2"/>
      <c r="BD188" s="2"/>
      <c r="BE188" s="2"/>
      <c r="BF188" s="2"/>
      <c r="BG188" s="270"/>
      <c r="BH188" s="270"/>
      <c r="BI188" s="2"/>
      <c r="BJ188" s="2"/>
      <c r="BK188" s="2"/>
      <c r="BL188" s="2"/>
      <c r="BM188" s="2"/>
    </row>
    <row r="189" ht="11.25" customHeight="1" spans="1:65">
      <c r="A189" s="4"/>
      <c r="B189" s="4"/>
      <c r="C189" s="4"/>
      <c r="AZ189" s="2"/>
      <c r="BA189" s="2"/>
      <c r="BB189" s="2"/>
      <c r="BC189" s="2"/>
      <c r="BD189" s="2"/>
      <c r="BE189" s="2"/>
      <c r="BF189" s="2"/>
      <c r="BG189" s="270"/>
      <c r="BH189" s="270"/>
      <c r="BI189" s="2"/>
      <c r="BJ189" s="2"/>
      <c r="BK189" s="2"/>
      <c r="BL189" s="2"/>
      <c r="BM189" s="2"/>
    </row>
    <row r="190" ht="11.25" customHeight="1" spans="1:65">
      <c r="A190" s="4"/>
      <c r="B190" s="4"/>
      <c r="C190" s="4"/>
      <c r="AZ190" s="2"/>
      <c r="BA190" s="2"/>
      <c r="BB190" s="2"/>
      <c r="BC190" s="2"/>
      <c r="BD190" s="2"/>
      <c r="BE190" s="2"/>
      <c r="BF190" s="2"/>
      <c r="BG190" s="270"/>
      <c r="BH190" s="270"/>
      <c r="BI190" s="2"/>
      <c r="BJ190" s="2"/>
      <c r="BK190" s="2"/>
      <c r="BL190" s="2"/>
      <c r="BM190" s="2"/>
    </row>
    <row r="191" ht="11.25" customHeight="1" spans="1:65">
      <c r="A191" s="4"/>
      <c r="B191" s="4"/>
      <c r="C191" s="4"/>
      <c r="AZ191" s="2"/>
      <c r="BA191" s="2"/>
      <c r="BB191" s="2"/>
      <c r="BC191" s="2"/>
      <c r="BD191" s="2"/>
      <c r="BE191" s="2"/>
      <c r="BF191" s="2"/>
      <c r="BG191" s="270"/>
      <c r="BH191" s="270"/>
      <c r="BI191" s="2"/>
      <c r="BJ191" s="2"/>
      <c r="BK191" s="2"/>
      <c r="BL191" s="2"/>
      <c r="BM191" s="2"/>
    </row>
    <row r="192" ht="11.25" customHeight="1" spans="1:65">
      <c r="A192" s="4"/>
      <c r="B192" s="4"/>
      <c r="C192" s="4"/>
      <c r="AZ192" s="2"/>
      <c r="BA192" s="2"/>
      <c r="BB192" s="2"/>
      <c r="BC192" s="2"/>
      <c r="BD192" s="2"/>
      <c r="BE192" s="2"/>
      <c r="BF192" s="2"/>
      <c r="BG192" s="270"/>
      <c r="BH192" s="270"/>
      <c r="BI192" s="2"/>
      <c r="BJ192" s="2"/>
      <c r="BK192" s="2"/>
      <c r="BL192" s="2"/>
      <c r="BM192" s="2"/>
    </row>
    <row r="193" ht="11.25" customHeight="1" spans="1:65">
      <c r="A193" s="4"/>
      <c r="B193" s="4"/>
      <c r="C193" s="4"/>
      <c r="AZ193" s="2"/>
      <c r="BA193" s="2"/>
      <c r="BB193" s="2"/>
      <c r="BC193" s="2"/>
      <c r="BD193" s="2"/>
      <c r="BE193" s="2"/>
      <c r="BF193" s="2"/>
      <c r="BG193" s="270"/>
      <c r="BH193" s="270"/>
      <c r="BI193" s="2"/>
      <c r="BJ193" s="2"/>
      <c r="BK193" s="2"/>
      <c r="BL193" s="2"/>
      <c r="BM193" s="2"/>
    </row>
    <row r="194" ht="11.25" customHeight="1" spans="1:65">
      <c r="A194" s="4"/>
      <c r="B194" s="4"/>
      <c r="C194" s="4"/>
      <c r="AZ194" s="2"/>
      <c r="BA194" s="2"/>
      <c r="BB194" s="2"/>
      <c r="BC194" s="2"/>
      <c r="BD194" s="2"/>
      <c r="BE194" s="2"/>
      <c r="BF194" s="2"/>
      <c r="BG194" s="270"/>
      <c r="BH194" s="270"/>
      <c r="BI194" s="2"/>
      <c r="BJ194" s="2"/>
      <c r="BK194" s="2"/>
      <c r="BL194" s="2"/>
      <c r="BM194" s="2"/>
    </row>
    <row r="195" ht="11.25" customHeight="1" spans="1:65">
      <c r="A195" s="4"/>
      <c r="B195" s="4"/>
      <c r="C195" s="4"/>
      <c r="AZ195" s="2"/>
      <c r="BA195" s="2"/>
      <c r="BB195" s="2"/>
      <c r="BC195" s="2"/>
      <c r="BD195" s="2"/>
      <c r="BE195" s="2"/>
      <c r="BF195" s="2"/>
      <c r="BG195" s="270"/>
      <c r="BH195" s="270"/>
      <c r="BI195" s="2"/>
      <c r="BJ195" s="2"/>
      <c r="BK195" s="2"/>
      <c r="BL195" s="2"/>
      <c r="BM195" s="2"/>
    </row>
    <row r="196" ht="11.25" customHeight="1" spans="1:65">
      <c r="A196" s="4"/>
      <c r="B196" s="4"/>
      <c r="C196" s="4"/>
      <c r="AZ196" s="2"/>
      <c r="BA196" s="2"/>
      <c r="BB196" s="2"/>
      <c r="BC196" s="2"/>
      <c r="BD196" s="2"/>
      <c r="BE196" s="2"/>
      <c r="BF196" s="2"/>
      <c r="BG196" s="270"/>
      <c r="BH196" s="270"/>
      <c r="BI196" s="2"/>
      <c r="BJ196" s="2"/>
      <c r="BK196" s="2"/>
      <c r="BL196" s="2"/>
      <c r="BM196" s="2"/>
    </row>
    <row r="197" ht="11.25" customHeight="1" spans="1:65">
      <c r="A197" s="4"/>
      <c r="B197" s="4"/>
      <c r="C197" s="4"/>
      <c r="AZ197" s="2"/>
      <c r="BA197" s="2"/>
      <c r="BB197" s="2"/>
      <c r="BC197" s="2"/>
      <c r="BD197" s="2"/>
      <c r="BE197" s="2"/>
      <c r="BF197" s="2"/>
      <c r="BG197" s="270"/>
      <c r="BH197" s="270"/>
      <c r="BI197" s="2"/>
      <c r="BJ197" s="2"/>
      <c r="BK197" s="2"/>
      <c r="BL197" s="2"/>
      <c r="BM197" s="2"/>
    </row>
    <row r="198" ht="11.25" customHeight="1" spans="1:65">
      <c r="A198" s="4"/>
      <c r="B198" s="4"/>
      <c r="C198" s="4"/>
      <c r="AZ198" s="2"/>
      <c r="BA198" s="2"/>
      <c r="BB198" s="2"/>
      <c r="BC198" s="2"/>
      <c r="BD198" s="2"/>
      <c r="BE198" s="2"/>
      <c r="BF198" s="2"/>
      <c r="BG198" s="270"/>
      <c r="BH198" s="270"/>
      <c r="BI198" s="2"/>
      <c r="BJ198" s="2"/>
      <c r="BK198" s="2"/>
      <c r="BL198" s="2"/>
      <c r="BM198" s="2"/>
    </row>
    <row r="199" ht="11.25" customHeight="1" spans="1:65">
      <c r="A199" s="4"/>
      <c r="B199" s="4"/>
      <c r="C199" s="4"/>
      <c r="AZ199" s="2"/>
      <c r="BA199" s="2"/>
      <c r="BB199" s="2"/>
      <c r="BC199" s="2"/>
      <c r="BD199" s="2"/>
      <c r="BE199" s="2"/>
      <c r="BF199" s="2"/>
      <c r="BG199" s="270"/>
      <c r="BH199" s="270"/>
      <c r="BI199" s="2"/>
      <c r="BJ199" s="2"/>
      <c r="BK199" s="2"/>
      <c r="BL199" s="2"/>
      <c r="BM199" s="2"/>
    </row>
    <row r="200" ht="11.25" customHeight="1" spans="1:65">
      <c r="A200" s="4"/>
      <c r="B200" s="4"/>
      <c r="C200" s="4"/>
      <c r="AZ200" s="2"/>
      <c r="BA200" s="2"/>
      <c r="BB200" s="2"/>
      <c r="BC200" s="2"/>
      <c r="BD200" s="2"/>
      <c r="BE200" s="2"/>
      <c r="BF200" s="2"/>
      <c r="BG200" s="270"/>
      <c r="BH200" s="270"/>
      <c r="BI200" s="2"/>
      <c r="BJ200" s="2"/>
      <c r="BK200" s="2"/>
      <c r="BL200" s="2"/>
      <c r="BM200" s="2"/>
    </row>
    <row r="201" ht="11.25" customHeight="1" spans="1:65">
      <c r="A201" s="4"/>
      <c r="B201" s="4"/>
      <c r="C201" s="4"/>
      <c r="AZ201" s="2"/>
      <c r="BA201" s="2"/>
      <c r="BB201" s="2"/>
      <c r="BC201" s="2"/>
      <c r="BD201" s="2"/>
      <c r="BE201" s="2"/>
      <c r="BF201" s="2"/>
      <c r="BG201" s="270"/>
      <c r="BH201" s="270"/>
      <c r="BI201" s="2"/>
      <c r="BJ201" s="2"/>
      <c r="BK201" s="2"/>
      <c r="BL201" s="2"/>
      <c r="BM201" s="2"/>
    </row>
    <row r="202" ht="11.25" customHeight="1" spans="1:65">
      <c r="A202" s="4"/>
      <c r="B202" s="4"/>
      <c r="C202" s="4"/>
      <c r="AZ202" s="2"/>
      <c r="BA202" s="2"/>
      <c r="BB202" s="2"/>
      <c r="BC202" s="2"/>
      <c r="BD202" s="2"/>
      <c r="BE202" s="2"/>
      <c r="BF202" s="2"/>
      <c r="BG202" s="270"/>
      <c r="BH202" s="270"/>
      <c r="BI202" s="2"/>
      <c r="BJ202" s="2"/>
      <c r="BK202" s="2"/>
      <c r="BL202" s="2"/>
      <c r="BM202" s="2"/>
    </row>
    <row r="203" ht="11.25" customHeight="1" spans="1:65">
      <c r="A203" s="4"/>
      <c r="B203" s="4"/>
      <c r="C203" s="4"/>
      <c r="AZ203" s="2"/>
      <c r="BA203" s="2"/>
      <c r="BB203" s="2"/>
      <c r="BC203" s="2"/>
      <c r="BD203" s="2"/>
      <c r="BE203" s="2"/>
      <c r="BF203" s="2"/>
      <c r="BG203" s="270"/>
      <c r="BH203" s="270"/>
      <c r="BI203" s="2"/>
      <c r="BJ203" s="2"/>
      <c r="BK203" s="2"/>
      <c r="BL203" s="2"/>
      <c r="BM203" s="2"/>
    </row>
    <row r="204" ht="11.25" customHeight="1" spans="1:65">
      <c r="A204" s="4"/>
      <c r="B204" s="4"/>
      <c r="C204" s="4"/>
      <c r="AZ204" s="2"/>
      <c r="BA204" s="2"/>
      <c r="BB204" s="2"/>
      <c r="BC204" s="2"/>
      <c r="BD204" s="2"/>
      <c r="BE204" s="2"/>
      <c r="BF204" s="2"/>
      <c r="BG204" s="270"/>
      <c r="BH204" s="270"/>
      <c r="BI204" s="2"/>
      <c r="BJ204" s="2"/>
      <c r="BK204" s="2"/>
      <c r="BL204" s="2"/>
      <c r="BM204" s="2"/>
    </row>
    <row r="205" ht="11.25" customHeight="1" spans="1:65">
      <c r="A205" s="4"/>
      <c r="B205" s="4"/>
      <c r="C205" s="4"/>
      <c r="AZ205" s="2"/>
      <c r="BA205" s="2"/>
      <c r="BB205" s="2"/>
      <c r="BC205" s="2"/>
      <c r="BD205" s="2"/>
      <c r="BE205" s="2"/>
      <c r="BF205" s="2"/>
      <c r="BG205" s="270"/>
      <c r="BH205" s="270"/>
      <c r="BI205" s="2"/>
      <c r="BJ205" s="2"/>
      <c r="BK205" s="2"/>
      <c r="BL205" s="2"/>
      <c r="BM205" s="2"/>
    </row>
    <row r="206" ht="11.25" customHeight="1" spans="1:65">
      <c r="A206" s="4"/>
      <c r="B206" s="4"/>
      <c r="C206" s="4"/>
      <c r="AZ206" s="2"/>
      <c r="BA206" s="2"/>
      <c r="BB206" s="2"/>
      <c r="BC206" s="2"/>
      <c r="BD206" s="2"/>
      <c r="BE206" s="2"/>
      <c r="BF206" s="2"/>
      <c r="BG206" s="270"/>
      <c r="BH206" s="270"/>
      <c r="BI206" s="2"/>
      <c r="BJ206" s="2"/>
      <c r="BK206" s="2"/>
      <c r="BL206" s="2"/>
      <c r="BM206" s="2"/>
    </row>
    <row r="207" ht="11.25" customHeight="1" spans="1:65">
      <c r="A207" s="4"/>
      <c r="B207" s="4"/>
      <c r="C207" s="4"/>
      <c r="AZ207" s="2"/>
      <c r="BA207" s="2"/>
      <c r="BB207" s="2"/>
      <c r="BC207" s="2"/>
      <c r="BD207" s="2"/>
      <c r="BE207" s="2"/>
      <c r="BF207" s="2"/>
      <c r="BG207" s="270"/>
      <c r="BH207" s="270"/>
      <c r="BI207" s="2"/>
      <c r="BJ207" s="2"/>
      <c r="BK207" s="2"/>
      <c r="BL207" s="2"/>
      <c r="BM207" s="2"/>
    </row>
    <row r="208" ht="11.25" customHeight="1" spans="1:65">
      <c r="A208" s="4"/>
      <c r="B208" s="4"/>
      <c r="C208" s="4"/>
      <c r="AZ208" s="2"/>
      <c r="BA208" s="2"/>
      <c r="BB208" s="2"/>
      <c r="BC208" s="2"/>
      <c r="BD208" s="2"/>
      <c r="BE208" s="2"/>
      <c r="BF208" s="2"/>
      <c r="BG208" s="270"/>
      <c r="BH208" s="270"/>
      <c r="BI208" s="2"/>
      <c r="BJ208" s="2"/>
      <c r="BK208" s="2"/>
      <c r="BL208" s="2"/>
      <c r="BM208" s="2"/>
    </row>
    <row r="209" ht="11.25" customHeight="1" spans="1:65">
      <c r="A209" s="4"/>
      <c r="B209" s="4"/>
      <c r="C209" s="4"/>
      <c r="AZ209" s="2"/>
      <c r="BA209" s="2"/>
      <c r="BB209" s="2"/>
      <c r="BC209" s="2"/>
      <c r="BD209" s="2"/>
      <c r="BE209" s="2"/>
      <c r="BF209" s="2"/>
      <c r="BG209" s="270"/>
      <c r="BH209" s="270"/>
      <c r="BI209" s="2"/>
      <c r="BJ209" s="2"/>
      <c r="BK209" s="2"/>
      <c r="BL209" s="2"/>
      <c r="BM209" s="2"/>
    </row>
    <row r="210" ht="11.25" customHeight="1" spans="1:65">
      <c r="A210" s="4"/>
      <c r="B210" s="4"/>
      <c r="C210" s="4"/>
      <c r="AZ210" s="2"/>
      <c r="BA210" s="2"/>
      <c r="BB210" s="2"/>
      <c r="BC210" s="2"/>
      <c r="BD210" s="2"/>
      <c r="BE210" s="2"/>
      <c r="BF210" s="2"/>
      <c r="BG210" s="270"/>
      <c r="BH210" s="270"/>
      <c r="BI210" s="2"/>
      <c r="BJ210" s="2"/>
      <c r="BK210" s="2"/>
      <c r="BL210" s="2"/>
      <c r="BM210" s="2"/>
    </row>
    <row r="211" ht="11.25" customHeight="1" spans="1:65">
      <c r="A211" s="4"/>
      <c r="B211" s="4"/>
      <c r="C211" s="4"/>
      <c r="AZ211" s="2"/>
      <c r="BA211" s="2"/>
      <c r="BB211" s="2"/>
      <c r="BC211" s="2"/>
      <c r="BD211" s="2"/>
      <c r="BE211" s="2"/>
      <c r="BF211" s="2"/>
      <c r="BG211" s="270"/>
      <c r="BH211" s="270"/>
      <c r="BI211" s="2"/>
      <c r="BJ211" s="2"/>
      <c r="BK211" s="2"/>
      <c r="BL211" s="2"/>
      <c r="BM211" s="2"/>
    </row>
    <row r="212" ht="11.25" customHeight="1" spans="1:65">
      <c r="A212" s="4"/>
      <c r="B212" s="4"/>
      <c r="C212" s="4"/>
      <c r="AZ212" s="2"/>
      <c r="BA212" s="2"/>
      <c r="BB212" s="2"/>
      <c r="BC212" s="2"/>
      <c r="BD212" s="2"/>
      <c r="BE212" s="2"/>
      <c r="BF212" s="2"/>
      <c r="BG212" s="270"/>
      <c r="BH212" s="270"/>
      <c r="BI212" s="2"/>
      <c r="BJ212" s="2"/>
      <c r="BK212" s="2"/>
      <c r="BL212" s="2"/>
      <c r="BM212" s="2"/>
    </row>
    <row r="213" ht="11.25" customHeight="1" spans="1:65">
      <c r="A213" s="4"/>
      <c r="B213" s="4"/>
      <c r="C213" s="4"/>
      <c r="AZ213" s="2"/>
      <c r="BA213" s="2"/>
      <c r="BB213" s="2"/>
      <c r="BC213" s="2"/>
      <c r="BD213" s="2"/>
      <c r="BE213" s="2"/>
      <c r="BF213" s="2"/>
      <c r="BG213" s="270"/>
      <c r="BH213" s="270"/>
      <c r="BI213" s="2"/>
      <c r="BJ213" s="2"/>
      <c r="BK213" s="2"/>
      <c r="BL213" s="2"/>
      <c r="BM213" s="2"/>
    </row>
    <row r="214" ht="11.25" customHeight="1" spans="1:65">
      <c r="A214" s="4"/>
      <c r="B214" s="4"/>
      <c r="C214" s="4"/>
      <c r="AZ214" s="2"/>
      <c r="BA214" s="2"/>
      <c r="BB214" s="2"/>
      <c r="BC214" s="2"/>
      <c r="BD214" s="2"/>
      <c r="BE214" s="2"/>
      <c r="BF214" s="2"/>
      <c r="BG214" s="270"/>
      <c r="BH214" s="270"/>
      <c r="BI214" s="2"/>
      <c r="BJ214" s="2"/>
      <c r="BK214" s="2"/>
      <c r="BL214" s="2"/>
      <c r="BM214" s="2"/>
    </row>
    <row r="215" ht="11.25" customHeight="1" spans="1:65">
      <c r="A215" s="4"/>
      <c r="B215" s="2"/>
      <c r="C215" s="2"/>
      <c r="AZ215" s="2"/>
      <c r="BA215" s="2"/>
      <c r="BB215" s="2"/>
      <c r="BC215" s="2"/>
      <c r="BD215" s="2"/>
      <c r="BE215" s="2"/>
      <c r="BF215" s="2"/>
      <c r="BG215" s="270"/>
      <c r="BH215" s="270"/>
      <c r="BI215" s="2"/>
      <c r="BJ215" s="2"/>
      <c r="BK215" s="2"/>
      <c r="BL215" s="2"/>
      <c r="BM215" s="2"/>
    </row>
    <row r="216" ht="11.25" customHeight="1" spans="1:65">
      <c r="A216" s="4"/>
      <c r="B216" s="2"/>
      <c r="C216" s="2"/>
      <c r="AZ216" s="2"/>
      <c r="BA216" s="2"/>
      <c r="BB216" s="2"/>
      <c r="BC216" s="2"/>
      <c r="BD216" s="2"/>
      <c r="BE216" s="2"/>
      <c r="BF216" s="2"/>
      <c r="BG216" s="270"/>
      <c r="BH216" s="270"/>
      <c r="BI216" s="2"/>
      <c r="BJ216" s="2"/>
      <c r="BK216" s="2"/>
      <c r="BL216" s="2"/>
      <c r="BM216" s="2"/>
    </row>
    <row r="217" ht="11.25" customHeight="1" spans="1:65">
      <c r="A217" s="4"/>
      <c r="B217" s="2"/>
      <c r="C217" s="2"/>
      <c r="AZ217" s="2"/>
      <c r="BA217" s="2"/>
      <c r="BB217" s="2"/>
      <c r="BC217" s="2"/>
      <c r="BD217" s="2"/>
      <c r="BE217" s="2"/>
      <c r="BF217" s="2"/>
      <c r="BG217" s="270"/>
      <c r="BH217" s="270"/>
      <c r="BI217" s="2"/>
      <c r="BJ217" s="2"/>
      <c r="BK217" s="2"/>
      <c r="BL217" s="2"/>
      <c r="BM217" s="2"/>
    </row>
    <row r="218" ht="11.25" customHeight="1" spans="1:65">
      <c r="A218" s="4"/>
      <c r="B218" s="2"/>
      <c r="C218" s="2"/>
      <c r="AZ218" s="2"/>
      <c r="BA218" s="2"/>
      <c r="BB218" s="2"/>
      <c r="BC218" s="2"/>
      <c r="BD218" s="2"/>
      <c r="BE218" s="2"/>
      <c r="BF218" s="2"/>
      <c r="BG218" s="270"/>
      <c r="BH218" s="270"/>
      <c r="BI218" s="2"/>
      <c r="BJ218" s="2"/>
      <c r="BK218" s="2"/>
      <c r="BL218" s="2"/>
      <c r="BM218" s="2"/>
    </row>
    <row r="219" ht="11.25" customHeight="1" spans="1:65">
      <c r="A219" s="4"/>
      <c r="B219" s="2"/>
      <c r="C219" s="2"/>
      <c r="AZ219" s="2"/>
      <c r="BA219" s="2"/>
      <c r="BB219" s="2"/>
      <c r="BC219" s="2"/>
      <c r="BD219" s="2"/>
      <c r="BE219" s="2"/>
      <c r="BF219" s="2"/>
      <c r="BG219" s="270"/>
      <c r="BH219" s="270"/>
      <c r="BI219" s="2"/>
      <c r="BJ219" s="2"/>
      <c r="BK219" s="2"/>
      <c r="BL219" s="2"/>
      <c r="BM219" s="2"/>
    </row>
    <row r="220" ht="11.25" customHeight="1" spans="1:65">
      <c r="A220" s="4"/>
      <c r="B220" s="2"/>
      <c r="C220" s="2"/>
      <c r="AZ220" s="2"/>
      <c r="BA220" s="2"/>
      <c r="BB220" s="2"/>
      <c r="BC220" s="2"/>
      <c r="BD220" s="2"/>
      <c r="BE220" s="2"/>
      <c r="BF220" s="2"/>
      <c r="BG220" s="270"/>
      <c r="BH220" s="270"/>
      <c r="BI220" s="2"/>
      <c r="BJ220" s="2"/>
      <c r="BK220" s="2"/>
      <c r="BL220" s="2"/>
      <c r="BM220" s="2"/>
    </row>
    <row r="221" ht="11.25" customHeight="1" spans="1:65">
      <c r="A221" s="4"/>
      <c r="B221" s="2"/>
      <c r="C221" s="2"/>
      <c r="AZ221" s="2"/>
      <c r="BA221" s="2"/>
      <c r="BB221" s="2"/>
      <c r="BC221" s="2"/>
      <c r="BD221" s="2"/>
      <c r="BE221" s="2"/>
      <c r="BF221" s="2"/>
      <c r="BG221" s="270"/>
      <c r="BH221" s="270"/>
      <c r="BI221" s="2"/>
      <c r="BJ221" s="2"/>
      <c r="BK221" s="2"/>
      <c r="BL221" s="2"/>
      <c r="BM221" s="2"/>
    </row>
    <row r="222" ht="11.25" customHeight="1" spans="1:65">
      <c r="A222" s="4"/>
      <c r="B222" s="2"/>
      <c r="C222" s="2"/>
      <c r="AZ222" s="2"/>
      <c r="BA222" s="2"/>
      <c r="BB222" s="2"/>
      <c r="BC222" s="2"/>
      <c r="BD222" s="2"/>
      <c r="BE222" s="2"/>
      <c r="BF222" s="2"/>
      <c r="BG222" s="270"/>
      <c r="BH222" s="270"/>
      <c r="BI222" s="2"/>
      <c r="BJ222" s="2"/>
      <c r="BK222" s="2"/>
      <c r="BL222" s="2"/>
      <c r="BM222" s="2"/>
    </row>
    <row r="223" ht="11.25" customHeight="1" spans="1:65">
      <c r="A223" s="4"/>
      <c r="B223" s="2"/>
      <c r="C223" s="2"/>
      <c r="AZ223" s="2"/>
      <c r="BA223" s="2"/>
      <c r="BB223" s="2"/>
      <c r="BC223" s="2"/>
      <c r="BD223" s="2"/>
      <c r="BE223" s="2"/>
      <c r="BF223" s="2"/>
      <c r="BG223" s="270"/>
      <c r="BH223" s="270"/>
      <c r="BI223" s="2"/>
      <c r="BJ223" s="2"/>
      <c r="BK223" s="2"/>
      <c r="BL223" s="2"/>
      <c r="BM223" s="2"/>
    </row>
    <row r="224" ht="11.25" customHeight="1" spans="1:65">
      <c r="A224" s="4"/>
      <c r="B224" s="2"/>
      <c r="C224" s="2"/>
      <c r="AZ224" s="2"/>
      <c r="BA224" s="2"/>
      <c r="BB224" s="2"/>
      <c r="BC224" s="2"/>
      <c r="BD224" s="2"/>
      <c r="BE224" s="2"/>
      <c r="BF224" s="2"/>
      <c r="BG224" s="270"/>
      <c r="BH224" s="270"/>
      <c r="BI224" s="2"/>
      <c r="BJ224" s="2"/>
      <c r="BK224" s="2"/>
      <c r="BL224" s="2"/>
      <c r="BM224" s="2"/>
    </row>
    <row r="225" ht="11.25" customHeight="1" spans="1:65">
      <c r="A225" s="4"/>
      <c r="B225" s="2"/>
      <c r="C225" s="2"/>
      <c r="AZ225" s="2"/>
      <c r="BA225" s="2"/>
      <c r="BB225" s="2"/>
      <c r="BC225" s="2"/>
      <c r="BD225" s="2"/>
      <c r="BE225" s="2"/>
      <c r="BF225" s="2"/>
      <c r="BG225" s="270"/>
      <c r="BH225" s="270"/>
      <c r="BI225" s="2"/>
      <c r="BJ225" s="2"/>
      <c r="BK225" s="2"/>
      <c r="BL225" s="2"/>
      <c r="BM225" s="2"/>
    </row>
    <row r="226" ht="11.25" customHeight="1" spans="1:65">
      <c r="A226" s="4"/>
      <c r="B226" s="2"/>
      <c r="C226" s="2"/>
      <c r="AZ226" s="2"/>
      <c r="BA226" s="2"/>
      <c r="BB226" s="2"/>
      <c r="BC226" s="2"/>
      <c r="BD226" s="2"/>
      <c r="BE226" s="2"/>
      <c r="BF226" s="2"/>
      <c r="BG226" s="270"/>
      <c r="BH226" s="270"/>
      <c r="BI226" s="2"/>
      <c r="BJ226" s="2"/>
      <c r="BK226" s="2"/>
      <c r="BL226" s="2"/>
      <c r="BM226" s="2"/>
    </row>
    <row r="227" ht="11.25" customHeight="1" spans="1:65">
      <c r="A227" s="4"/>
      <c r="B227" s="2"/>
      <c r="C227" s="2"/>
      <c r="AZ227" s="2"/>
      <c r="BA227" s="2"/>
      <c r="BB227" s="2"/>
      <c r="BC227" s="2"/>
      <c r="BD227" s="2"/>
      <c r="BE227" s="2"/>
      <c r="BF227" s="2"/>
      <c r="BG227" s="270"/>
      <c r="BH227" s="270"/>
      <c r="BI227" s="2"/>
      <c r="BJ227" s="2"/>
      <c r="BK227" s="2"/>
      <c r="BL227" s="2"/>
      <c r="BM227" s="2"/>
    </row>
    <row r="228" ht="11.25" customHeight="1" spans="1:65">
      <c r="A228" s="4"/>
      <c r="B228" s="2"/>
      <c r="C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Z228" s="2"/>
      <c r="BA228" s="2"/>
      <c r="BB228" s="2"/>
      <c r="BC228" s="2"/>
      <c r="BD228" s="2"/>
      <c r="BE228" s="2"/>
      <c r="BF228" s="2"/>
      <c r="BG228" s="270"/>
      <c r="BH228" s="270"/>
      <c r="BI228" s="2"/>
      <c r="BJ228" s="2"/>
      <c r="BK228" s="2"/>
      <c r="BL228" s="2"/>
      <c r="BM228" s="2"/>
    </row>
    <row r="229" ht="11.25" customHeight="1" spans="1:65">
      <c r="A229" s="4"/>
      <c r="B229" s="2"/>
      <c r="C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Z229" s="2"/>
      <c r="BA229" s="2"/>
      <c r="BB229" s="2"/>
      <c r="BC229" s="2"/>
      <c r="BD229" s="2"/>
      <c r="BE229" s="2"/>
      <c r="BF229" s="2"/>
      <c r="BG229" s="270"/>
      <c r="BH229" s="270"/>
      <c r="BI229" s="2"/>
      <c r="BJ229" s="2"/>
      <c r="BK229" s="2"/>
      <c r="BL229" s="2"/>
      <c r="BM229" s="2"/>
    </row>
    <row r="230" ht="11.25" customHeight="1" spans="1:65">
      <c r="A230" s="4"/>
      <c r="B230" s="2"/>
      <c r="C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Z230" s="2"/>
      <c r="BA230" s="2"/>
      <c r="BB230" s="2"/>
      <c r="BC230" s="2"/>
      <c r="BD230" s="2"/>
      <c r="BE230" s="2"/>
      <c r="BF230" s="2"/>
      <c r="BG230" s="270"/>
      <c r="BH230" s="270"/>
      <c r="BI230" s="2"/>
      <c r="BJ230" s="2"/>
      <c r="BK230" s="2"/>
      <c r="BL230" s="2"/>
      <c r="BM230" s="2"/>
    </row>
    <row r="231" ht="11.25" customHeight="1" spans="1:65">
      <c r="A231" s="4"/>
      <c r="B231" s="2"/>
      <c r="C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Z231" s="2"/>
      <c r="BA231" s="2"/>
      <c r="BB231" s="2"/>
      <c r="BC231" s="2"/>
      <c r="BD231" s="2"/>
      <c r="BE231" s="2"/>
      <c r="BF231" s="2"/>
      <c r="BG231" s="270"/>
      <c r="BH231" s="270"/>
      <c r="BI231" s="2"/>
      <c r="BJ231" s="2"/>
      <c r="BK231" s="2"/>
      <c r="BL231" s="2"/>
      <c r="BM231" s="2"/>
    </row>
    <row r="232" ht="11.25" customHeight="1" spans="1:65">
      <c r="A232" s="4"/>
      <c r="B232" s="2"/>
      <c r="C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Z232" s="2"/>
      <c r="BA232" s="2"/>
      <c r="BB232" s="2"/>
      <c r="BC232" s="2"/>
      <c r="BD232" s="2"/>
      <c r="BE232" s="2"/>
      <c r="BF232" s="2"/>
      <c r="BG232" s="270"/>
      <c r="BH232" s="270"/>
      <c r="BI232" s="2"/>
      <c r="BJ232" s="2"/>
      <c r="BK232" s="2"/>
      <c r="BL232" s="2"/>
      <c r="BM232" s="2"/>
    </row>
    <row r="233" ht="11.25" customHeight="1" spans="1:65">
      <c r="A233" s="4"/>
      <c r="B233" s="2"/>
      <c r="C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Z233" s="2"/>
      <c r="BA233" s="2"/>
      <c r="BB233" s="2"/>
      <c r="BC233" s="2"/>
      <c r="BD233" s="2"/>
      <c r="BE233" s="2"/>
      <c r="BF233" s="2"/>
      <c r="BG233" s="270"/>
      <c r="BH233" s="270"/>
      <c r="BI233" s="2"/>
      <c r="BJ233" s="2"/>
      <c r="BK233" s="2"/>
      <c r="BL233" s="2"/>
      <c r="BM233" s="2"/>
    </row>
    <row r="234" ht="11.25" customHeight="1" spans="1:65">
      <c r="A234" s="4"/>
      <c r="B234" s="2"/>
      <c r="C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Z234" s="2"/>
      <c r="BA234" s="2"/>
      <c r="BB234" s="2"/>
      <c r="BC234" s="2"/>
      <c r="BD234" s="2"/>
      <c r="BE234" s="2"/>
      <c r="BF234" s="2"/>
      <c r="BG234" s="270"/>
      <c r="BH234" s="270"/>
      <c r="BI234" s="2"/>
      <c r="BJ234" s="2"/>
      <c r="BK234" s="2"/>
      <c r="BL234" s="2"/>
      <c r="BM234" s="2"/>
    </row>
    <row r="235" ht="11.25" customHeight="1" spans="1:65">
      <c r="A235" s="4"/>
      <c r="B235" s="2"/>
      <c r="C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Z235" s="2"/>
      <c r="BA235" s="2"/>
      <c r="BB235" s="2"/>
      <c r="BC235" s="2"/>
      <c r="BD235" s="2"/>
      <c r="BE235" s="2"/>
      <c r="BF235" s="2"/>
      <c r="BG235" s="270"/>
      <c r="BH235" s="270"/>
      <c r="BI235" s="2"/>
      <c r="BJ235" s="2"/>
      <c r="BK235" s="2"/>
      <c r="BL235" s="2"/>
      <c r="BM235" s="2"/>
    </row>
    <row r="236" ht="15.75" customHeight="1" spans="2:65">
      <c r="B236" s="2"/>
      <c r="C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Z236" s="2"/>
      <c r="BA236" s="2"/>
      <c r="BB236" s="2"/>
      <c r="BC236" s="2"/>
      <c r="BD236" s="2"/>
      <c r="BE236" s="2"/>
      <c r="BF236" s="2"/>
      <c r="BG236" s="270"/>
      <c r="BH236" s="270"/>
      <c r="BI236" s="2"/>
      <c r="BJ236" s="2"/>
      <c r="BK236" s="2"/>
      <c r="BL236" s="2"/>
      <c r="BM236" s="2"/>
    </row>
    <row r="237" ht="15.75" customHeight="1" spans="2:65">
      <c r="B237" s="2"/>
      <c r="C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Z237" s="2"/>
      <c r="BA237" s="2"/>
      <c r="BB237" s="2"/>
      <c r="BC237" s="2"/>
      <c r="BD237" s="2"/>
      <c r="BE237" s="2"/>
      <c r="BF237" s="2"/>
      <c r="BG237" s="270"/>
      <c r="BH237" s="270"/>
      <c r="BI237" s="2"/>
      <c r="BJ237" s="2"/>
      <c r="BK237" s="2"/>
      <c r="BL237" s="2"/>
      <c r="BM237" s="2"/>
    </row>
    <row r="238" ht="15.75" customHeight="1" spans="2:65">
      <c r="B238" s="2"/>
      <c r="C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Z238" s="2"/>
      <c r="BA238" s="2"/>
      <c r="BB238" s="2"/>
      <c r="BC238" s="2"/>
      <c r="BD238" s="2"/>
      <c r="BE238" s="2"/>
      <c r="BF238" s="2"/>
      <c r="BG238" s="270"/>
      <c r="BH238" s="270"/>
      <c r="BI238" s="2"/>
      <c r="BJ238" s="2"/>
      <c r="BK238" s="2"/>
      <c r="BL238" s="2"/>
      <c r="BM238" s="2"/>
    </row>
    <row r="239" ht="15.75" customHeight="1" spans="2:65">
      <c r="B239" s="2"/>
      <c r="C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Z239" s="2"/>
      <c r="BA239" s="2"/>
      <c r="BB239" s="2"/>
      <c r="BC239" s="2"/>
      <c r="BD239" s="2"/>
      <c r="BE239" s="2"/>
      <c r="BF239" s="2"/>
      <c r="BG239" s="270"/>
      <c r="BH239" s="270"/>
      <c r="BI239" s="2"/>
      <c r="BJ239" s="2"/>
      <c r="BK239" s="2"/>
      <c r="BL239" s="2"/>
      <c r="BM239" s="2"/>
    </row>
    <row r="240" ht="15.75" customHeight="1" spans="2:65">
      <c r="B240" s="2"/>
      <c r="C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Z240" s="2"/>
      <c r="BA240" s="2"/>
      <c r="BB240" s="2"/>
      <c r="BC240" s="2"/>
      <c r="BD240" s="2"/>
      <c r="BE240" s="2"/>
      <c r="BF240" s="2"/>
      <c r="BG240" s="270"/>
      <c r="BH240" s="270"/>
      <c r="BI240" s="2"/>
      <c r="BJ240" s="2"/>
      <c r="BK240" s="2"/>
      <c r="BL240" s="2"/>
      <c r="BM240" s="2"/>
    </row>
    <row r="241" ht="15.75" customHeight="1" spans="2:65">
      <c r="B241" s="2"/>
      <c r="C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Z241" s="2"/>
      <c r="BA241" s="2"/>
      <c r="BB241" s="2"/>
      <c r="BC241" s="2"/>
      <c r="BD241" s="2"/>
      <c r="BE241" s="2"/>
      <c r="BF241" s="2"/>
      <c r="BG241" s="270"/>
      <c r="BH241" s="270"/>
      <c r="BI241" s="2"/>
      <c r="BJ241" s="2"/>
      <c r="BK241" s="2"/>
      <c r="BL241" s="2"/>
      <c r="BM241" s="2"/>
    </row>
    <row r="242" ht="15.75" customHeight="1" spans="2:65">
      <c r="B242" s="2"/>
      <c r="C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Z242" s="2"/>
      <c r="BA242" s="2"/>
      <c r="BB242" s="2"/>
      <c r="BC242" s="2"/>
      <c r="BD242" s="2"/>
      <c r="BE242" s="2"/>
      <c r="BF242" s="2"/>
      <c r="BG242" s="270"/>
      <c r="BH242" s="270"/>
      <c r="BI242" s="2"/>
      <c r="BJ242" s="2"/>
      <c r="BK242" s="2"/>
      <c r="BL242" s="2"/>
      <c r="BM242" s="2"/>
    </row>
    <row r="243" ht="15.75" customHeight="1" spans="2:65">
      <c r="B243" s="2"/>
      <c r="C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Z243" s="2"/>
      <c r="BA243" s="2"/>
      <c r="BB243" s="2"/>
      <c r="BC243" s="2"/>
      <c r="BD243" s="2"/>
      <c r="BE243" s="2"/>
      <c r="BF243" s="2"/>
      <c r="BG243" s="270"/>
      <c r="BH243" s="270"/>
      <c r="BI243" s="2"/>
      <c r="BJ243" s="2"/>
      <c r="BK243" s="2"/>
      <c r="BL243" s="2"/>
      <c r="BM243" s="2"/>
    </row>
    <row r="244" ht="15.75" customHeight="1" spans="2:65">
      <c r="B244" s="2"/>
      <c r="C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Z244" s="2"/>
      <c r="BA244" s="2"/>
      <c r="BB244" s="2"/>
      <c r="BC244" s="2"/>
      <c r="BD244" s="2"/>
      <c r="BE244" s="2"/>
      <c r="BF244" s="2"/>
      <c r="BG244" s="270"/>
      <c r="BH244" s="270"/>
      <c r="BI244" s="2"/>
      <c r="BJ244" s="2"/>
      <c r="BK244" s="2"/>
      <c r="BL244" s="2"/>
      <c r="BM244" s="2"/>
    </row>
    <row r="245" ht="15.75" customHeight="1" spans="2:65">
      <c r="B245" s="2"/>
      <c r="C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Z245" s="2"/>
      <c r="BA245" s="2"/>
      <c r="BB245" s="2"/>
      <c r="BC245" s="2"/>
      <c r="BD245" s="2"/>
      <c r="BE245" s="2"/>
      <c r="BF245" s="2"/>
      <c r="BG245" s="270"/>
      <c r="BH245" s="270"/>
      <c r="BI245" s="2"/>
      <c r="BJ245" s="2"/>
      <c r="BK245" s="2"/>
      <c r="BL245" s="2"/>
      <c r="BM245" s="2"/>
    </row>
    <row r="246" ht="15.75" customHeight="1" spans="2:65">
      <c r="B246" s="2"/>
      <c r="C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Z246" s="2"/>
      <c r="BA246" s="2"/>
      <c r="BB246" s="2"/>
      <c r="BC246" s="2"/>
      <c r="BD246" s="2"/>
      <c r="BE246" s="2"/>
      <c r="BF246" s="2"/>
      <c r="BG246" s="270"/>
      <c r="BH246" s="270"/>
      <c r="BI246" s="2"/>
      <c r="BJ246" s="2"/>
      <c r="BK246" s="2"/>
      <c r="BL246" s="2"/>
      <c r="BM246" s="2"/>
    </row>
    <row r="247" ht="15.75" customHeight="1" spans="2:65">
      <c r="B247" s="2"/>
      <c r="C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Z247" s="2"/>
      <c r="BA247" s="2"/>
      <c r="BB247" s="2"/>
      <c r="BC247" s="2"/>
      <c r="BD247" s="2"/>
      <c r="BE247" s="2"/>
      <c r="BF247" s="2"/>
      <c r="BG247" s="270"/>
      <c r="BH247" s="270"/>
      <c r="BI247" s="2"/>
      <c r="BJ247" s="2"/>
      <c r="BK247" s="2"/>
      <c r="BL247" s="2"/>
      <c r="BM247" s="2"/>
    </row>
    <row r="248" ht="15.75" customHeight="1" spans="2:65">
      <c r="B248" s="2"/>
      <c r="C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Z248" s="2"/>
      <c r="BA248" s="2"/>
      <c r="BB248" s="2"/>
      <c r="BC248" s="2"/>
      <c r="BD248" s="2"/>
      <c r="BE248" s="2"/>
      <c r="BF248" s="2"/>
      <c r="BG248" s="270"/>
      <c r="BH248" s="270"/>
      <c r="BI248" s="2"/>
      <c r="BJ248" s="2"/>
      <c r="BK248" s="2"/>
      <c r="BL248" s="2"/>
      <c r="BM248" s="2"/>
    </row>
    <row r="249" ht="15.75" customHeight="1" spans="2:65">
      <c r="B249" s="2"/>
      <c r="C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Z249" s="2"/>
      <c r="BA249" s="2"/>
      <c r="BB249" s="2"/>
      <c r="BC249" s="2"/>
      <c r="BD249" s="2"/>
      <c r="BE249" s="2"/>
      <c r="BF249" s="2"/>
      <c r="BG249" s="270"/>
      <c r="BH249" s="270"/>
      <c r="BI249" s="2"/>
      <c r="BJ249" s="2"/>
      <c r="BK249" s="2"/>
      <c r="BL249" s="2"/>
      <c r="BM249" s="2"/>
    </row>
    <row r="250" ht="15.75" customHeight="1" spans="2:65">
      <c r="B250" s="2"/>
      <c r="C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Z250" s="2"/>
      <c r="BA250" s="2"/>
      <c r="BB250" s="2"/>
      <c r="BC250" s="2"/>
      <c r="BD250" s="2"/>
      <c r="BE250" s="2"/>
      <c r="BF250" s="2"/>
      <c r="BG250" s="270"/>
      <c r="BH250" s="270"/>
      <c r="BI250" s="2"/>
      <c r="BJ250" s="2"/>
      <c r="BK250" s="2"/>
      <c r="BL250" s="2"/>
      <c r="BM250" s="2"/>
    </row>
    <row r="251" ht="15.75" customHeight="1" spans="2:65">
      <c r="B251" s="2"/>
      <c r="C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Z251" s="2"/>
      <c r="BA251" s="2"/>
      <c r="BB251" s="2"/>
      <c r="BC251" s="2"/>
      <c r="BD251" s="2"/>
      <c r="BE251" s="2"/>
      <c r="BF251" s="2"/>
      <c r="BG251" s="270"/>
      <c r="BH251" s="270"/>
      <c r="BI251" s="2"/>
      <c r="BJ251" s="2"/>
      <c r="BK251" s="2"/>
      <c r="BL251" s="2"/>
      <c r="BM251" s="2"/>
    </row>
    <row r="252" ht="15.75" customHeight="1" spans="2:65">
      <c r="B252" s="2"/>
      <c r="C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Z252" s="2"/>
      <c r="BA252" s="2"/>
      <c r="BB252" s="2"/>
      <c r="BC252" s="2"/>
      <c r="BD252" s="2"/>
      <c r="BE252" s="2"/>
      <c r="BF252" s="2"/>
      <c r="BG252" s="270"/>
      <c r="BH252" s="270"/>
      <c r="BI252" s="2"/>
      <c r="BJ252" s="2"/>
      <c r="BK252" s="2"/>
      <c r="BL252" s="2"/>
      <c r="BM252" s="2"/>
    </row>
    <row r="253" ht="15.75" customHeight="1" spans="2:65">
      <c r="B253" s="2"/>
      <c r="C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Z253" s="2"/>
      <c r="BA253" s="2"/>
      <c r="BB253" s="2"/>
      <c r="BC253" s="2"/>
      <c r="BD253" s="2"/>
      <c r="BE253" s="2"/>
      <c r="BF253" s="2"/>
      <c r="BG253" s="270"/>
      <c r="BH253" s="270"/>
      <c r="BI253" s="2"/>
      <c r="BJ253" s="2"/>
      <c r="BK253" s="2"/>
      <c r="BL253" s="2"/>
      <c r="BM253" s="2"/>
    </row>
    <row r="254" ht="15.75" customHeight="1" spans="2:65">
      <c r="B254" s="2"/>
      <c r="C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Z254" s="2"/>
      <c r="BA254" s="2"/>
      <c r="BB254" s="2"/>
      <c r="BC254" s="2"/>
      <c r="BD254" s="2"/>
      <c r="BE254" s="2"/>
      <c r="BF254" s="2"/>
      <c r="BG254" s="270"/>
      <c r="BH254" s="270"/>
      <c r="BI254" s="2"/>
      <c r="BJ254" s="2"/>
      <c r="BK254" s="2"/>
      <c r="BL254" s="2"/>
      <c r="BM254" s="2"/>
    </row>
    <row r="255" ht="15.75" customHeight="1" spans="2:65">
      <c r="B255" s="2"/>
      <c r="C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Z255" s="2"/>
      <c r="BA255" s="2"/>
      <c r="BB255" s="2"/>
      <c r="BC255" s="2"/>
      <c r="BD255" s="2"/>
      <c r="BE255" s="2"/>
      <c r="BF255" s="2"/>
      <c r="BG255" s="270"/>
      <c r="BH255" s="270"/>
      <c r="BI255" s="2"/>
      <c r="BJ255" s="2"/>
      <c r="BK255" s="2"/>
      <c r="BL255" s="2"/>
      <c r="BM255" s="2"/>
    </row>
    <row r="256" ht="15.75" customHeight="1" spans="2:65">
      <c r="B256" s="2"/>
      <c r="C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Z256" s="2"/>
      <c r="BA256" s="2"/>
      <c r="BB256" s="2"/>
      <c r="BC256" s="2"/>
      <c r="BD256" s="2"/>
      <c r="BE256" s="2"/>
      <c r="BF256" s="2"/>
      <c r="BG256" s="270"/>
      <c r="BH256" s="270"/>
      <c r="BI256" s="2"/>
      <c r="BJ256" s="2"/>
      <c r="BK256" s="2"/>
      <c r="BL256" s="2"/>
      <c r="BM256" s="2"/>
    </row>
    <row r="257" ht="15.75" customHeight="1" spans="2:65">
      <c r="B257" s="2"/>
      <c r="C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Z257" s="2"/>
      <c r="BA257" s="2"/>
      <c r="BB257" s="2"/>
      <c r="BC257" s="2"/>
      <c r="BD257" s="2"/>
      <c r="BE257" s="2"/>
      <c r="BF257" s="2"/>
      <c r="BG257" s="270"/>
      <c r="BH257" s="270"/>
      <c r="BI257" s="2"/>
      <c r="BJ257" s="2"/>
      <c r="BK257" s="2"/>
      <c r="BL257" s="2"/>
      <c r="BM257" s="2"/>
    </row>
    <row r="258" ht="15.75" customHeight="1" spans="2:65">
      <c r="B258" s="2"/>
      <c r="C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Z258" s="2"/>
      <c r="BA258" s="2"/>
      <c r="BB258" s="2"/>
      <c r="BC258" s="2"/>
      <c r="BD258" s="2"/>
      <c r="BE258" s="2"/>
      <c r="BF258" s="2"/>
      <c r="BG258" s="270"/>
      <c r="BH258" s="270"/>
      <c r="BI258" s="2"/>
      <c r="BJ258" s="2"/>
      <c r="BK258" s="2"/>
      <c r="BL258" s="2"/>
      <c r="BM258" s="2"/>
    </row>
    <row r="259" ht="15.75" customHeight="1" spans="2:65">
      <c r="B259" s="2"/>
      <c r="C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Z259" s="2"/>
      <c r="BA259" s="2"/>
      <c r="BB259" s="2"/>
      <c r="BC259" s="2"/>
      <c r="BD259" s="2"/>
      <c r="BE259" s="2"/>
      <c r="BF259" s="2"/>
      <c r="BG259" s="270"/>
      <c r="BH259" s="270"/>
      <c r="BI259" s="2"/>
      <c r="BJ259" s="2"/>
      <c r="BK259" s="2"/>
      <c r="BL259" s="2"/>
      <c r="BM259" s="2"/>
    </row>
    <row r="260" ht="15.75" customHeight="1" spans="2:65">
      <c r="B260" s="2"/>
      <c r="C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Z260" s="2"/>
      <c r="BA260" s="2"/>
      <c r="BB260" s="2"/>
      <c r="BC260" s="2"/>
      <c r="BD260" s="2"/>
      <c r="BE260" s="2"/>
      <c r="BF260" s="2"/>
      <c r="BG260" s="270"/>
      <c r="BH260" s="270"/>
      <c r="BI260" s="2"/>
      <c r="BJ260" s="2"/>
      <c r="BK260" s="2"/>
      <c r="BL260" s="2"/>
      <c r="BM260" s="2"/>
    </row>
    <row r="261" ht="15.75" customHeight="1" spans="2:65">
      <c r="B261" s="2"/>
      <c r="C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Z261" s="2"/>
      <c r="BA261" s="2"/>
      <c r="BB261" s="2"/>
      <c r="BC261" s="2"/>
      <c r="BD261" s="2"/>
      <c r="BE261" s="2"/>
      <c r="BF261" s="2"/>
      <c r="BG261" s="270"/>
      <c r="BH261" s="270"/>
      <c r="BI261" s="2"/>
      <c r="BJ261" s="2"/>
      <c r="BK261" s="2"/>
      <c r="BL261" s="2"/>
      <c r="BM261" s="2"/>
    </row>
    <row r="262" ht="15.75" customHeight="1" spans="2:65">
      <c r="B262" s="2"/>
      <c r="C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Z262" s="2"/>
      <c r="BA262" s="2"/>
      <c r="BB262" s="2"/>
      <c r="BC262" s="2"/>
      <c r="BD262" s="2"/>
      <c r="BE262" s="2"/>
      <c r="BF262" s="2"/>
      <c r="BG262" s="270"/>
      <c r="BH262" s="270"/>
      <c r="BI262" s="2"/>
      <c r="BJ262" s="2"/>
      <c r="BK262" s="2"/>
      <c r="BL262" s="2"/>
      <c r="BM262" s="2"/>
    </row>
    <row r="263" ht="15.75" customHeight="1" spans="2:65">
      <c r="B263" s="2"/>
      <c r="C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Z263" s="2"/>
      <c r="BA263" s="2"/>
      <c r="BB263" s="2"/>
      <c r="BC263" s="2"/>
      <c r="BD263" s="2"/>
      <c r="BE263" s="2"/>
      <c r="BF263" s="2"/>
      <c r="BG263" s="270"/>
      <c r="BH263" s="270"/>
      <c r="BI263" s="2"/>
      <c r="BJ263" s="2"/>
      <c r="BK263" s="2"/>
      <c r="BL263" s="2"/>
      <c r="BM263" s="2"/>
    </row>
    <row r="264" ht="15.75" customHeight="1" spans="2:65">
      <c r="B264" s="2"/>
      <c r="C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Z264" s="2"/>
      <c r="BA264" s="2"/>
      <c r="BB264" s="2"/>
      <c r="BC264" s="2"/>
      <c r="BD264" s="2"/>
      <c r="BE264" s="2"/>
      <c r="BF264" s="2"/>
      <c r="BG264" s="270"/>
      <c r="BH264" s="270"/>
      <c r="BI264" s="2"/>
      <c r="BJ264" s="2"/>
      <c r="BK264" s="2"/>
      <c r="BL264" s="2"/>
      <c r="BM264" s="2"/>
    </row>
    <row r="265" ht="15.75" customHeight="1" spans="2:65">
      <c r="B265" s="2"/>
      <c r="C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Z265" s="2"/>
      <c r="BA265" s="2"/>
      <c r="BB265" s="2"/>
      <c r="BC265" s="2"/>
      <c r="BD265" s="2"/>
      <c r="BE265" s="2"/>
      <c r="BF265" s="2"/>
      <c r="BG265" s="270"/>
      <c r="BH265" s="270"/>
      <c r="BI265" s="2"/>
      <c r="BJ265" s="2"/>
      <c r="BK265" s="2"/>
      <c r="BL265" s="2"/>
      <c r="BM265" s="2"/>
    </row>
    <row r="266" ht="15.75" customHeight="1" spans="2:65">
      <c r="B266" s="2"/>
      <c r="C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Z266" s="2"/>
      <c r="BA266" s="2"/>
      <c r="BB266" s="2"/>
      <c r="BC266" s="2"/>
      <c r="BD266" s="2"/>
      <c r="BE266" s="2"/>
      <c r="BF266" s="2"/>
      <c r="BG266" s="270"/>
      <c r="BH266" s="270"/>
      <c r="BI266" s="2"/>
      <c r="BJ266" s="2"/>
      <c r="BK266" s="2"/>
      <c r="BL266" s="2"/>
      <c r="BM266" s="2"/>
    </row>
    <row r="267" ht="15.75" customHeight="1" spans="2:65">
      <c r="B267" s="2"/>
      <c r="C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Z267" s="2"/>
      <c r="BA267" s="2"/>
      <c r="BB267" s="2"/>
      <c r="BC267" s="2"/>
      <c r="BD267" s="2"/>
      <c r="BE267" s="2"/>
      <c r="BF267" s="2"/>
      <c r="BG267" s="270"/>
      <c r="BH267" s="270"/>
      <c r="BI267" s="2"/>
      <c r="BJ267" s="2"/>
      <c r="BK267" s="2"/>
      <c r="BL267" s="2"/>
      <c r="BM267" s="2"/>
    </row>
    <row r="268" ht="15.75" customHeight="1" spans="2:65">
      <c r="B268" s="2"/>
      <c r="C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Z268" s="2"/>
      <c r="BA268" s="2"/>
      <c r="BB268" s="2"/>
      <c r="BC268" s="2"/>
      <c r="BD268" s="2"/>
      <c r="BE268" s="2"/>
      <c r="BF268" s="2"/>
      <c r="BG268" s="270"/>
      <c r="BH268" s="270"/>
      <c r="BI268" s="2"/>
      <c r="BJ268" s="2"/>
      <c r="BK268" s="2"/>
      <c r="BL268" s="2"/>
      <c r="BM268" s="2"/>
    </row>
    <row r="269" ht="15.75" customHeight="1" spans="2:65">
      <c r="B269" s="2"/>
      <c r="C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Z269" s="2"/>
      <c r="BA269" s="2"/>
      <c r="BB269" s="2"/>
      <c r="BC269" s="2"/>
      <c r="BD269" s="2"/>
      <c r="BE269" s="2"/>
      <c r="BF269" s="2"/>
      <c r="BG269" s="270"/>
      <c r="BH269" s="270"/>
      <c r="BI269" s="2"/>
      <c r="BJ269" s="2"/>
      <c r="BK269" s="2"/>
      <c r="BL269" s="2"/>
      <c r="BM269" s="2"/>
    </row>
    <row r="270" ht="15.75" customHeight="1" spans="2:65">
      <c r="B270" s="2"/>
      <c r="C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Z270" s="2"/>
      <c r="BA270" s="2"/>
      <c r="BB270" s="2"/>
      <c r="BC270" s="2"/>
      <c r="BD270" s="2"/>
      <c r="BE270" s="2"/>
      <c r="BF270" s="2"/>
      <c r="BG270" s="270"/>
      <c r="BH270" s="270"/>
      <c r="BI270" s="2"/>
      <c r="BJ270" s="2"/>
      <c r="BK270" s="2"/>
      <c r="BL270" s="2"/>
      <c r="BM270" s="2"/>
    </row>
    <row r="271" ht="15.75" customHeight="1" spans="2:65">
      <c r="B271" s="2"/>
      <c r="C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Z271" s="2"/>
      <c r="BA271" s="2"/>
      <c r="BB271" s="2"/>
      <c r="BC271" s="2"/>
      <c r="BD271" s="2"/>
      <c r="BE271" s="2"/>
      <c r="BF271" s="2"/>
      <c r="BG271" s="270"/>
      <c r="BH271" s="270"/>
      <c r="BI271" s="2"/>
      <c r="BJ271" s="2"/>
      <c r="BK271" s="2"/>
      <c r="BL271" s="2"/>
      <c r="BM271" s="2"/>
    </row>
    <row r="272" ht="15.75" customHeight="1" spans="2:65">
      <c r="B272" s="2"/>
      <c r="C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Z272" s="2"/>
      <c r="BA272" s="2"/>
      <c r="BB272" s="2"/>
      <c r="BC272" s="2"/>
      <c r="BD272" s="2"/>
      <c r="BE272" s="2"/>
      <c r="BF272" s="2"/>
      <c r="BG272" s="270"/>
      <c r="BH272" s="270"/>
      <c r="BI272" s="2"/>
      <c r="BJ272" s="2"/>
      <c r="BK272" s="2"/>
      <c r="BL272" s="2"/>
      <c r="BM272" s="2"/>
    </row>
    <row r="273" ht="15.75" customHeight="1" spans="2:65">
      <c r="B273" s="2"/>
      <c r="C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Z273" s="2"/>
      <c r="BA273" s="2"/>
      <c r="BB273" s="2"/>
      <c r="BC273" s="2"/>
      <c r="BD273" s="2"/>
      <c r="BE273" s="2"/>
      <c r="BF273" s="2"/>
      <c r="BG273" s="270"/>
      <c r="BH273" s="270"/>
      <c r="BI273" s="2"/>
      <c r="BJ273" s="2"/>
      <c r="BK273" s="2"/>
      <c r="BL273" s="2"/>
      <c r="BM273" s="2"/>
    </row>
    <row r="274" ht="15.75" customHeight="1" spans="2:65">
      <c r="B274" s="2"/>
      <c r="C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Z274" s="2"/>
      <c r="BA274" s="2"/>
      <c r="BB274" s="2"/>
      <c r="BC274" s="2"/>
      <c r="BD274" s="2"/>
      <c r="BE274" s="2"/>
      <c r="BF274" s="2"/>
      <c r="BG274" s="270"/>
      <c r="BH274" s="270"/>
      <c r="BI274" s="2"/>
      <c r="BJ274" s="2"/>
      <c r="BK274" s="2"/>
      <c r="BL274" s="2"/>
      <c r="BM274" s="2"/>
    </row>
    <row r="275" ht="15.75" customHeight="1" spans="2:65">
      <c r="B275" s="2"/>
      <c r="C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Z275" s="2"/>
      <c r="BA275" s="2"/>
      <c r="BB275" s="2"/>
      <c r="BC275" s="2"/>
      <c r="BD275" s="2"/>
      <c r="BE275" s="2"/>
      <c r="BF275" s="2"/>
      <c r="BG275" s="270"/>
      <c r="BH275" s="270"/>
      <c r="BI275" s="2"/>
      <c r="BJ275" s="2"/>
      <c r="BK275" s="2"/>
      <c r="BL275" s="2"/>
      <c r="BM275" s="2"/>
    </row>
    <row r="276" ht="15.75" customHeight="1" spans="2:65">
      <c r="B276" s="2"/>
      <c r="C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Z276" s="2"/>
      <c r="BA276" s="2"/>
      <c r="BB276" s="2"/>
      <c r="BC276" s="2"/>
      <c r="BD276" s="2"/>
      <c r="BE276" s="2"/>
      <c r="BF276" s="2"/>
      <c r="BG276" s="270"/>
      <c r="BH276" s="270"/>
      <c r="BI276" s="2"/>
      <c r="BJ276" s="2"/>
      <c r="BK276" s="2"/>
      <c r="BL276" s="2"/>
      <c r="BM276" s="2"/>
    </row>
    <row r="277" ht="15.75" customHeight="1" spans="2:65">
      <c r="B277" s="2"/>
      <c r="C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Z277" s="2"/>
      <c r="BA277" s="2"/>
      <c r="BB277" s="2"/>
      <c r="BC277" s="2"/>
      <c r="BD277" s="2"/>
      <c r="BE277" s="2"/>
      <c r="BF277" s="2"/>
      <c r="BG277" s="270"/>
      <c r="BH277" s="270"/>
      <c r="BI277" s="2"/>
      <c r="BJ277" s="2"/>
      <c r="BK277" s="2"/>
      <c r="BL277" s="2"/>
      <c r="BM277" s="2"/>
    </row>
    <row r="278" ht="15.75" customHeight="1" spans="2:65">
      <c r="B278" s="2"/>
      <c r="C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Z278" s="2"/>
      <c r="BA278" s="2"/>
      <c r="BB278" s="2"/>
      <c r="BC278" s="2"/>
      <c r="BD278" s="2"/>
      <c r="BE278" s="2"/>
      <c r="BF278" s="2"/>
      <c r="BG278" s="270"/>
      <c r="BH278" s="270"/>
      <c r="BI278" s="2"/>
      <c r="BJ278" s="2"/>
      <c r="BK278" s="2"/>
      <c r="BL278" s="2"/>
      <c r="BM278" s="2"/>
    </row>
    <row r="279" ht="15.75" customHeight="1" spans="2:65">
      <c r="B279" s="2"/>
      <c r="C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Z279" s="2"/>
      <c r="BA279" s="2"/>
      <c r="BB279" s="2"/>
      <c r="BC279" s="2"/>
      <c r="BD279" s="2"/>
      <c r="BE279" s="2"/>
      <c r="BF279" s="2"/>
      <c r="BG279" s="270"/>
      <c r="BH279" s="270"/>
      <c r="BI279" s="2"/>
      <c r="BJ279" s="2"/>
      <c r="BK279" s="2"/>
      <c r="BL279" s="2"/>
      <c r="BM279" s="2"/>
    </row>
    <row r="280" ht="15.75" customHeight="1" spans="2:65">
      <c r="B280" s="2"/>
      <c r="C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Z280" s="2"/>
      <c r="BA280" s="2"/>
      <c r="BB280" s="2"/>
      <c r="BC280" s="2"/>
      <c r="BD280" s="2"/>
      <c r="BE280" s="2"/>
      <c r="BF280" s="2"/>
      <c r="BG280" s="270"/>
      <c r="BH280" s="270"/>
      <c r="BI280" s="2"/>
      <c r="BJ280" s="2"/>
      <c r="BK280" s="2"/>
      <c r="BL280" s="2"/>
      <c r="BM280" s="2"/>
    </row>
    <row r="281" ht="15.75" customHeight="1" spans="2:65">
      <c r="B281" s="2"/>
      <c r="C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Z281" s="2"/>
      <c r="BA281" s="2"/>
      <c r="BB281" s="2"/>
      <c r="BC281" s="2"/>
      <c r="BD281" s="2"/>
      <c r="BE281" s="2"/>
      <c r="BF281" s="2"/>
      <c r="BG281" s="270"/>
      <c r="BH281" s="270"/>
      <c r="BI281" s="2"/>
      <c r="BJ281" s="2"/>
      <c r="BK281" s="2"/>
      <c r="BL281" s="2"/>
      <c r="BM281" s="2"/>
    </row>
    <row r="282" ht="15.75" customHeight="1" spans="2:65">
      <c r="B282" s="2"/>
      <c r="C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Z282" s="2"/>
      <c r="BA282" s="2"/>
      <c r="BB282" s="2"/>
      <c r="BC282" s="2"/>
      <c r="BD282" s="2"/>
      <c r="BE282" s="2"/>
      <c r="BF282" s="2"/>
      <c r="BG282" s="270"/>
      <c r="BH282" s="270"/>
      <c r="BI282" s="2"/>
      <c r="BJ282" s="2"/>
      <c r="BK282" s="2"/>
      <c r="BL282" s="2"/>
      <c r="BM282" s="2"/>
    </row>
    <row r="283" ht="15.75" customHeight="1" spans="2:65">
      <c r="B283" s="2"/>
      <c r="C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Z283" s="2"/>
      <c r="BA283" s="2"/>
      <c r="BB283" s="2"/>
      <c r="BC283" s="2"/>
      <c r="BD283" s="2"/>
      <c r="BE283" s="2"/>
      <c r="BF283" s="2"/>
      <c r="BG283" s="270"/>
      <c r="BH283" s="270"/>
      <c r="BI283" s="2"/>
      <c r="BJ283" s="2"/>
      <c r="BK283" s="2"/>
      <c r="BL283" s="2"/>
      <c r="BM283" s="2"/>
    </row>
    <row r="284" ht="15.75" customHeight="1" spans="2:65">
      <c r="B284" s="2"/>
      <c r="C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Z284" s="2"/>
      <c r="BA284" s="2"/>
      <c r="BB284" s="2"/>
      <c r="BC284" s="2"/>
      <c r="BD284" s="2"/>
      <c r="BE284" s="2"/>
      <c r="BF284" s="2"/>
      <c r="BG284" s="270"/>
      <c r="BH284" s="270"/>
      <c r="BI284" s="2"/>
      <c r="BJ284" s="2"/>
      <c r="BK284" s="2"/>
      <c r="BL284" s="2"/>
      <c r="BM284" s="2"/>
    </row>
    <row r="285" ht="15.75" customHeight="1" spans="2:65">
      <c r="B285" s="2"/>
      <c r="C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Z285" s="2"/>
      <c r="BA285" s="2"/>
      <c r="BB285" s="2"/>
      <c r="BC285" s="2"/>
      <c r="BD285" s="2"/>
      <c r="BE285" s="2"/>
      <c r="BF285" s="2"/>
      <c r="BG285" s="270"/>
      <c r="BH285" s="270"/>
      <c r="BI285" s="2"/>
      <c r="BJ285" s="2"/>
      <c r="BK285" s="2"/>
      <c r="BL285" s="2"/>
      <c r="BM285" s="2"/>
    </row>
    <row r="286" ht="15.75" customHeight="1" spans="2:65">
      <c r="B286" s="2"/>
      <c r="C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Z286" s="2"/>
      <c r="BA286" s="2"/>
      <c r="BB286" s="2"/>
      <c r="BC286" s="2"/>
      <c r="BD286" s="2"/>
      <c r="BE286" s="2"/>
      <c r="BF286" s="2"/>
      <c r="BG286" s="270"/>
      <c r="BH286" s="270"/>
      <c r="BI286" s="2"/>
      <c r="BJ286" s="2"/>
      <c r="BK286" s="2"/>
      <c r="BL286" s="2"/>
      <c r="BM286" s="2"/>
    </row>
    <row r="287" ht="15.75" customHeight="1" spans="2:65">
      <c r="B287" s="2"/>
      <c r="C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Z287" s="2"/>
      <c r="BA287" s="2"/>
      <c r="BB287" s="2"/>
      <c r="BC287" s="2"/>
      <c r="BD287" s="2"/>
      <c r="BE287" s="2"/>
      <c r="BF287" s="2"/>
      <c r="BG287" s="270"/>
      <c r="BH287" s="270"/>
      <c r="BI287" s="2"/>
      <c r="BJ287" s="2"/>
      <c r="BK287" s="2"/>
      <c r="BL287" s="2"/>
      <c r="BM287" s="2"/>
    </row>
    <row r="288" ht="15.75" customHeight="1" spans="2:65">
      <c r="B288" s="2"/>
      <c r="C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Z288" s="2"/>
      <c r="BA288" s="2"/>
      <c r="BB288" s="2"/>
      <c r="BC288" s="2"/>
      <c r="BD288" s="2"/>
      <c r="BE288" s="2"/>
      <c r="BF288" s="2"/>
      <c r="BG288" s="270"/>
      <c r="BH288" s="270"/>
      <c r="BI288" s="2"/>
      <c r="BJ288" s="2"/>
      <c r="BK288" s="2"/>
      <c r="BL288" s="2"/>
      <c r="BM288" s="2"/>
    </row>
    <row r="289" ht="15.75" customHeight="1" spans="2:65">
      <c r="B289" s="2"/>
      <c r="C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Z289" s="2"/>
      <c r="BA289" s="2"/>
      <c r="BB289" s="2"/>
      <c r="BC289" s="2"/>
      <c r="BD289" s="2"/>
      <c r="BE289" s="2"/>
      <c r="BF289" s="2"/>
      <c r="BG289" s="270"/>
      <c r="BH289" s="270"/>
      <c r="BI289" s="2"/>
      <c r="BJ289" s="2"/>
      <c r="BK289" s="2"/>
      <c r="BL289" s="2"/>
      <c r="BM289" s="2"/>
    </row>
    <row r="290" ht="15.75" customHeight="1" spans="2:65">
      <c r="B290" s="2"/>
      <c r="C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Z290" s="2"/>
      <c r="BA290" s="2"/>
      <c r="BB290" s="2"/>
      <c r="BC290" s="2"/>
      <c r="BD290" s="2"/>
      <c r="BE290" s="2"/>
      <c r="BF290" s="2"/>
      <c r="BG290" s="270"/>
      <c r="BH290" s="270"/>
      <c r="BI290" s="2"/>
      <c r="BJ290" s="2"/>
      <c r="BK290" s="2"/>
      <c r="BL290" s="2"/>
      <c r="BM290" s="2"/>
    </row>
    <row r="291" ht="15.75" customHeight="1" spans="2:65">
      <c r="B291" s="2"/>
      <c r="C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Z291" s="2"/>
      <c r="BA291" s="2"/>
      <c r="BB291" s="2"/>
      <c r="BC291" s="2"/>
      <c r="BD291" s="2"/>
      <c r="BE291" s="2"/>
      <c r="BF291" s="2"/>
      <c r="BG291" s="270"/>
      <c r="BH291" s="270"/>
      <c r="BI291" s="2"/>
      <c r="BJ291" s="2"/>
      <c r="BK291" s="2"/>
      <c r="BL291" s="2"/>
      <c r="BM291" s="2"/>
    </row>
    <row r="292" ht="15.75" customHeight="1" spans="2:65">
      <c r="B292" s="2"/>
      <c r="C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Z292" s="2"/>
      <c r="BA292" s="2"/>
      <c r="BB292" s="2"/>
      <c r="BC292" s="2"/>
      <c r="BD292" s="2"/>
      <c r="BE292" s="2"/>
      <c r="BF292" s="2"/>
      <c r="BG292" s="270"/>
      <c r="BH292" s="270"/>
      <c r="BI292" s="2"/>
      <c r="BJ292" s="2"/>
      <c r="BK292" s="2"/>
      <c r="BL292" s="2"/>
      <c r="BM292" s="2"/>
    </row>
    <row r="293" ht="15.75" customHeight="1" spans="2:65">
      <c r="B293" s="2"/>
      <c r="C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Z293" s="2"/>
      <c r="BA293" s="2"/>
      <c r="BB293" s="2"/>
      <c r="BC293" s="2"/>
      <c r="BD293" s="2"/>
      <c r="BE293" s="2"/>
      <c r="BF293" s="2"/>
      <c r="BG293" s="270"/>
      <c r="BH293" s="270"/>
      <c r="BI293" s="2"/>
      <c r="BJ293" s="2"/>
      <c r="BK293" s="2"/>
      <c r="BL293" s="2"/>
      <c r="BM293" s="2"/>
    </row>
    <row r="294" ht="15.75" customHeight="1" spans="2:65">
      <c r="B294" s="2"/>
      <c r="C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Z294" s="2"/>
      <c r="BA294" s="2"/>
      <c r="BB294" s="2"/>
      <c r="BC294" s="2"/>
      <c r="BD294" s="2"/>
      <c r="BE294" s="2"/>
      <c r="BF294" s="2"/>
      <c r="BG294" s="270"/>
      <c r="BH294" s="270"/>
      <c r="BI294" s="2"/>
      <c r="BJ294" s="2"/>
      <c r="BK294" s="2"/>
      <c r="BL294" s="2"/>
      <c r="BM294" s="2"/>
    </row>
    <row r="295" ht="15.75" customHeight="1" spans="2:65">
      <c r="B295" s="2"/>
      <c r="C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Z295" s="2"/>
      <c r="BA295" s="2"/>
      <c r="BB295" s="2"/>
      <c r="BC295" s="2"/>
      <c r="BD295" s="2"/>
      <c r="BE295" s="2"/>
      <c r="BF295" s="2"/>
      <c r="BG295" s="270"/>
      <c r="BH295" s="270"/>
      <c r="BI295" s="2"/>
      <c r="BJ295" s="2"/>
      <c r="BK295" s="2"/>
      <c r="BL295" s="2"/>
      <c r="BM295" s="2"/>
    </row>
    <row r="296" ht="15.75" customHeight="1" spans="2:65">
      <c r="B296" s="2"/>
      <c r="C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Z296" s="2"/>
      <c r="BA296" s="2"/>
      <c r="BB296" s="2"/>
      <c r="BC296" s="2"/>
      <c r="BD296" s="2"/>
      <c r="BE296" s="2"/>
      <c r="BF296" s="2"/>
      <c r="BG296" s="270"/>
      <c r="BH296" s="270"/>
      <c r="BI296" s="2"/>
      <c r="BJ296" s="2"/>
      <c r="BK296" s="2"/>
      <c r="BL296" s="2"/>
      <c r="BM296" s="2"/>
    </row>
    <row r="297" ht="15.75" customHeight="1" spans="2:65">
      <c r="B297" s="2"/>
      <c r="C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Z297" s="2"/>
      <c r="BA297" s="2"/>
      <c r="BB297" s="2"/>
      <c r="BC297" s="2"/>
      <c r="BD297" s="2"/>
      <c r="BE297" s="2"/>
      <c r="BF297" s="2"/>
      <c r="BG297" s="270"/>
      <c r="BH297" s="270"/>
      <c r="BI297" s="2"/>
      <c r="BJ297" s="2"/>
      <c r="BK297" s="2"/>
      <c r="BL297" s="2"/>
      <c r="BM297" s="2"/>
    </row>
    <row r="298" ht="15.75" customHeight="1" spans="2:65">
      <c r="B298" s="2"/>
      <c r="C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Z298" s="2"/>
      <c r="BA298" s="2"/>
      <c r="BB298" s="2"/>
      <c r="BC298" s="2"/>
      <c r="BD298" s="2"/>
      <c r="BE298" s="2"/>
      <c r="BF298" s="2"/>
      <c r="BG298" s="270"/>
      <c r="BH298" s="270"/>
      <c r="BI298" s="2"/>
      <c r="BJ298" s="2"/>
      <c r="BK298" s="2"/>
      <c r="BL298" s="2"/>
      <c r="BM298" s="2"/>
    </row>
    <row r="299" ht="15.75" customHeight="1" spans="2:65">
      <c r="B299" s="2"/>
      <c r="C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Z299" s="2"/>
      <c r="BA299" s="2"/>
      <c r="BB299" s="2"/>
      <c r="BC299" s="2"/>
      <c r="BD299" s="2"/>
      <c r="BE299" s="2"/>
      <c r="BF299" s="2"/>
      <c r="BG299" s="270"/>
      <c r="BH299" s="270"/>
      <c r="BI299" s="2"/>
      <c r="BJ299" s="2"/>
      <c r="BK299" s="2"/>
      <c r="BL299" s="2"/>
      <c r="BM299" s="2"/>
    </row>
    <row r="300" ht="15.75" customHeight="1" spans="2:65">
      <c r="B300" s="2"/>
      <c r="C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Z300" s="2"/>
      <c r="BA300" s="2"/>
      <c r="BB300" s="2"/>
      <c r="BC300" s="2"/>
      <c r="BD300" s="2"/>
      <c r="BE300" s="2"/>
      <c r="BF300" s="2"/>
      <c r="BG300" s="270"/>
      <c r="BH300" s="270"/>
      <c r="BI300" s="2"/>
      <c r="BJ300" s="2"/>
      <c r="BK300" s="2"/>
      <c r="BL300" s="2"/>
      <c r="BM300" s="2"/>
    </row>
    <row r="301" ht="15.75" customHeight="1" spans="2:65">
      <c r="B301" s="2"/>
      <c r="C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Z301" s="2"/>
      <c r="BA301" s="2"/>
      <c r="BB301" s="2"/>
      <c r="BC301" s="2"/>
      <c r="BD301" s="2"/>
      <c r="BE301" s="2"/>
      <c r="BF301" s="2"/>
      <c r="BG301" s="270"/>
      <c r="BH301" s="270"/>
      <c r="BI301" s="2"/>
      <c r="BJ301" s="2"/>
      <c r="BK301" s="2"/>
      <c r="BL301" s="2"/>
      <c r="BM301" s="2"/>
    </row>
    <row r="302" ht="15.75" customHeight="1" spans="2:65">
      <c r="B302" s="2"/>
      <c r="C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Z302" s="2"/>
      <c r="BA302" s="2"/>
      <c r="BB302" s="2"/>
      <c r="BC302" s="2"/>
      <c r="BD302" s="2"/>
      <c r="BE302" s="2"/>
      <c r="BF302" s="2"/>
      <c r="BG302" s="270"/>
      <c r="BH302" s="270"/>
      <c r="BI302" s="2"/>
      <c r="BJ302" s="2"/>
      <c r="BK302" s="2"/>
      <c r="BL302" s="2"/>
      <c r="BM302" s="2"/>
    </row>
    <row r="303" ht="15.75" customHeight="1" spans="2:65">
      <c r="B303" s="2"/>
      <c r="C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Z303" s="2"/>
      <c r="BA303" s="2"/>
      <c r="BB303" s="2"/>
      <c r="BC303" s="2"/>
      <c r="BD303" s="2"/>
      <c r="BE303" s="2"/>
      <c r="BF303" s="2"/>
      <c r="BG303" s="270"/>
      <c r="BH303" s="270"/>
      <c r="BI303" s="2"/>
      <c r="BJ303" s="2"/>
      <c r="BK303" s="2"/>
      <c r="BL303" s="2"/>
      <c r="BM303" s="2"/>
    </row>
    <row r="304" ht="15.75" customHeight="1" spans="2:65">
      <c r="B304" s="2"/>
      <c r="C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Z304" s="2"/>
      <c r="BA304" s="2"/>
      <c r="BB304" s="2"/>
      <c r="BC304" s="2"/>
      <c r="BD304" s="2"/>
      <c r="BE304" s="2"/>
      <c r="BF304" s="2"/>
      <c r="BG304" s="270"/>
      <c r="BH304" s="270"/>
      <c r="BI304" s="2"/>
      <c r="BJ304" s="2"/>
      <c r="BK304" s="2"/>
      <c r="BL304" s="2"/>
      <c r="BM304" s="2"/>
    </row>
    <row r="305" ht="15.75" customHeight="1" spans="2:65">
      <c r="B305" s="2"/>
      <c r="C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Z305" s="2"/>
      <c r="BA305" s="2"/>
      <c r="BB305" s="2"/>
      <c r="BC305" s="2"/>
      <c r="BD305" s="2"/>
      <c r="BE305" s="2"/>
      <c r="BF305" s="2"/>
      <c r="BG305" s="270"/>
      <c r="BH305" s="270"/>
      <c r="BI305" s="2"/>
      <c r="BJ305" s="2"/>
      <c r="BK305" s="2"/>
      <c r="BL305" s="2"/>
      <c r="BM305" s="2"/>
    </row>
    <row r="306" ht="15.75" customHeight="1" spans="2:65">
      <c r="B306" s="2"/>
      <c r="C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Z306" s="2"/>
      <c r="BA306" s="2"/>
      <c r="BB306" s="2"/>
      <c r="BC306" s="2"/>
      <c r="BD306" s="2"/>
      <c r="BE306" s="2"/>
      <c r="BF306" s="2"/>
      <c r="BG306" s="270"/>
      <c r="BH306" s="270"/>
      <c r="BI306" s="2"/>
      <c r="BJ306" s="2"/>
      <c r="BK306" s="2"/>
      <c r="BL306" s="2"/>
      <c r="BM306" s="2"/>
    </row>
    <row r="307" ht="15.75" customHeight="1" spans="2:65">
      <c r="B307" s="2"/>
      <c r="C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Z307" s="2"/>
      <c r="BA307" s="2"/>
      <c r="BB307" s="2"/>
      <c r="BC307" s="2"/>
      <c r="BD307" s="2"/>
      <c r="BE307" s="2"/>
      <c r="BF307" s="2"/>
      <c r="BG307" s="270"/>
      <c r="BH307" s="270"/>
      <c r="BI307" s="2"/>
      <c r="BJ307" s="2"/>
      <c r="BK307" s="2"/>
      <c r="BL307" s="2"/>
      <c r="BM307" s="2"/>
    </row>
    <row r="308" ht="15.75" customHeight="1" spans="2:65">
      <c r="B308" s="2"/>
      <c r="C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Z308" s="2"/>
      <c r="BA308" s="2"/>
      <c r="BB308" s="2"/>
      <c r="BC308" s="2"/>
      <c r="BD308" s="2"/>
      <c r="BE308" s="2"/>
      <c r="BF308" s="2"/>
      <c r="BG308" s="270"/>
      <c r="BH308" s="270"/>
      <c r="BI308" s="2"/>
      <c r="BJ308" s="2"/>
      <c r="BK308" s="2"/>
      <c r="BL308" s="2"/>
      <c r="BM308" s="2"/>
    </row>
    <row r="309" ht="15.75" customHeight="1" spans="2:65">
      <c r="B309" s="2"/>
      <c r="C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Z309" s="2"/>
      <c r="BA309" s="2"/>
      <c r="BB309" s="2"/>
      <c r="BC309" s="2"/>
      <c r="BD309" s="2"/>
      <c r="BE309" s="2"/>
      <c r="BF309" s="2"/>
      <c r="BG309" s="270"/>
      <c r="BH309" s="270"/>
      <c r="BI309" s="2"/>
      <c r="BJ309" s="2"/>
      <c r="BK309" s="2"/>
      <c r="BL309" s="2"/>
      <c r="BM309" s="2"/>
    </row>
    <row r="310" ht="15.75" customHeight="1" spans="2:65">
      <c r="B310" s="2"/>
      <c r="C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Z310" s="2"/>
      <c r="BA310" s="2"/>
      <c r="BB310" s="2"/>
      <c r="BC310" s="2"/>
      <c r="BD310" s="2"/>
      <c r="BE310" s="2"/>
      <c r="BF310" s="2"/>
      <c r="BG310" s="270"/>
      <c r="BH310" s="270"/>
      <c r="BI310" s="2"/>
      <c r="BJ310" s="2"/>
      <c r="BK310" s="2"/>
      <c r="BL310" s="2"/>
      <c r="BM310" s="2"/>
    </row>
    <row r="311" ht="15.75" customHeight="1" spans="2:65">
      <c r="B311" s="2"/>
      <c r="C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Z311" s="2"/>
      <c r="BA311" s="2"/>
      <c r="BB311" s="2"/>
      <c r="BC311" s="2"/>
      <c r="BD311" s="2"/>
      <c r="BE311" s="2"/>
      <c r="BF311" s="2"/>
      <c r="BG311" s="270"/>
      <c r="BH311" s="270"/>
      <c r="BI311" s="2"/>
      <c r="BJ311" s="2"/>
      <c r="BK311" s="2"/>
      <c r="BL311" s="2"/>
      <c r="BM311" s="2"/>
    </row>
    <row r="312" ht="15.75" customHeight="1" spans="2:65">
      <c r="B312" s="2"/>
      <c r="C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Z312" s="2"/>
      <c r="BA312" s="2"/>
      <c r="BB312" s="2"/>
      <c r="BC312" s="2"/>
      <c r="BD312" s="2"/>
      <c r="BE312" s="2"/>
      <c r="BF312" s="2"/>
      <c r="BG312" s="270"/>
      <c r="BH312" s="270"/>
      <c r="BI312" s="2"/>
      <c r="BJ312" s="2"/>
      <c r="BK312" s="2"/>
      <c r="BL312" s="2"/>
      <c r="BM312" s="2"/>
    </row>
    <row r="313" ht="15.75" customHeight="1" spans="2:65">
      <c r="B313" s="2"/>
      <c r="C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Z313" s="2"/>
      <c r="BA313" s="2"/>
      <c r="BB313" s="2"/>
      <c r="BC313" s="2"/>
      <c r="BD313" s="2"/>
      <c r="BE313" s="2"/>
      <c r="BF313" s="2"/>
      <c r="BG313" s="270"/>
      <c r="BH313" s="270"/>
      <c r="BI313" s="2"/>
      <c r="BJ313" s="2"/>
      <c r="BK313" s="2"/>
      <c r="BL313" s="2"/>
      <c r="BM313" s="2"/>
    </row>
    <row r="314" ht="15.75" customHeight="1" spans="2:65">
      <c r="B314" s="2"/>
      <c r="C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Z314" s="2"/>
      <c r="BA314" s="2"/>
      <c r="BB314" s="2"/>
      <c r="BC314" s="2"/>
      <c r="BD314" s="2"/>
      <c r="BE314" s="2"/>
      <c r="BF314" s="2"/>
      <c r="BG314" s="270"/>
      <c r="BH314" s="270"/>
      <c r="BI314" s="2"/>
      <c r="BJ314" s="2"/>
      <c r="BK314" s="2"/>
      <c r="BL314" s="2"/>
      <c r="BM314" s="2"/>
    </row>
    <row r="315" ht="15.75" customHeight="1" spans="2:65">
      <c r="B315" s="2"/>
      <c r="C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Z315" s="2"/>
      <c r="BA315" s="2"/>
      <c r="BB315" s="2"/>
      <c r="BC315" s="2"/>
      <c r="BD315" s="2"/>
      <c r="BE315" s="2"/>
      <c r="BF315" s="2"/>
      <c r="BG315" s="270"/>
      <c r="BH315" s="270"/>
      <c r="BI315" s="2"/>
      <c r="BJ315" s="2"/>
      <c r="BK315" s="2"/>
      <c r="BL315" s="2"/>
      <c r="BM315" s="2"/>
    </row>
    <row r="316" ht="15.75" customHeight="1" spans="2:65">
      <c r="B316" s="2"/>
      <c r="C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Z316" s="2"/>
      <c r="BA316" s="2"/>
      <c r="BB316" s="2"/>
      <c r="BC316" s="2"/>
      <c r="BD316" s="2"/>
      <c r="BE316" s="2"/>
      <c r="BF316" s="2"/>
      <c r="BG316" s="270"/>
      <c r="BH316" s="270"/>
      <c r="BI316" s="2"/>
      <c r="BJ316" s="2"/>
      <c r="BK316" s="2"/>
      <c r="BL316" s="2"/>
      <c r="BM316" s="2"/>
    </row>
    <row r="317" ht="15.75" customHeight="1" spans="2:65">
      <c r="B317" s="2"/>
      <c r="C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Z317" s="2"/>
      <c r="BA317" s="2"/>
      <c r="BB317" s="2"/>
      <c r="BC317" s="2"/>
      <c r="BD317" s="2"/>
      <c r="BE317" s="2"/>
      <c r="BF317" s="2"/>
      <c r="BG317" s="270"/>
      <c r="BH317" s="270"/>
      <c r="BI317" s="2"/>
      <c r="BJ317" s="2"/>
      <c r="BK317" s="2"/>
      <c r="BL317" s="2"/>
      <c r="BM317" s="2"/>
    </row>
    <row r="318" ht="15.75" customHeight="1" spans="2:65">
      <c r="B318" s="2"/>
      <c r="C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Z318" s="2"/>
      <c r="BA318" s="2"/>
      <c r="BB318" s="2"/>
      <c r="BC318" s="2"/>
      <c r="BD318" s="2"/>
      <c r="BE318" s="2"/>
      <c r="BF318" s="2"/>
      <c r="BG318" s="270"/>
      <c r="BH318" s="270"/>
      <c r="BI318" s="2"/>
      <c r="BJ318" s="2"/>
      <c r="BK318" s="2"/>
      <c r="BL318" s="2"/>
      <c r="BM318" s="2"/>
    </row>
    <row r="319" ht="15.75" customHeight="1" spans="2:65">
      <c r="B319" s="2"/>
      <c r="C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Z319" s="2"/>
      <c r="BA319" s="2"/>
      <c r="BB319" s="2"/>
      <c r="BC319" s="2"/>
      <c r="BD319" s="2"/>
      <c r="BE319" s="2"/>
      <c r="BF319" s="2"/>
      <c r="BG319" s="270"/>
      <c r="BH319" s="270"/>
      <c r="BI319" s="2"/>
      <c r="BJ319" s="2"/>
      <c r="BK319" s="2"/>
      <c r="BL319" s="2"/>
      <c r="BM319" s="2"/>
    </row>
    <row r="320" ht="15.75" customHeight="1" spans="2:65">
      <c r="B320" s="2"/>
      <c r="C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Z320" s="2"/>
      <c r="BA320" s="2"/>
      <c r="BB320" s="2"/>
      <c r="BC320" s="2"/>
      <c r="BD320" s="2"/>
      <c r="BE320" s="2"/>
      <c r="BF320" s="2"/>
      <c r="BG320" s="270"/>
      <c r="BH320" s="270"/>
      <c r="BI320" s="2"/>
      <c r="BJ320" s="2"/>
      <c r="BK320" s="2"/>
      <c r="BL320" s="2"/>
      <c r="BM320" s="2"/>
    </row>
    <row r="321" ht="15.75" customHeight="1" spans="2:65">
      <c r="B321" s="2"/>
      <c r="C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Z321" s="2"/>
      <c r="BA321" s="2"/>
      <c r="BB321" s="2"/>
      <c r="BC321" s="2"/>
      <c r="BD321" s="2"/>
      <c r="BE321" s="2"/>
      <c r="BF321" s="2"/>
      <c r="BG321" s="270"/>
      <c r="BH321" s="270"/>
      <c r="BI321" s="2"/>
      <c r="BJ321" s="2"/>
      <c r="BK321" s="2"/>
      <c r="BL321" s="2"/>
      <c r="BM321" s="2"/>
    </row>
    <row r="322" ht="15.75" customHeight="1" spans="2:65">
      <c r="B322" s="2"/>
      <c r="C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Z322" s="2"/>
      <c r="BA322" s="2"/>
      <c r="BB322" s="2"/>
      <c r="BC322" s="2"/>
      <c r="BD322" s="2"/>
      <c r="BE322" s="2"/>
      <c r="BF322" s="2"/>
      <c r="BG322" s="270"/>
      <c r="BH322" s="270"/>
      <c r="BI322" s="2"/>
      <c r="BJ322" s="2"/>
      <c r="BK322" s="2"/>
      <c r="BL322" s="2"/>
      <c r="BM322" s="2"/>
    </row>
    <row r="323" ht="15.75" customHeight="1" spans="2:65">
      <c r="B323" s="2"/>
      <c r="C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Z323" s="2"/>
      <c r="BA323" s="2"/>
      <c r="BB323" s="2"/>
      <c r="BC323" s="2"/>
      <c r="BD323" s="2"/>
      <c r="BE323" s="2"/>
      <c r="BF323" s="2"/>
      <c r="BG323" s="270"/>
      <c r="BH323" s="270"/>
      <c r="BI323" s="2"/>
      <c r="BJ323" s="2"/>
      <c r="BK323" s="2"/>
      <c r="BL323" s="2"/>
      <c r="BM323" s="2"/>
    </row>
    <row r="324" ht="15.75" customHeight="1" spans="2:65">
      <c r="B324" s="2"/>
      <c r="C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Z324" s="2"/>
      <c r="BA324" s="2"/>
      <c r="BB324" s="2"/>
      <c r="BC324" s="2"/>
      <c r="BD324" s="2"/>
      <c r="BE324" s="2"/>
      <c r="BF324" s="2"/>
      <c r="BG324" s="270"/>
      <c r="BH324" s="270"/>
      <c r="BI324" s="2"/>
      <c r="BJ324" s="2"/>
      <c r="BK324" s="2"/>
      <c r="BL324" s="2"/>
      <c r="BM324" s="2"/>
    </row>
    <row r="325" ht="15.75" customHeight="1" spans="2:65">
      <c r="B325" s="2"/>
      <c r="C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Z325" s="2"/>
      <c r="BA325" s="2"/>
      <c r="BB325" s="2"/>
      <c r="BC325" s="2"/>
      <c r="BD325" s="2"/>
      <c r="BE325" s="2"/>
      <c r="BF325" s="2"/>
      <c r="BG325" s="270"/>
      <c r="BH325" s="270"/>
      <c r="BI325" s="2"/>
      <c r="BJ325" s="2"/>
      <c r="BK325" s="2"/>
      <c r="BL325" s="2"/>
      <c r="BM325" s="2"/>
    </row>
    <row r="326" ht="15.75" customHeight="1" spans="2:65">
      <c r="B326" s="2"/>
      <c r="C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Z326" s="2"/>
      <c r="BA326" s="2"/>
      <c r="BB326" s="2"/>
      <c r="BC326" s="2"/>
      <c r="BD326" s="2"/>
      <c r="BE326" s="2"/>
      <c r="BF326" s="2"/>
      <c r="BG326" s="270"/>
      <c r="BH326" s="270"/>
      <c r="BI326" s="2"/>
      <c r="BJ326" s="2"/>
      <c r="BK326" s="2"/>
      <c r="BL326" s="2"/>
      <c r="BM326" s="2"/>
    </row>
    <row r="327" ht="15.75" customHeight="1" spans="2:65">
      <c r="B327" s="2"/>
      <c r="C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Z327" s="2"/>
      <c r="BA327" s="2"/>
      <c r="BB327" s="2"/>
      <c r="BC327" s="2"/>
      <c r="BD327" s="2"/>
      <c r="BE327" s="2"/>
      <c r="BF327" s="2"/>
      <c r="BG327" s="270"/>
      <c r="BH327" s="270"/>
      <c r="BI327" s="2"/>
      <c r="BJ327" s="2"/>
      <c r="BK327" s="2"/>
      <c r="BL327" s="2"/>
      <c r="BM327" s="2"/>
    </row>
    <row r="328" ht="15.75" customHeight="1" spans="2:65">
      <c r="B328" s="2"/>
      <c r="C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Z328" s="2"/>
      <c r="BA328" s="2"/>
      <c r="BB328" s="2"/>
      <c r="BC328" s="2"/>
      <c r="BD328" s="2"/>
      <c r="BE328" s="2"/>
      <c r="BF328" s="2"/>
      <c r="BG328" s="270"/>
      <c r="BH328" s="270"/>
      <c r="BI328" s="2"/>
      <c r="BJ328" s="2"/>
      <c r="BK328" s="2"/>
      <c r="BL328" s="2"/>
      <c r="BM328" s="2"/>
    </row>
    <row r="329" ht="15.75" customHeight="1" spans="2:65">
      <c r="B329" s="2"/>
      <c r="C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Z329" s="2"/>
      <c r="BA329" s="2"/>
      <c r="BB329" s="2"/>
      <c r="BC329" s="2"/>
      <c r="BD329" s="2"/>
      <c r="BE329" s="2"/>
      <c r="BF329" s="2"/>
      <c r="BG329" s="270"/>
      <c r="BH329" s="270"/>
      <c r="BI329" s="2"/>
      <c r="BJ329" s="2"/>
      <c r="BK329" s="2"/>
      <c r="BL329" s="2"/>
      <c r="BM329" s="2"/>
    </row>
    <row r="330" ht="15.75" customHeight="1" spans="2:65">
      <c r="B330" s="2"/>
      <c r="C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Z330" s="2"/>
      <c r="BA330" s="2"/>
      <c r="BB330" s="2"/>
      <c r="BC330" s="2"/>
      <c r="BD330" s="2"/>
      <c r="BE330" s="2"/>
      <c r="BF330" s="2"/>
      <c r="BG330" s="270"/>
      <c r="BH330" s="270"/>
      <c r="BI330" s="2"/>
      <c r="BJ330" s="2"/>
      <c r="BK330" s="2"/>
      <c r="BL330" s="2"/>
      <c r="BM330" s="2"/>
    </row>
    <row r="331" ht="15.75" customHeight="1" spans="2:65">
      <c r="B331" s="2"/>
      <c r="C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Z331" s="2"/>
      <c r="BA331" s="2"/>
      <c r="BB331" s="2"/>
      <c r="BC331" s="2"/>
      <c r="BD331" s="2"/>
      <c r="BE331" s="2"/>
      <c r="BF331" s="2"/>
      <c r="BG331" s="270"/>
      <c r="BH331" s="270"/>
      <c r="BI331" s="2"/>
      <c r="BJ331" s="2"/>
      <c r="BK331" s="2"/>
      <c r="BL331" s="2"/>
      <c r="BM331" s="2"/>
    </row>
    <row r="332" ht="15.75" customHeight="1" spans="2:65">
      <c r="B332" s="2"/>
      <c r="C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Z332" s="2"/>
      <c r="BA332" s="2"/>
      <c r="BB332" s="2"/>
      <c r="BC332" s="2"/>
      <c r="BD332" s="2"/>
      <c r="BE332" s="2"/>
      <c r="BF332" s="2"/>
      <c r="BG332" s="270"/>
      <c r="BH332" s="270"/>
      <c r="BI332" s="2"/>
      <c r="BJ332" s="2"/>
      <c r="BK332" s="2"/>
      <c r="BL332" s="2"/>
      <c r="BM332" s="2"/>
    </row>
    <row r="333" ht="15.75" customHeight="1" spans="2:65">
      <c r="B333" s="2"/>
      <c r="C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Z333" s="2"/>
      <c r="BA333" s="2"/>
      <c r="BB333" s="2"/>
      <c r="BC333" s="2"/>
      <c r="BD333" s="2"/>
      <c r="BE333" s="2"/>
      <c r="BF333" s="2"/>
      <c r="BG333" s="270"/>
      <c r="BH333" s="270"/>
      <c r="BI333" s="2"/>
      <c r="BJ333" s="2"/>
      <c r="BK333" s="2"/>
      <c r="BL333" s="2"/>
      <c r="BM333" s="2"/>
    </row>
    <row r="334" ht="15.75" customHeight="1" spans="2:65">
      <c r="B334" s="2"/>
      <c r="C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Z334" s="2"/>
      <c r="BA334" s="2"/>
      <c r="BB334" s="2"/>
      <c r="BC334" s="2"/>
      <c r="BD334" s="2"/>
      <c r="BE334" s="2"/>
      <c r="BF334" s="2"/>
      <c r="BG334" s="270"/>
      <c r="BH334" s="270"/>
      <c r="BI334" s="2"/>
      <c r="BJ334" s="2"/>
      <c r="BK334" s="2"/>
      <c r="BL334" s="2"/>
      <c r="BM334" s="2"/>
    </row>
    <row r="335" ht="15.75" customHeight="1" spans="2:65">
      <c r="B335" s="2"/>
      <c r="C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Z335" s="2"/>
      <c r="BA335" s="2"/>
      <c r="BB335" s="2"/>
      <c r="BC335" s="2"/>
      <c r="BD335" s="2"/>
      <c r="BE335" s="2"/>
      <c r="BF335" s="2"/>
      <c r="BG335" s="270"/>
      <c r="BH335" s="270"/>
      <c r="BI335" s="2"/>
      <c r="BJ335" s="2"/>
      <c r="BK335" s="2"/>
      <c r="BL335" s="2"/>
      <c r="BM335" s="2"/>
    </row>
    <row r="336" ht="15.75" customHeight="1" spans="2:65">
      <c r="B336" s="2"/>
      <c r="C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Z336" s="2"/>
      <c r="BA336" s="2"/>
      <c r="BB336" s="2"/>
      <c r="BC336" s="2"/>
      <c r="BD336" s="2"/>
      <c r="BE336" s="2"/>
      <c r="BF336" s="2"/>
      <c r="BG336" s="270"/>
      <c r="BH336" s="270"/>
      <c r="BI336" s="2"/>
      <c r="BJ336" s="2"/>
      <c r="BK336" s="2"/>
      <c r="BL336" s="2"/>
      <c r="BM336" s="2"/>
    </row>
    <row r="337" ht="15.75" customHeight="1" spans="2:65">
      <c r="B337" s="2"/>
      <c r="C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Z337" s="2"/>
      <c r="BA337" s="2"/>
      <c r="BB337" s="2"/>
      <c r="BC337" s="2"/>
      <c r="BD337" s="2"/>
      <c r="BE337" s="2"/>
      <c r="BF337" s="2"/>
      <c r="BG337" s="270"/>
      <c r="BH337" s="270"/>
      <c r="BI337" s="2"/>
      <c r="BJ337" s="2"/>
      <c r="BK337" s="2"/>
      <c r="BL337" s="2"/>
      <c r="BM337" s="2"/>
    </row>
    <row r="338" ht="15.75" customHeight="1" spans="2:65">
      <c r="B338" s="2"/>
      <c r="C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Z338" s="2"/>
      <c r="BA338" s="2"/>
      <c r="BB338" s="2"/>
      <c r="BC338" s="2"/>
      <c r="BD338" s="2"/>
      <c r="BE338" s="2"/>
      <c r="BF338" s="2"/>
      <c r="BG338" s="270"/>
      <c r="BH338" s="270"/>
      <c r="BI338" s="2"/>
      <c r="BJ338" s="2"/>
      <c r="BK338" s="2"/>
      <c r="BL338" s="2"/>
      <c r="BM338" s="2"/>
    </row>
    <row r="339" ht="15.75" customHeight="1" spans="2:65">
      <c r="B339" s="2"/>
      <c r="C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Z339" s="2"/>
      <c r="BA339" s="2"/>
      <c r="BB339" s="2"/>
      <c r="BC339" s="2"/>
      <c r="BD339" s="2"/>
      <c r="BE339" s="2"/>
      <c r="BF339" s="2"/>
      <c r="BG339" s="270"/>
      <c r="BH339" s="270"/>
      <c r="BI339" s="2"/>
      <c r="BJ339" s="2"/>
      <c r="BK339" s="2"/>
      <c r="BL339" s="2"/>
      <c r="BM339" s="2"/>
    </row>
    <row r="340" ht="15.75" customHeight="1" spans="2:65">
      <c r="B340" s="2"/>
      <c r="C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Z340" s="2"/>
      <c r="BA340" s="2"/>
      <c r="BB340" s="2"/>
      <c r="BC340" s="2"/>
      <c r="BD340" s="2"/>
      <c r="BE340" s="2"/>
      <c r="BF340" s="2"/>
      <c r="BG340" s="270"/>
      <c r="BH340" s="270"/>
      <c r="BI340" s="2"/>
      <c r="BJ340" s="2"/>
      <c r="BK340" s="2"/>
      <c r="BL340" s="2"/>
      <c r="BM340" s="2"/>
    </row>
    <row r="341" ht="15.75" customHeight="1" spans="2:65">
      <c r="B341" s="2"/>
      <c r="C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Z341" s="2"/>
      <c r="BA341" s="2"/>
      <c r="BB341" s="2"/>
      <c r="BC341" s="2"/>
      <c r="BD341" s="2"/>
      <c r="BE341" s="2"/>
      <c r="BF341" s="2"/>
      <c r="BG341" s="270"/>
      <c r="BH341" s="270"/>
      <c r="BI341" s="2"/>
      <c r="BJ341" s="2"/>
      <c r="BK341" s="2"/>
      <c r="BL341" s="2"/>
      <c r="BM341" s="2"/>
    </row>
    <row r="342" ht="15.75" customHeight="1" spans="2:65">
      <c r="B342" s="2"/>
      <c r="C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Z342" s="2"/>
      <c r="BA342" s="2"/>
      <c r="BB342" s="2"/>
      <c r="BC342" s="2"/>
      <c r="BD342" s="2"/>
      <c r="BE342" s="2"/>
      <c r="BF342" s="2"/>
      <c r="BG342" s="270"/>
      <c r="BH342" s="270"/>
      <c r="BI342" s="2"/>
      <c r="BJ342" s="2"/>
      <c r="BK342" s="2"/>
      <c r="BL342" s="2"/>
      <c r="BM342" s="2"/>
    </row>
    <row r="343" ht="15.75" customHeight="1" spans="2:65">
      <c r="B343" s="2"/>
      <c r="C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Z343" s="2"/>
      <c r="BA343" s="2"/>
      <c r="BB343" s="2"/>
      <c r="BC343" s="2"/>
      <c r="BD343" s="2"/>
      <c r="BE343" s="2"/>
      <c r="BF343" s="2"/>
      <c r="BG343" s="270"/>
      <c r="BH343" s="270"/>
      <c r="BI343" s="2"/>
      <c r="BJ343" s="2"/>
      <c r="BK343" s="2"/>
      <c r="BL343" s="2"/>
      <c r="BM343" s="2"/>
    </row>
    <row r="344" ht="15.75" customHeight="1" spans="2:65">
      <c r="B344" s="2"/>
      <c r="C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Z344" s="2"/>
      <c r="BA344" s="2"/>
      <c r="BB344" s="2"/>
      <c r="BC344" s="2"/>
      <c r="BD344" s="2"/>
      <c r="BE344" s="2"/>
      <c r="BF344" s="2"/>
      <c r="BG344" s="270"/>
      <c r="BH344" s="270"/>
      <c r="BI344" s="2"/>
      <c r="BJ344" s="2"/>
      <c r="BK344" s="2"/>
      <c r="BL344" s="2"/>
      <c r="BM344" s="2"/>
    </row>
    <row r="345" ht="15.75" customHeight="1" spans="2:65">
      <c r="B345" s="2"/>
      <c r="C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Z345" s="2"/>
      <c r="BA345" s="2"/>
      <c r="BB345" s="2"/>
      <c r="BC345" s="2"/>
      <c r="BD345" s="2"/>
      <c r="BE345" s="2"/>
      <c r="BF345" s="2"/>
      <c r="BG345" s="270"/>
      <c r="BH345" s="270"/>
      <c r="BI345" s="2"/>
      <c r="BJ345" s="2"/>
      <c r="BK345" s="2"/>
      <c r="BL345" s="2"/>
      <c r="BM345" s="2"/>
    </row>
    <row r="346" ht="15.75" customHeight="1" spans="2:65">
      <c r="B346" s="2"/>
      <c r="C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Z346" s="2"/>
      <c r="BA346" s="2"/>
      <c r="BB346" s="2"/>
      <c r="BC346" s="2"/>
      <c r="BD346" s="2"/>
      <c r="BE346" s="2"/>
      <c r="BF346" s="2"/>
      <c r="BG346" s="270"/>
      <c r="BH346" s="270"/>
      <c r="BI346" s="2"/>
      <c r="BJ346" s="2"/>
      <c r="BK346" s="2"/>
      <c r="BL346" s="2"/>
      <c r="BM346" s="2"/>
    </row>
    <row r="347" ht="15.75" customHeight="1" spans="2:65">
      <c r="B347" s="2"/>
      <c r="C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Z347" s="2"/>
      <c r="BA347" s="2"/>
      <c r="BB347" s="2"/>
      <c r="BC347" s="2"/>
      <c r="BD347" s="2"/>
      <c r="BE347" s="2"/>
      <c r="BF347" s="2"/>
      <c r="BG347" s="270"/>
      <c r="BH347" s="270"/>
      <c r="BI347" s="2"/>
      <c r="BJ347" s="2"/>
      <c r="BK347" s="2"/>
      <c r="BL347" s="2"/>
      <c r="BM347" s="2"/>
    </row>
    <row r="348" ht="15.75" customHeight="1" spans="2:65">
      <c r="B348" s="2"/>
      <c r="C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Z348" s="2"/>
      <c r="BA348" s="2"/>
      <c r="BB348" s="2"/>
      <c r="BC348" s="2"/>
      <c r="BD348" s="2"/>
      <c r="BE348" s="2"/>
      <c r="BF348" s="2"/>
      <c r="BG348" s="270"/>
      <c r="BH348" s="270"/>
      <c r="BI348" s="2"/>
      <c r="BJ348" s="2"/>
      <c r="BK348" s="2"/>
      <c r="BL348" s="2"/>
      <c r="BM348" s="2"/>
    </row>
    <row r="349" ht="15.75" customHeight="1" spans="2:65">
      <c r="B349" s="2"/>
      <c r="C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Z349" s="2"/>
      <c r="BA349" s="2"/>
      <c r="BB349" s="2"/>
      <c r="BC349" s="2"/>
      <c r="BD349" s="2"/>
      <c r="BE349" s="2"/>
      <c r="BF349" s="2"/>
      <c r="BG349" s="270"/>
      <c r="BH349" s="270"/>
      <c r="BI349" s="2"/>
      <c r="BJ349" s="2"/>
      <c r="BK349" s="2"/>
      <c r="BL349" s="2"/>
      <c r="BM349" s="2"/>
    </row>
    <row r="350" ht="15.75" customHeight="1" spans="2:65">
      <c r="B350" s="2"/>
      <c r="C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Z350" s="2"/>
      <c r="BA350" s="2"/>
      <c r="BB350" s="2"/>
      <c r="BC350" s="2"/>
      <c r="BD350" s="2"/>
      <c r="BE350" s="2"/>
      <c r="BF350" s="2"/>
      <c r="BG350" s="270"/>
      <c r="BH350" s="270"/>
      <c r="BI350" s="2"/>
      <c r="BJ350" s="2"/>
      <c r="BK350" s="2"/>
      <c r="BL350" s="2"/>
      <c r="BM350" s="2"/>
    </row>
    <row r="351" ht="15.75" customHeight="1" spans="2:39">
      <c r="B351" s="2"/>
      <c r="C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75" customHeight="1" spans="2:39">
      <c r="B352" s="2"/>
      <c r="C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75" customHeight="1" spans="2:39">
      <c r="B353" s="2"/>
      <c r="C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75" customHeight="1" spans="2:39">
      <c r="B354" s="2"/>
      <c r="C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75" customHeight="1" spans="2:39">
      <c r="B355" s="2"/>
      <c r="C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75" customHeight="1" spans="2:39">
      <c r="B356" s="2"/>
      <c r="C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75" customHeight="1" spans="2:39">
      <c r="B357" s="2"/>
      <c r="C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75" customHeight="1" spans="2:39">
      <c r="B358" s="2"/>
      <c r="C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75" customHeight="1" spans="2:39">
      <c r="B359" s="2"/>
      <c r="C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75" customHeight="1" spans="2:39">
      <c r="B360" s="2"/>
      <c r="C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75" customHeight="1" spans="2:39">
      <c r="B361" s="2"/>
      <c r="C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75" customHeight="1" spans="2:39">
      <c r="B362" s="2"/>
      <c r="C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75" customHeight="1" spans="2:39">
      <c r="B363" s="2"/>
      <c r="C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75" customHeight="1" spans="2:39">
      <c r="B364" s="2"/>
      <c r="C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75" customHeight="1" spans="2:39">
      <c r="B365" s="2"/>
      <c r="C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75" customHeight="1" spans="2:39">
      <c r="B366" s="2"/>
      <c r="C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75" customHeight="1" spans="2:39">
      <c r="B367" s="2"/>
      <c r="C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75" customHeight="1" spans="2:39">
      <c r="B368" s="2"/>
      <c r="C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75" customHeight="1" spans="2:39">
      <c r="B369" s="2"/>
      <c r="C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75" customHeight="1" spans="2:39">
      <c r="B370" s="2"/>
      <c r="C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75" customHeight="1" spans="2:39">
      <c r="B371" s="2"/>
      <c r="C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75" customHeight="1" spans="2:39">
      <c r="B372" s="2"/>
      <c r="C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75" customHeight="1" spans="2:39">
      <c r="B373" s="2"/>
      <c r="C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75" customHeight="1" spans="2:39">
      <c r="B374" s="2"/>
      <c r="C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75" customHeight="1" spans="2:39">
      <c r="B375" s="2"/>
      <c r="C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75" customHeight="1" spans="2:39">
      <c r="B376" s="2"/>
      <c r="C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75" customHeight="1" spans="2:39">
      <c r="B377" s="2"/>
      <c r="C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75" customHeight="1" spans="2:39">
      <c r="B378" s="2"/>
      <c r="C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75" customHeight="1" spans="2:39">
      <c r="B379" s="2"/>
      <c r="C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75" customHeight="1" spans="2:39">
      <c r="B380" s="2"/>
      <c r="C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75" customHeight="1" spans="2:39">
      <c r="B381" s="2"/>
      <c r="C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75" customHeight="1" spans="2:39">
      <c r="B382" s="2"/>
      <c r="C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75" customHeight="1" spans="2:39">
      <c r="B383" s="2"/>
      <c r="C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75" customHeight="1" spans="2:39">
      <c r="B384" s="2"/>
      <c r="C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75" customHeight="1" spans="2:39">
      <c r="B385" s="2"/>
      <c r="C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75" customHeight="1" spans="2:39">
      <c r="B386" s="2"/>
      <c r="C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75" customHeight="1" spans="2:39">
      <c r="B387" s="2"/>
      <c r="C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75" customHeight="1" spans="2:39">
      <c r="B388" s="2"/>
      <c r="C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75" customHeight="1" spans="2:39">
      <c r="B389" s="2"/>
      <c r="C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15.75" customHeight="1" spans="2:39">
      <c r="B390" s="2"/>
      <c r="C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5.75" customHeight="1" spans="2:39">
      <c r="B391" s="2"/>
      <c r="C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ht="15.75" customHeight="1" spans="2:39">
      <c r="B392" s="2"/>
      <c r="C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ht="15.75" customHeight="1" spans="2:39">
      <c r="B393" s="2"/>
      <c r="C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ht="15.75" customHeight="1" spans="2:39">
      <c r="B394" s="2"/>
      <c r="C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ht="15.75" customHeight="1" spans="2:39">
      <c r="B395" s="2"/>
      <c r="C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ht="15.75" customHeight="1" spans="2:39">
      <c r="B396" s="2"/>
      <c r="C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ht="15.75" customHeight="1" spans="2:39">
      <c r="B397" s="2"/>
      <c r="C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ht="15.75" customHeight="1" spans="2:39">
      <c r="B398" s="2"/>
      <c r="C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ht="15.75" customHeight="1" spans="2:39">
      <c r="B399" s="2"/>
      <c r="C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ht="15.75" customHeight="1" spans="2:39">
      <c r="B400" s="2"/>
      <c r="C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ht="15.75" customHeight="1" spans="2:39">
      <c r="B401" s="2"/>
      <c r="C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ht="15.75" customHeight="1" spans="2:39">
      <c r="B402" s="2"/>
      <c r="C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ht="15.75" customHeight="1" spans="2:39">
      <c r="B403" s="2"/>
      <c r="C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ht="15.75" customHeight="1" spans="2:39">
      <c r="B404" s="2"/>
      <c r="C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ht="15.75" customHeight="1" spans="2:39">
      <c r="B405" s="2"/>
      <c r="C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ht="15.75" customHeight="1" spans="2:39">
      <c r="B406" s="2"/>
      <c r="C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ht="15.75" customHeight="1" spans="2:39">
      <c r="B407" s="2"/>
      <c r="C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ht="15.75" customHeight="1" spans="2:39">
      <c r="B408" s="2"/>
      <c r="C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ht="15.75" customHeight="1" spans="2:39">
      <c r="B409" s="2"/>
      <c r="C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ht="15.75" customHeight="1" spans="2:39">
      <c r="B410" s="2"/>
      <c r="C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ht="15.75" customHeight="1" spans="2:39">
      <c r="B411" s="2"/>
      <c r="C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ht="15.75" customHeight="1" spans="2:39">
      <c r="B412" s="2"/>
      <c r="C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ht="15.75" customHeight="1" spans="2:39">
      <c r="B413" s="2"/>
      <c r="C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ht="15.75" customHeight="1" spans="2:39">
      <c r="B414" s="2"/>
      <c r="C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ht="15.75" customHeight="1" spans="2:39">
      <c r="B415" s="2"/>
      <c r="C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ht="15.75" customHeight="1" spans="2:39">
      <c r="B416" s="2"/>
      <c r="C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ht="15.75" customHeight="1" spans="2:39">
      <c r="B417" s="2"/>
      <c r="C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ht="15.75" customHeight="1" spans="2:39">
      <c r="B418" s="2"/>
      <c r="C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ht="15.75" customHeight="1" spans="2:39">
      <c r="B419" s="2"/>
      <c r="C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ht="15.75" customHeight="1" spans="2:39">
      <c r="B420" s="2"/>
      <c r="C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ht="15.75" customHeight="1" spans="2:39">
      <c r="B421" s="2"/>
      <c r="C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ht="15.75" customHeight="1" spans="2:39">
      <c r="B422" s="2"/>
      <c r="C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 spans="52:65">
      <c r="AZ447" s="3"/>
      <c r="BA447" s="3"/>
      <c r="BB447" s="3"/>
      <c r="BC447" s="3"/>
      <c r="BD447" s="3"/>
      <c r="BE447" s="3"/>
      <c r="BF447" s="3"/>
      <c r="BG447" s="406"/>
      <c r="BH447" s="406"/>
      <c r="BI447" s="3"/>
      <c r="BJ447" s="3"/>
      <c r="BK447" s="3"/>
      <c r="BL447" s="3"/>
      <c r="BM447" s="3"/>
    </row>
    <row r="448" ht="15.75" customHeight="1" spans="52:65">
      <c r="AZ448" s="3"/>
      <c r="BA448" s="3"/>
      <c r="BB448" s="3"/>
      <c r="BC448" s="3"/>
      <c r="BD448" s="3"/>
      <c r="BE448" s="3"/>
      <c r="BF448" s="3"/>
      <c r="BG448" s="406"/>
      <c r="BH448" s="406"/>
      <c r="BI448" s="3"/>
      <c r="BJ448" s="3"/>
      <c r="BK448" s="3"/>
      <c r="BL448" s="3"/>
      <c r="BM448" s="3"/>
    </row>
    <row r="449" ht="15.75" customHeight="1" spans="52:65">
      <c r="AZ449" s="3"/>
      <c r="BA449" s="3"/>
      <c r="BB449" s="3"/>
      <c r="BC449" s="3"/>
      <c r="BD449" s="3"/>
      <c r="BE449" s="3"/>
      <c r="BF449" s="3"/>
      <c r="BG449" s="406"/>
      <c r="BH449" s="406"/>
      <c r="BI449" s="3"/>
      <c r="BJ449" s="3"/>
      <c r="BK449" s="3"/>
      <c r="BL449" s="3"/>
      <c r="BM449" s="3"/>
    </row>
    <row r="450" ht="15.75" customHeight="1" spans="52:65">
      <c r="AZ450" s="3"/>
      <c r="BA450" s="3"/>
      <c r="BB450" s="3"/>
      <c r="BC450" s="3"/>
      <c r="BD450" s="3"/>
      <c r="BE450" s="3"/>
      <c r="BF450" s="3"/>
      <c r="BG450" s="406"/>
      <c r="BH450" s="406"/>
      <c r="BI450" s="3"/>
      <c r="BJ450" s="3"/>
      <c r="BK450" s="3"/>
      <c r="BL450" s="3"/>
      <c r="BM450" s="3"/>
    </row>
    <row r="451" ht="15.75" customHeight="1" spans="52:65">
      <c r="AZ451" s="3"/>
      <c r="BA451" s="3"/>
      <c r="BB451" s="3"/>
      <c r="BC451" s="3"/>
      <c r="BD451" s="3"/>
      <c r="BE451" s="3"/>
      <c r="BF451" s="3"/>
      <c r="BG451" s="406"/>
      <c r="BH451" s="406"/>
      <c r="BI451" s="3"/>
      <c r="BJ451" s="3"/>
      <c r="BK451" s="3"/>
      <c r="BL451" s="3"/>
      <c r="BM451" s="3"/>
    </row>
    <row r="452" ht="15.75" customHeight="1" spans="52:65">
      <c r="AZ452" s="3"/>
      <c r="BA452" s="3"/>
      <c r="BB452" s="3"/>
      <c r="BC452" s="3"/>
      <c r="BD452" s="3"/>
      <c r="BE452" s="3"/>
      <c r="BF452" s="3"/>
      <c r="BG452" s="406"/>
      <c r="BH452" s="406"/>
      <c r="BI452" s="3"/>
      <c r="BJ452" s="3"/>
      <c r="BK452" s="3"/>
      <c r="BL452" s="3"/>
      <c r="BM452" s="3"/>
    </row>
    <row r="453" ht="15.75" customHeight="1" spans="52:65">
      <c r="AZ453" s="3"/>
      <c r="BA453" s="3"/>
      <c r="BB453" s="3"/>
      <c r="BC453" s="3"/>
      <c r="BD453" s="3"/>
      <c r="BE453" s="3"/>
      <c r="BF453" s="3"/>
      <c r="BG453" s="406"/>
      <c r="BH453" s="406"/>
      <c r="BI453" s="3"/>
      <c r="BJ453" s="3"/>
      <c r="BK453" s="3"/>
      <c r="BL453" s="3"/>
      <c r="BM453" s="3"/>
    </row>
    <row r="454" ht="15.75" customHeight="1" spans="52:65">
      <c r="AZ454" s="3"/>
      <c r="BA454" s="3"/>
      <c r="BB454" s="3"/>
      <c r="BC454" s="3"/>
      <c r="BD454" s="3"/>
      <c r="BE454" s="3"/>
      <c r="BF454" s="3"/>
      <c r="BG454" s="406"/>
      <c r="BH454" s="406"/>
      <c r="BI454" s="3"/>
      <c r="BJ454" s="3"/>
      <c r="BK454" s="3"/>
      <c r="BL454" s="3"/>
      <c r="BM454" s="3"/>
    </row>
    <row r="455" ht="15.75" customHeight="1" spans="52:65">
      <c r="AZ455" s="3"/>
      <c r="BA455" s="3"/>
      <c r="BB455" s="3"/>
      <c r="BC455" s="3"/>
      <c r="BD455" s="3"/>
      <c r="BE455" s="3"/>
      <c r="BF455" s="3"/>
      <c r="BG455" s="406"/>
      <c r="BH455" s="406"/>
      <c r="BI455" s="3"/>
      <c r="BJ455" s="3"/>
      <c r="BK455" s="3"/>
      <c r="BL455" s="3"/>
      <c r="BM455" s="3"/>
    </row>
    <row r="456" ht="15.75" customHeight="1" spans="52:65">
      <c r="AZ456" s="3"/>
      <c r="BA456" s="3"/>
      <c r="BB456" s="3"/>
      <c r="BC456" s="3"/>
      <c r="BD456" s="3"/>
      <c r="BE456" s="3"/>
      <c r="BF456" s="3"/>
      <c r="BG456" s="406"/>
      <c r="BH456" s="406"/>
      <c r="BI456" s="3"/>
      <c r="BJ456" s="3"/>
      <c r="BK456" s="3"/>
      <c r="BL456" s="3"/>
      <c r="BM456" s="3"/>
    </row>
    <row r="457" ht="15.75" customHeight="1" spans="52:65">
      <c r="AZ457" s="3"/>
      <c r="BA457" s="3"/>
      <c r="BB457" s="3"/>
      <c r="BC457" s="3"/>
      <c r="BD457" s="3"/>
      <c r="BE457" s="3"/>
      <c r="BF457" s="3"/>
      <c r="BG457" s="406"/>
      <c r="BH457" s="406"/>
      <c r="BI457" s="3"/>
      <c r="BJ457" s="3"/>
      <c r="BK457" s="3"/>
      <c r="BL457" s="3"/>
      <c r="BM457" s="3"/>
    </row>
    <row r="458" ht="15.75" customHeight="1" spans="52:65">
      <c r="AZ458" s="3"/>
      <c r="BA458" s="3"/>
      <c r="BB458" s="3"/>
      <c r="BC458" s="3"/>
      <c r="BD458" s="3"/>
      <c r="BE458" s="3"/>
      <c r="BF458" s="3"/>
      <c r="BG458" s="406"/>
      <c r="BH458" s="406"/>
      <c r="BI458" s="3"/>
      <c r="BJ458" s="3"/>
      <c r="BK458" s="3"/>
      <c r="BL458" s="3"/>
      <c r="BM458" s="3"/>
    </row>
    <row r="459" ht="15.75" customHeight="1" spans="52:65">
      <c r="AZ459" s="3"/>
      <c r="BA459" s="3"/>
      <c r="BB459" s="3"/>
      <c r="BC459" s="3"/>
      <c r="BD459" s="3"/>
      <c r="BE459" s="3"/>
      <c r="BF459" s="3"/>
      <c r="BG459" s="406"/>
      <c r="BH459" s="406"/>
      <c r="BI459" s="3"/>
      <c r="BJ459" s="3"/>
      <c r="BK459" s="3"/>
      <c r="BL459" s="3"/>
      <c r="BM459" s="3"/>
    </row>
    <row r="460" ht="15.75" customHeight="1" spans="52:65">
      <c r="AZ460" s="3"/>
      <c r="BA460" s="3"/>
      <c r="BB460" s="3"/>
      <c r="BC460" s="3"/>
      <c r="BD460" s="3"/>
      <c r="BE460" s="3"/>
      <c r="BF460" s="3"/>
      <c r="BG460" s="406"/>
      <c r="BH460" s="406"/>
      <c r="BI460" s="3"/>
      <c r="BJ460" s="3"/>
      <c r="BK460" s="3"/>
      <c r="BL460" s="3"/>
      <c r="BM460" s="3"/>
    </row>
    <row r="461" ht="15.75" customHeight="1" spans="52:65">
      <c r="AZ461" s="3"/>
      <c r="BA461" s="3"/>
      <c r="BB461" s="3"/>
      <c r="BC461" s="3"/>
      <c r="BD461" s="3"/>
      <c r="BE461" s="3"/>
      <c r="BF461" s="3"/>
      <c r="BG461" s="406"/>
      <c r="BH461" s="406"/>
      <c r="BI461" s="3"/>
      <c r="BJ461" s="3"/>
      <c r="BK461" s="3"/>
      <c r="BL461" s="3"/>
      <c r="BM461" s="3"/>
    </row>
    <row r="462" ht="15.75" customHeight="1" spans="52:65">
      <c r="AZ462" s="3"/>
      <c r="BA462" s="3"/>
      <c r="BB462" s="3"/>
      <c r="BC462" s="3"/>
      <c r="BD462" s="3"/>
      <c r="BE462" s="3"/>
      <c r="BF462" s="3"/>
      <c r="BG462" s="406"/>
      <c r="BH462" s="406"/>
      <c r="BI462" s="3"/>
      <c r="BJ462" s="3"/>
      <c r="BK462" s="3"/>
      <c r="BL462" s="3"/>
      <c r="BM462" s="3"/>
    </row>
    <row r="463" ht="15.75" customHeight="1" spans="52:65">
      <c r="AZ463" s="3"/>
      <c r="BA463" s="3"/>
      <c r="BB463" s="3"/>
      <c r="BC463" s="3"/>
      <c r="BD463" s="3"/>
      <c r="BE463" s="3"/>
      <c r="BF463" s="3"/>
      <c r="BG463" s="406"/>
      <c r="BH463" s="406"/>
      <c r="BI463" s="3"/>
      <c r="BJ463" s="3"/>
      <c r="BK463" s="3"/>
      <c r="BL463" s="3"/>
      <c r="BM463" s="3"/>
    </row>
    <row r="464" ht="15.75" customHeight="1" spans="52:65">
      <c r="AZ464" s="3"/>
      <c r="BA464" s="3"/>
      <c r="BB464" s="3"/>
      <c r="BC464" s="3"/>
      <c r="BD464" s="3"/>
      <c r="BE464" s="3"/>
      <c r="BF464" s="3"/>
      <c r="BG464" s="406"/>
      <c r="BH464" s="406"/>
      <c r="BI464" s="3"/>
      <c r="BJ464" s="3"/>
      <c r="BK464" s="3"/>
      <c r="BL464" s="3"/>
      <c r="BM464" s="3"/>
    </row>
    <row r="465" ht="15.75" customHeight="1" spans="52:65">
      <c r="AZ465" s="3"/>
      <c r="BA465" s="3"/>
      <c r="BB465" s="3"/>
      <c r="BC465" s="3"/>
      <c r="BD465" s="3"/>
      <c r="BE465" s="3"/>
      <c r="BF465" s="3"/>
      <c r="BG465" s="406"/>
      <c r="BH465" s="406"/>
      <c r="BI465" s="3"/>
      <c r="BJ465" s="3"/>
      <c r="BK465" s="3"/>
      <c r="BL465" s="3"/>
      <c r="BM465" s="3"/>
    </row>
    <row r="466" ht="15.75" customHeight="1" spans="52:65">
      <c r="AZ466" s="3"/>
      <c r="BA466" s="3"/>
      <c r="BB466" s="3"/>
      <c r="BC466" s="3"/>
      <c r="BD466" s="3"/>
      <c r="BE466" s="3"/>
      <c r="BF466" s="3"/>
      <c r="BG466" s="406"/>
      <c r="BH466" s="406"/>
      <c r="BI466" s="3"/>
      <c r="BJ466" s="3"/>
      <c r="BK466" s="3"/>
      <c r="BL466" s="3"/>
      <c r="BM466" s="3"/>
    </row>
    <row r="467" ht="15.75" customHeight="1" spans="52:65">
      <c r="AZ467" s="3"/>
      <c r="BA467" s="3"/>
      <c r="BB467" s="3"/>
      <c r="BC467" s="3"/>
      <c r="BD467" s="3"/>
      <c r="BE467" s="3"/>
      <c r="BF467" s="3"/>
      <c r="BG467" s="406"/>
      <c r="BH467" s="406"/>
      <c r="BI467" s="3"/>
      <c r="BJ467" s="3"/>
      <c r="BK467" s="3"/>
      <c r="BL467" s="3"/>
      <c r="BM467" s="3"/>
    </row>
    <row r="468" ht="15.75" customHeight="1" spans="52:65">
      <c r="AZ468" s="3"/>
      <c r="BA468" s="3"/>
      <c r="BB468" s="3"/>
      <c r="BC468" s="3"/>
      <c r="BD468" s="3"/>
      <c r="BE468" s="3"/>
      <c r="BF468" s="3"/>
      <c r="BG468" s="406"/>
      <c r="BH468" s="406"/>
      <c r="BI468" s="3"/>
      <c r="BJ468" s="3"/>
      <c r="BK468" s="3"/>
      <c r="BL468" s="3"/>
      <c r="BM468" s="3"/>
    </row>
    <row r="469" ht="15.75" customHeight="1" spans="52:65">
      <c r="AZ469" s="3"/>
      <c r="BA469" s="3"/>
      <c r="BB469" s="3"/>
      <c r="BC469" s="3"/>
      <c r="BD469" s="3"/>
      <c r="BE469" s="3"/>
      <c r="BF469" s="3"/>
      <c r="BG469" s="406"/>
      <c r="BH469" s="406"/>
      <c r="BI469" s="3"/>
      <c r="BJ469" s="3"/>
      <c r="BK469" s="3"/>
      <c r="BL469" s="3"/>
      <c r="BM469" s="3"/>
    </row>
    <row r="470" ht="15.75" customHeight="1" spans="52:65">
      <c r="AZ470" s="3"/>
      <c r="BA470" s="3"/>
      <c r="BB470" s="3"/>
      <c r="BC470" s="3"/>
      <c r="BD470" s="3"/>
      <c r="BE470" s="3"/>
      <c r="BF470" s="3"/>
      <c r="BG470" s="406"/>
      <c r="BH470" s="406"/>
      <c r="BI470" s="3"/>
      <c r="BJ470" s="3"/>
      <c r="BK470" s="3"/>
      <c r="BL470" s="3"/>
      <c r="BM470" s="3"/>
    </row>
    <row r="471" ht="15.75" customHeight="1" spans="52:65">
      <c r="AZ471" s="3"/>
      <c r="BA471" s="3"/>
      <c r="BB471" s="3"/>
      <c r="BC471" s="3"/>
      <c r="BD471" s="3"/>
      <c r="BE471" s="3"/>
      <c r="BF471" s="3"/>
      <c r="BG471" s="406"/>
      <c r="BH471" s="406"/>
      <c r="BI471" s="3"/>
      <c r="BJ471" s="3"/>
      <c r="BK471" s="3"/>
      <c r="BL471" s="3"/>
      <c r="BM471" s="3"/>
    </row>
    <row r="472" ht="15.75" customHeight="1" spans="52:65">
      <c r="AZ472" s="3"/>
      <c r="BA472" s="3"/>
      <c r="BB472" s="3"/>
      <c r="BC472" s="3"/>
      <c r="BD472" s="3"/>
      <c r="BE472" s="3"/>
      <c r="BF472" s="3"/>
      <c r="BG472" s="406"/>
      <c r="BH472" s="406"/>
      <c r="BI472" s="3"/>
      <c r="BJ472" s="3"/>
      <c r="BK472" s="3"/>
      <c r="BL472" s="3"/>
      <c r="BM472" s="3"/>
    </row>
    <row r="473" ht="15.75" customHeight="1" spans="52:65">
      <c r="AZ473" s="3"/>
      <c r="BA473" s="3"/>
      <c r="BB473" s="3"/>
      <c r="BC473" s="3"/>
      <c r="BD473" s="3"/>
      <c r="BE473" s="3"/>
      <c r="BF473" s="3"/>
      <c r="BG473" s="406"/>
      <c r="BH473" s="406"/>
      <c r="BI473" s="3"/>
      <c r="BJ473" s="3"/>
      <c r="BK473" s="3"/>
      <c r="BL473" s="3"/>
      <c r="BM473" s="3"/>
    </row>
    <row r="474" ht="15.75" customHeight="1" spans="52:65">
      <c r="AZ474" s="3"/>
      <c r="BA474" s="3"/>
      <c r="BB474" s="3"/>
      <c r="BC474" s="3"/>
      <c r="BD474" s="3"/>
      <c r="BE474" s="3"/>
      <c r="BF474" s="3"/>
      <c r="BG474" s="406"/>
      <c r="BH474" s="406"/>
      <c r="BI474" s="3"/>
      <c r="BJ474" s="3"/>
      <c r="BK474" s="3"/>
      <c r="BL474" s="3"/>
      <c r="BM474" s="3"/>
    </row>
    <row r="475" ht="15.75" customHeight="1" spans="52:65">
      <c r="AZ475" s="3"/>
      <c r="BA475" s="3"/>
      <c r="BB475" s="3"/>
      <c r="BC475" s="3"/>
      <c r="BD475" s="3"/>
      <c r="BE475" s="3"/>
      <c r="BF475" s="3"/>
      <c r="BG475" s="406"/>
      <c r="BH475" s="406"/>
      <c r="BI475" s="3"/>
      <c r="BJ475" s="3"/>
      <c r="BK475" s="3"/>
      <c r="BL475" s="3"/>
      <c r="BM475" s="3"/>
    </row>
    <row r="476" ht="15.75" customHeight="1" spans="52:65">
      <c r="AZ476" s="3"/>
      <c r="BA476" s="3"/>
      <c r="BB476" s="3"/>
      <c r="BC476" s="3"/>
      <c r="BD476" s="3"/>
      <c r="BE476" s="3"/>
      <c r="BF476" s="3"/>
      <c r="BG476" s="406"/>
      <c r="BH476" s="406"/>
      <c r="BI476" s="3"/>
      <c r="BJ476" s="3"/>
      <c r="BK476" s="3"/>
      <c r="BL476" s="3"/>
      <c r="BM476" s="3"/>
    </row>
    <row r="477" ht="15.75" customHeight="1" spans="52:65">
      <c r="AZ477" s="3"/>
      <c r="BA477" s="3"/>
      <c r="BB477" s="3"/>
      <c r="BC477" s="3"/>
      <c r="BD477" s="3"/>
      <c r="BE477" s="3"/>
      <c r="BF477" s="3"/>
      <c r="BG477" s="406"/>
      <c r="BH477" s="406"/>
      <c r="BI477" s="3"/>
      <c r="BJ477" s="3"/>
      <c r="BK477" s="3"/>
      <c r="BL477" s="3"/>
      <c r="BM477" s="3"/>
    </row>
    <row r="478" ht="15.75" customHeight="1" spans="52:65">
      <c r="AZ478" s="3"/>
      <c r="BA478" s="3"/>
      <c r="BB478" s="3"/>
      <c r="BC478" s="3"/>
      <c r="BD478" s="3"/>
      <c r="BE478" s="3"/>
      <c r="BF478" s="3"/>
      <c r="BG478" s="406"/>
      <c r="BH478" s="406"/>
      <c r="BI478" s="3"/>
      <c r="BJ478" s="3"/>
      <c r="BK478" s="3"/>
      <c r="BL478" s="3"/>
      <c r="BM478" s="3"/>
    </row>
    <row r="479" ht="15.75" customHeight="1" spans="52:65">
      <c r="AZ479" s="3"/>
      <c r="BA479" s="3"/>
      <c r="BB479" s="3"/>
      <c r="BC479" s="3"/>
      <c r="BD479" s="3"/>
      <c r="BE479" s="3"/>
      <c r="BF479" s="3"/>
      <c r="BG479" s="406"/>
      <c r="BH479" s="406"/>
      <c r="BI479" s="3"/>
      <c r="BJ479" s="3"/>
      <c r="BK479" s="3"/>
      <c r="BL479" s="3"/>
      <c r="BM479" s="3"/>
    </row>
    <row r="480" ht="15.75" customHeight="1" spans="52:65">
      <c r="AZ480" s="3"/>
      <c r="BA480" s="3"/>
      <c r="BB480" s="3"/>
      <c r="BC480" s="3"/>
      <c r="BD480" s="3"/>
      <c r="BE480" s="3"/>
      <c r="BF480" s="3"/>
      <c r="BG480" s="406"/>
      <c r="BH480" s="406"/>
      <c r="BI480" s="3"/>
      <c r="BJ480" s="3"/>
      <c r="BK480" s="3"/>
      <c r="BL480" s="3"/>
      <c r="BM480" s="3"/>
    </row>
    <row r="481" ht="15.75" customHeight="1" spans="52:65">
      <c r="AZ481" s="3"/>
      <c r="BA481" s="3"/>
      <c r="BB481" s="3"/>
      <c r="BC481" s="3"/>
      <c r="BD481" s="3"/>
      <c r="BE481" s="3"/>
      <c r="BF481" s="3"/>
      <c r="BG481" s="406"/>
      <c r="BH481" s="406"/>
      <c r="BI481" s="3"/>
      <c r="BJ481" s="3"/>
      <c r="BK481" s="3"/>
      <c r="BL481" s="3"/>
      <c r="BM481" s="3"/>
    </row>
    <row r="482" ht="15.75" customHeight="1" spans="52:65">
      <c r="AZ482" s="3"/>
      <c r="BA482" s="3"/>
      <c r="BB482" s="3"/>
      <c r="BC482" s="3"/>
      <c r="BD482" s="3"/>
      <c r="BE482" s="3"/>
      <c r="BF482" s="3"/>
      <c r="BG482" s="406"/>
      <c r="BH482" s="406"/>
      <c r="BI482" s="3"/>
      <c r="BJ482" s="3"/>
      <c r="BK482" s="3"/>
      <c r="BL482" s="3"/>
      <c r="BM482" s="3"/>
    </row>
    <row r="483" ht="15.75" customHeight="1" spans="52:65">
      <c r="AZ483" s="3"/>
      <c r="BA483" s="3"/>
      <c r="BB483" s="3"/>
      <c r="BC483" s="3"/>
      <c r="BD483" s="3"/>
      <c r="BE483" s="3"/>
      <c r="BF483" s="3"/>
      <c r="BG483" s="406"/>
      <c r="BH483" s="406"/>
      <c r="BI483" s="3"/>
      <c r="BJ483" s="3"/>
      <c r="BK483" s="3"/>
      <c r="BL483" s="3"/>
      <c r="BM483" s="3"/>
    </row>
    <row r="484" ht="15.75" customHeight="1" spans="52:65">
      <c r="AZ484" s="3"/>
      <c r="BA484" s="3"/>
      <c r="BB484" s="3"/>
      <c r="BC484" s="3"/>
      <c r="BD484" s="3"/>
      <c r="BE484" s="3"/>
      <c r="BF484" s="3"/>
      <c r="BG484" s="406"/>
      <c r="BH484" s="406"/>
      <c r="BI484" s="3"/>
      <c r="BJ484" s="3"/>
      <c r="BK484" s="3"/>
      <c r="BL484" s="3"/>
      <c r="BM484" s="3"/>
    </row>
    <row r="485" ht="15.75" customHeight="1" spans="52:65">
      <c r="AZ485" s="3"/>
      <c r="BA485" s="3"/>
      <c r="BB485" s="3"/>
      <c r="BC485" s="3"/>
      <c r="BD485" s="3"/>
      <c r="BE485" s="3"/>
      <c r="BF485" s="3"/>
      <c r="BG485" s="406"/>
      <c r="BH485" s="406"/>
      <c r="BI485" s="3"/>
      <c r="BJ485" s="3"/>
      <c r="BK485" s="3"/>
      <c r="BL485" s="3"/>
      <c r="BM485" s="3"/>
    </row>
    <row r="486" ht="15.75" customHeight="1" spans="52:65">
      <c r="AZ486" s="3"/>
      <c r="BA486" s="3"/>
      <c r="BB486" s="3"/>
      <c r="BC486" s="3"/>
      <c r="BD486" s="3"/>
      <c r="BE486" s="3"/>
      <c r="BF486" s="3"/>
      <c r="BG486" s="406"/>
      <c r="BH486" s="406"/>
      <c r="BI486" s="3"/>
      <c r="BJ486" s="3"/>
      <c r="BK486" s="3"/>
      <c r="BL486" s="3"/>
      <c r="BM486" s="3"/>
    </row>
    <row r="487" ht="15.75" customHeight="1" spans="52:65">
      <c r="AZ487" s="3"/>
      <c r="BA487" s="3"/>
      <c r="BB487" s="3"/>
      <c r="BC487" s="3"/>
      <c r="BD487" s="3"/>
      <c r="BE487" s="3"/>
      <c r="BF487" s="3"/>
      <c r="BG487" s="406"/>
      <c r="BH487" s="406"/>
      <c r="BI487" s="3"/>
      <c r="BJ487" s="3"/>
      <c r="BK487" s="3"/>
      <c r="BL487" s="3"/>
      <c r="BM487" s="3"/>
    </row>
    <row r="488" ht="15.75" customHeight="1" spans="52:65">
      <c r="AZ488" s="3"/>
      <c r="BA488" s="3"/>
      <c r="BB488" s="3"/>
      <c r="BC488" s="3"/>
      <c r="BD488" s="3"/>
      <c r="BE488" s="3"/>
      <c r="BF488" s="3"/>
      <c r="BG488" s="406"/>
      <c r="BH488" s="406"/>
      <c r="BI488" s="3"/>
      <c r="BJ488" s="3"/>
      <c r="BK488" s="3"/>
      <c r="BL488" s="3"/>
      <c r="BM488" s="3"/>
    </row>
    <row r="489" ht="15.75" customHeight="1" spans="52:65">
      <c r="AZ489" s="3"/>
      <c r="BA489" s="3"/>
      <c r="BB489" s="3"/>
      <c r="BC489" s="3"/>
      <c r="BD489" s="3"/>
      <c r="BE489" s="3"/>
      <c r="BF489" s="3"/>
      <c r="BG489" s="406"/>
      <c r="BH489" s="406"/>
      <c r="BI489" s="3"/>
      <c r="BJ489" s="3"/>
      <c r="BK489" s="3"/>
      <c r="BL489" s="3"/>
      <c r="BM489" s="3"/>
    </row>
    <row r="490" ht="15.75" customHeight="1" spans="52:65">
      <c r="AZ490" s="3"/>
      <c r="BA490" s="3"/>
      <c r="BB490" s="3"/>
      <c r="BC490" s="3"/>
      <c r="BD490" s="3"/>
      <c r="BE490" s="3"/>
      <c r="BF490" s="3"/>
      <c r="BG490" s="406"/>
      <c r="BH490" s="406"/>
      <c r="BI490" s="3"/>
      <c r="BJ490" s="3"/>
      <c r="BK490" s="3"/>
      <c r="BL490" s="3"/>
      <c r="BM490" s="3"/>
    </row>
    <row r="491" ht="15.75" customHeight="1" spans="52:65">
      <c r="AZ491" s="3"/>
      <c r="BA491" s="3"/>
      <c r="BB491" s="3"/>
      <c r="BC491" s="3"/>
      <c r="BD491" s="3"/>
      <c r="BE491" s="3"/>
      <c r="BF491" s="3"/>
      <c r="BG491" s="406"/>
      <c r="BH491" s="406"/>
      <c r="BI491" s="3"/>
      <c r="BJ491" s="3"/>
      <c r="BK491" s="3"/>
      <c r="BL491" s="3"/>
      <c r="BM491" s="3"/>
    </row>
    <row r="492" ht="15.75" customHeight="1" spans="52:65">
      <c r="AZ492" s="3"/>
      <c r="BA492" s="3"/>
      <c r="BB492" s="3"/>
      <c r="BC492" s="3"/>
      <c r="BD492" s="3"/>
      <c r="BE492" s="3"/>
      <c r="BF492" s="3"/>
      <c r="BG492" s="406"/>
      <c r="BH492" s="406"/>
      <c r="BI492" s="3"/>
      <c r="BJ492" s="3"/>
      <c r="BK492" s="3"/>
      <c r="BL492" s="3"/>
      <c r="BM492" s="3"/>
    </row>
    <row r="493" ht="15.75" customHeight="1" spans="52:65">
      <c r="AZ493" s="3"/>
      <c r="BA493" s="3"/>
      <c r="BB493" s="3"/>
      <c r="BC493" s="3"/>
      <c r="BD493" s="3"/>
      <c r="BE493" s="3"/>
      <c r="BF493" s="3"/>
      <c r="BG493" s="406"/>
      <c r="BH493" s="406"/>
      <c r="BI493" s="3"/>
      <c r="BJ493" s="3"/>
      <c r="BK493" s="3"/>
      <c r="BL493" s="3"/>
      <c r="BM493" s="3"/>
    </row>
    <row r="494" ht="15.75" customHeight="1" spans="52:65">
      <c r="AZ494" s="3"/>
      <c r="BA494" s="3"/>
      <c r="BB494" s="3"/>
      <c r="BC494" s="3"/>
      <c r="BD494" s="3"/>
      <c r="BE494" s="3"/>
      <c r="BF494" s="3"/>
      <c r="BG494" s="406"/>
      <c r="BH494" s="406"/>
      <c r="BI494" s="3"/>
      <c r="BJ494" s="3"/>
      <c r="BK494" s="3"/>
      <c r="BL494" s="3"/>
      <c r="BM494" s="3"/>
    </row>
    <row r="495" ht="15.75" customHeight="1" spans="52:65">
      <c r="AZ495" s="3"/>
      <c r="BA495" s="3"/>
      <c r="BB495" s="3"/>
      <c r="BC495" s="3"/>
      <c r="BD495" s="3"/>
      <c r="BE495" s="3"/>
      <c r="BF495" s="3"/>
      <c r="BG495" s="406"/>
      <c r="BH495" s="406"/>
      <c r="BI495" s="3"/>
      <c r="BJ495" s="3"/>
      <c r="BK495" s="3"/>
      <c r="BL495" s="3"/>
      <c r="BM495" s="3"/>
    </row>
    <row r="496" ht="15.75" customHeight="1" spans="52:65">
      <c r="AZ496" s="3"/>
      <c r="BA496" s="3"/>
      <c r="BB496" s="3"/>
      <c r="BC496" s="3"/>
      <c r="BD496" s="3"/>
      <c r="BE496" s="3"/>
      <c r="BF496" s="3"/>
      <c r="BG496" s="406"/>
      <c r="BH496" s="406"/>
      <c r="BI496" s="3"/>
      <c r="BJ496" s="3"/>
      <c r="BK496" s="3"/>
      <c r="BL496" s="3"/>
      <c r="BM496" s="3"/>
    </row>
    <row r="497" ht="15.75" customHeight="1" spans="52:65">
      <c r="AZ497" s="3"/>
      <c r="BA497" s="3"/>
      <c r="BB497" s="3"/>
      <c r="BC497" s="3"/>
      <c r="BD497" s="3"/>
      <c r="BE497" s="3"/>
      <c r="BF497" s="3"/>
      <c r="BG497" s="406"/>
      <c r="BH497" s="406"/>
      <c r="BI497" s="3"/>
      <c r="BJ497" s="3"/>
      <c r="BK497" s="3"/>
      <c r="BL497" s="3"/>
      <c r="BM497" s="3"/>
    </row>
    <row r="498" ht="15.75" customHeight="1" spans="52:65">
      <c r="AZ498" s="3"/>
      <c r="BA498" s="3"/>
      <c r="BB498" s="3"/>
      <c r="BC498" s="3"/>
      <c r="BD498" s="3"/>
      <c r="BE498" s="3"/>
      <c r="BF498" s="3"/>
      <c r="BG498" s="406"/>
      <c r="BH498" s="406"/>
      <c r="BI498" s="3"/>
      <c r="BJ498" s="3"/>
      <c r="BK498" s="3"/>
      <c r="BL498" s="3"/>
      <c r="BM498" s="3"/>
    </row>
    <row r="499" ht="15.75" customHeight="1" spans="52:65">
      <c r="AZ499" s="3"/>
      <c r="BA499" s="3"/>
      <c r="BB499" s="3"/>
      <c r="BC499" s="3"/>
      <c r="BD499" s="3"/>
      <c r="BE499" s="3"/>
      <c r="BF499" s="3"/>
      <c r="BG499" s="406"/>
      <c r="BH499" s="406"/>
      <c r="BI499" s="3"/>
      <c r="BJ499" s="3"/>
      <c r="BK499" s="3"/>
      <c r="BL499" s="3"/>
      <c r="BM499" s="3"/>
    </row>
    <row r="500" ht="15.75" customHeight="1" spans="52:65">
      <c r="AZ500" s="3"/>
      <c r="BA500" s="3"/>
      <c r="BB500" s="3"/>
      <c r="BC500" s="3"/>
      <c r="BD500" s="3"/>
      <c r="BE500" s="3"/>
      <c r="BF500" s="3"/>
      <c r="BG500" s="406"/>
      <c r="BH500" s="406"/>
      <c r="BI500" s="3"/>
      <c r="BJ500" s="3"/>
      <c r="BK500" s="3"/>
      <c r="BL500" s="3"/>
      <c r="BM500" s="3"/>
    </row>
    <row r="501" ht="15.75" customHeight="1" spans="52:65">
      <c r="AZ501" s="3"/>
      <c r="BA501" s="3"/>
      <c r="BB501" s="3"/>
      <c r="BC501" s="3"/>
      <c r="BD501" s="3"/>
      <c r="BE501" s="3"/>
      <c r="BF501" s="3"/>
      <c r="BG501" s="406"/>
      <c r="BH501" s="406"/>
      <c r="BI501" s="3"/>
      <c r="BJ501" s="3"/>
      <c r="BK501" s="3"/>
      <c r="BL501" s="3"/>
      <c r="BM501" s="3"/>
    </row>
    <row r="502" ht="15.75" customHeight="1" spans="52:65">
      <c r="AZ502" s="3"/>
      <c r="BA502" s="3"/>
      <c r="BB502" s="3"/>
      <c r="BC502" s="3"/>
      <c r="BD502" s="3"/>
      <c r="BE502" s="3"/>
      <c r="BF502" s="3"/>
      <c r="BG502" s="406"/>
      <c r="BH502" s="406"/>
      <c r="BI502" s="3"/>
      <c r="BJ502" s="3"/>
      <c r="BK502" s="3"/>
      <c r="BL502" s="3"/>
      <c r="BM502" s="3"/>
    </row>
    <row r="503" ht="15.75" customHeight="1" spans="52:65">
      <c r="AZ503" s="3"/>
      <c r="BA503" s="3"/>
      <c r="BB503" s="3"/>
      <c r="BC503" s="3"/>
      <c r="BD503" s="3"/>
      <c r="BE503" s="3"/>
      <c r="BF503" s="3"/>
      <c r="BG503" s="406"/>
      <c r="BH503" s="406"/>
      <c r="BI503" s="3"/>
      <c r="BJ503" s="3"/>
      <c r="BK503" s="3"/>
      <c r="BL503" s="3"/>
      <c r="BM503" s="3"/>
    </row>
    <row r="504" ht="15.75" customHeight="1" spans="52:65">
      <c r="AZ504" s="3"/>
      <c r="BA504" s="3"/>
      <c r="BB504" s="3"/>
      <c r="BC504" s="3"/>
      <c r="BD504" s="3"/>
      <c r="BE504" s="3"/>
      <c r="BF504" s="3"/>
      <c r="BG504" s="406"/>
      <c r="BH504" s="406"/>
      <c r="BI504" s="3"/>
      <c r="BJ504" s="3"/>
      <c r="BK504" s="3"/>
      <c r="BL504" s="3"/>
      <c r="BM504" s="3"/>
    </row>
    <row r="505" ht="15.75" customHeight="1" spans="52:65">
      <c r="AZ505" s="3"/>
      <c r="BA505" s="3"/>
      <c r="BB505" s="3"/>
      <c r="BC505" s="3"/>
      <c r="BD505" s="3"/>
      <c r="BE505" s="3"/>
      <c r="BF505" s="3"/>
      <c r="BG505" s="406"/>
      <c r="BH505" s="406"/>
      <c r="BI505" s="3"/>
      <c r="BJ505" s="3"/>
      <c r="BK505" s="3"/>
      <c r="BL505" s="3"/>
      <c r="BM505" s="3"/>
    </row>
    <row r="506" ht="15.75" customHeight="1" spans="52:65">
      <c r="AZ506" s="3"/>
      <c r="BA506" s="3"/>
      <c r="BB506" s="3"/>
      <c r="BC506" s="3"/>
      <c r="BD506" s="3"/>
      <c r="BE506" s="3"/>
      <c r="BF506" s="3"/>
      <c r="BG506" s="406"/>
      <c r="BH506" s="406"/>
      <c r="BI506" s="3"/>
      <c r="BJ506" s="3"/>
      <c r="BK506" s="3"/>
      <c r="BL506" s="3"/>
      <c r="BM506" s="3"/>
    </row>
    <row r="507" s="1" customFormat="1" ht="15.75" customHeight="1" spans="45:87">
      <c r="AS507" s="411"/>
      <c r="AT507" s="411"/>
      <c r="AU507" s="412"/>
      <c r="AV507" s="412"/>
      <c r="AW507" s="412"/>
      <c r="AZ507" s="306"/>
      <c r="BA507" s="306"/>
      <c r="BB507" s="306"/>
      <c r="BC507" s="306"/>
      <c r="BD507" s="306"/>
      <c r="BE507" s="306"/>
      <c r="BF507" s="306"/>
      <c r="BG507" s="413"/>
      <c r="BH507" s="413"/>
      <c r="BI507" s="306"/>
      <c r="BJ507" s="306"/>
      <c r="BK507" s="306"/>
      <c r="BL507" s="306"/>
      <c r="BM507" s="306"/>
      <c r="BN507" s="309"/>
      <c r="BO507" s="309"/>
      <c r="BP507" s="309"/>
      <c r="BQ507" s="309"/>
      <c r="BR507" s="309"/>
      <c r="BS507" s="309"/>
      <c r="BT507" s="309"/>
      <c r="BU507" s="309"/>
      <c r="BV507" s="309"/>
      <c r="BW507" s="309"/>
      <c r="BX507" s="309"/>
      <c r="BY507" s="306"/>
      <c r="BZ507" s="309"/>
      <c r="CA507" s="309"/>
      <c r="CB507" s="309"/>
      <c r="CC507" s="309"/>
      <c r="CD507" s="309"/>
      <c r="CE507" s="309"/>
      <c r="CF507" s="309"/>
      <c r="CG507" s="309"/>
      <c r="CH507" s="309"/>
      <c r="CI507" s="309"/>
    </row>
    <row r="508" s="1" customFormat="1" ht="15.75" customHeight="1" spans="45:87">
      <c r="AS508" s="411"/>
      <c r="AT508" s="411"/>
      <c r="AU508" s="412"/>
      <c r="AV508" s="412"/>
      <c r="AW508" s="412"/>
      <c r="AZ508" s="306"/>
      <c r="BA508" s="306"/>
      <c r="BB508" s="306"/>
      <c r="BC508" s="306"/>
      <c r="BD508" s="306"/>
      <c r="BE508" s="306"/>
      <c r="BF508" s="306"/>
      <c r="BG508" s="413"/>
      <c r="BH508" s="413"/>
      <c r="BI508" s="306"/>
      <c r="BJ508" s="306"/>
      <c r="BK508" s="306"/>
      <c r="BL508" s="306"/>
      <c r="BM508" s="306"/>
      <c r="BN508" s="309"/>
      <c r="BO508" s="309"/>
      <c r="BP508" s="309"/>
      <c r="BQ508" s="309"/>
      <c r="BR508" s="309"/>
      <c r="BS508" s="309"/>
      <c r="BT508" s="309"/>
      <c r="BU508" s="309"/>
      <c r="BV508" s="309"/>
      <c r="BW508" s="309"/>
      <c r="BX508" s="309"/>
      <c r="BY508" s="306"/>
      <c r="BZ508" s="309"/>
      <c r="CA508" s="309"/>
      <c r="CB508" s="309"/>
      <c r="CC508" s="309"/>
      <c r="CD508" s="309"/>
      <c r="CE508" s="309"/>
      <c r="CF508" s="309"/>
      <c r="CG508" s="309"/>
      <c r="CH508" s="309"/>
      <c r="CI508" s="309"/>
    </row>
    <row r="509" s="1" customFormat="1" ht="15.75" customHeight="1" spans="45:87">
      <c r="AS509" s="411"/>
      <c r="AT509" s="411"/>
      <c r="AU509" s="412"/>
      <c r="AV509" s="412"/>
      <c r="AW509" s="412"/>
      <c r="AZ509" s="306"/>
      <c r="BA509" s="306"/>
      <c r="BB509" s="306"/>
      <c r="BC509" s="306"/>
      <c r="BD509" s="306"/>
      <c r="BE509" s="306"/>
      <c r="BF509" s="306"/>
      <c r="BG509" s="413"/>
      <c r="BH509" s="413"/>
      <c r="BI509" s="306"/>
      <c r="BJ509" s="306"/>
      <c r="BK509" s="306"/>
      <c r="BL509" s="306"/>
      <c r="BM509" s="306"/>
      <c r="BN509" s="309"/>
      <c r="BO509" s="309"/>
      <c r="BP509" s="309"/>
      <c r="BQ509" s="309"/>
      <c r="BR509" s="309"/>
      <c r="BS509" s="309"/>
      <c r="BT509" s="309"/>
      <c r="BU509" s="309"/>
      <c r="BV509" s="309"/>
      <c r="BW509" s="309"/>
      <c r="BX509" s="309"/>
      <c r="BY509" s="306"/>
      <c r="BZ509" s="309"/>
      <c r="CA509" s="309"/>
      <c r="CB509" s="309"/>
      <c r="CC509" s="309"/>
      <c r="CD509" s="309"/>
      <c r="CE509" s="309"/>
      <c r="CF509" s="309"/>
      <c r="CG509" s="309"/>
      <c r="CH509" s="309"/>
      <c r="CI509" s="309"/>
    </row>
    <row r="510" ht="15.75" customHeight="1" spans="52:65">
      <c r="AZ510" s="3"/>
      <c r="BA510" s="3"/>
      <c r="BB510" s="3"/>
      <c r="BC510" s="3"/>
      <c r="BD510" s="3"/>
      <c r="BE510" s="3"/>
      <c r="BF510" s="3"/>
      <c r="BG510" s="406"/>
      <c r="BH510" s="406"/>
      <c r="BI510" s="3"/>
      <c r="BJ510" s="3"/>
      <c r="BK510" s="3"/>
      <c r="BL510" s="3"/>
      <c r="BM510" s="3"/>
    </row>
    <row r="511" ht="15.75" customHeight="1" spans="26:65">
      <c r="Z511" s="407" t="s">
        <v>55</v>
      </c>
      <c r="AA511" s="408"/>
      <c r="AB511" s="408"/>
      <c r="AC511" s="408"/>
      <c r="AD511" s="408"/>
      <c r="AE511" s="408"/>
      <c r="AF511" s="408"/>
      <c r="AG511" s="410"/>
      <c r="AH511" s="407" t="s">
        <v>54</v>
      </c>
      <c r="AI511" s="408"/>
      <c r="AJ511" s="408"/>
      <c r="AK511" s="408"/>
      <c r="AL511" s="408"/>
      <c r="AM511" s="408"/>
      <c r="AN511" s="408"/>
      <c r="AO511" s="410"/>
      <c r="AZ511" s="3"/>
      <c r="BA511" s="3"/>
      <c r="BB511" s="3"/>
      <c r="BC511" s="3"/>
      <c r="BD511" s="3"/>
      <c r="BE511" s="3"/>
      <c r="BF511" s="3"/>
      <c r="BG511" s="406"/>
      <c r="BH511" s="406"/>
      <c r="BI511" s="3"/>
      <c r="BJ511" s="3"/>
      <c r="BK511" s="3"/>
      <c r="BL511" s="3"/>
      <c r="BM511" s="3"/>
    </row>
    <row r="512" ht="15.75" customHeight="1" spans="26:65">
      <c r="Z512" s="409"/>
      <c r="AA512" s="29"/>
      <c r="AB512" s="29"/>
      <c r="AC512" s="29"/>
      <c r="AD512" s="290"/>
      <c r="AE512" s="290"/>
      <c r="AF512" s="290" t="s">
        <v>111</v>
      </c>
      <c r="AG512" s="291" t="s">
        <v>111</v>
      </c>
      <c r="AH512" s="409"/>
      <c r="AI512" s="29"/>
      <c r="AJ512" s="29"/>
      <c r="AK512" s="29"/>
      <c r="AL512" s="290"/>
      <c r="AM512" s="290"/>
      <c r="AN512" s="290" t="s">
        <v>111</v>
      </c>
      <c r="AO512" s="291" t="s">
        <v>111</v>
      </c>
      <c r="AZ512" s="3"/>
      <c r="BA512" s="3"/>
      <c r="BB512" s="3"/>
      <c r="BC512" s="3"/>
      <c r="BD512" s="3"/>
      <c r="BE512" s="3"/>
      <c r="BF512" s="3"/>
      <c r="BG512" s="406"/>
      <c r="BH512" s="406"/>
      <c r="BI512" s="3"/>
      <c r="BJ512" s="3"/>
      <c r="BK512" s="3"/>
      <c r="BL512" s="3"/>
      <c r="BM512" s="3"/>
    </row>
    <row r="513" ht="15.75" customHeight="1" spans="26:65">
      <c r="Z513" s="409"/>
      <c r="AA513" s="29"/>
      <c r="AB513" s="29"/>
      <c r="AC513" s="29"/>
      <c r="AD513" s="292"/>
      <c r="AE513" s="293"/>
      <c r="AF513" s="290" t="s">
        <v>112</v>
      </c>
      <c r="AG513" s="294" t="s">
        <v>60</v>
      </c>
      <c r="AH513" s="409"/>
      <c r="AI513" s="29"/>
      <c r="AJ513" s="29"/>
      <c r="AK513" s="29"/>
      <c r="AL513" s="292"/>
      <c r="AM513" s="293"/>
      <c r="AN513" s="290" t="s">
        <v>112</v>
      </c>
      <c r="AO513" s="294" t="s">
        <v>60</v>
      </c>
      <c r="AZ513" s="3"/>
      <c r="BA513" s="3"/>
      <c r="BB513" s="3"/>
      <c r="BC513" s="3"/>
      <c r="BD513" s="3"/>
      <c r="BE513" s="3"/>
      <c r="BF513" s="3"/>
      <c r="BG513" s="406"/>
      <c r="BH513" s="406"/>
      <c r="BI513" s="3"/>
      <c r="BJ513" s="3"/>
      <c r="BK513" s="3"/>
      <c r="BL513" s="3"/>
      <c r="BM513" s="3"/>
    </row>
    <row r="514" ht="15.75" customHeight="1" spans="2:65">
      <c r="B514" s="286" t="s">
        <v>113</v>
      </c>
      <c r="Z514" s="409"/>
      <c r="AA514" s="29"/>
      <c r="AB514" s="29"/>
      <c r="AC514" s="29"/>
      <c r="AD514" s="293"/>
      <c r="AE514" s="293"/>
      <c r="AF514" s="293"/>
      <c r="AG514" s="295"/>
      <c r="AH514" s="409"/>
      <c r="AI514" s="29"/>
      <c r="AJ514" s="29"/>
      <c r="AK514" s="29"/>
      <c r="AL514" s="293"/>
      <c r="AM514" s="293"/>
      <c r="AN514" s="293"/>
      <c r="AO514" s="295"/>
      <c r="AZ514" s="3"/>
      <c r="BA514" s="3"/>
      <c r="BB514" s="3"/>
      <c r="BC514" s="3"/>
      <c r="BD514" s="3"/>
      <c r="BE514" s="3"/>
      <c r="BF514" s="3"/>
      <c r="BG514" s="406"/>
      <c r="BH514" s="406"/>
      <c r="BI514" s="3"/>
      <c r="BJ514" s="3"/>
      <c r="BK514" s="3"/>
      <c r="BL514" s="3"/>
      <c r="BM514" s="3"/>
    </row>
    <row r="515" ht="15.75" customHeight="1" spans="2:65">
      <c r="B515" s="287">
        <v>45231</v>
      </c>
      <c r="Z515" s="409" t="s">
        <v>114</v>
      </c>
      <c r="AA515" s="293" t="s">
        <v>115</v>
      </c>
      <c r="AB515" s="29"/>
      <c r="AC515" s="29"/>
      <c r="AD515" s="293"/>
      <c r="AE515" s="293"/>
      <c r="AF515" s="293">
        <v>0</v>
      </c>
      <c r="AG515" s="295">
        <v>0</v>
      </c>
      <c r="AH515" s="417" t="s">
        <v>114</v>
      </c>
      <c r="AI515" s="418" t="s">
        <v>115</v>
      </c>
      <c r="AJ515" s="29"/>
      <c r="AK515" s="29"/>
      <c r="AL515" s="293"/>
      <c r="AM515" s="293"/>
      <c r="AN515" s="293">
        <v>0</v>
      </c>
      <c r="AO515" s="295">
        <v>0</v>
      </c>
      <c r="AQ515" s="2" t="s">
        <v>55</v>
      </c>
      <c r="AR515" s="2" t="s">
        <v>54</v>
      </c>
      <c r="AZ515" s="3"/>
      <c r="BA515" s="3"/>
      <c r="BB515" s="3"/>
      <c r="BC515" s="3"/>
      <c r="BD515" s="3"/>
      <c r="BE515" s="3"/>
      <c r="BF515" s="3"/>
      <c r="BG515" s="406"/>
      <c r="BH515" s="406"/>
      <c r="BI515" s="3"/>
      <c r="BJ515" s="3"/>
      <c r="BK515" s="3"/>
      <c r="BL515" s="3"/>
      <c r="BM515" s="3"/>
    </row>
    <row r="516" ht="15.75" customHeight="1" spans="2:65">
      <c r="B516" s="287">
        <v>45232</v>
      </c>
      <c r="X516" s="415">
        <f>B5</f>
        <v>0</v>
      </c>
      <c r="Z516" s="416">
        <f t="shared" ref="Z516:Z538" si="175">AQ5+AQ33</f>
        <v>0</v>
      </c>
      <c r="AA516" s="296">
        <f t="shared" ref="AA516:AA538" si="176">AC5+AC33</f>
        <v>0</v>
      </c>
      <c r="AB516" s="29"/>
      <c r="AC516" s="29"/>
      <c r="AD516" s="293"/>
      <c r="AE516" s="293"/>
      <c r="AF516" s="296">
        <f>AF515+AA516</f>
        <v>0</v>
      </c>
      <c r="AG516" s="297">
        <f t="shared" ref="AG516:AG538" si="177">AG515+Z516</f>
        <v>0</v>
      </c>
      <c r="AH516" s="416">
        <f t="shared" ref="AH516:AH538" si="178">AQ93+AQ121+AQ61</f>
        <v>0</v>
      </c>
      <c r="AI516" s="296">
        <f t="shared" ref="AI516:AI538" si="179">AC93+AC121+AC61</f>
        <v>0</v>
      </c>
      <c r="AJ516" s="29"/>
      <c r="AK516" s="29"/>
      <c r="AL516" s="303" t="str">
        <f t="shared" ref="AL516:AL538" si="180">IF((B33=0)," ",B33)</f>
        <v> </v>
      </c>
      <c r="AM516" s="293"/>
      <c r="AN516" s="296">
        <f>AN515+AI516</f>
        <v>0</v>
      </c>
      <c r="AO516" s="297">
        <f t="shared" ref="AO516:AO538" si="181">AO515+AH516</f>
        <v>0</v>
      </c>
      <c r="AQ516" s="223" t="str">
        <f t="shared" ref="AQ516:AQ538" si="182">IF(B5=0," ",AO516)</f>
        <v> </v>
      </c>
      <c r="AR516" s="223" t="str">
        <f>IF(B5=0," ",AG516)</f>
        <v> </v>
      </c>
      <c r="AZ516" s="3"/>
      <c r="BA516" s="3"/>
      <c r="BB516" s="3"/>
      <c r="BC516" s="3"/>
      <c r="BD516" s="3"/>
      <c r="BE516" s="3"/>
      <c r="BF516" s="3"/>
      <c r="BG516" s="406"/>
      <c r="BH516" s="406"/>
      <c r="BI516" s="3"/>
      <c r="BJ516" s="3"/>
      <c r="BK516" s="3"/>
      <c r="BL516" s="3"/>
      <c r="BM516" s="3"/>
    </row>
    <row r="517" ht="15.75" customHeight="1" spans="2:65">
      <c r="B517" s="287">
        <v>45233</v>
      </c>
      <c r="X517" s="415">
        <f t="shared" ref="X517:X538" si="183">B6</f>
        <v>0</v>
      </c>
      <c r="Z517" s="416">
        <f t="shared" si="175"/>
        <v>0</v>
      </c>
      <c r="AA517" s="296">
        <f t="shared" si="176"/>
        <v>0</v>
      </c>
      <c r="AB517" s="29"/>
      <c r="AC517" s="29"/>
      <c r="AD517" s="293"/>
      <c r="AE517" s="293"/>
      <c r="AF517" s="296">
        <f t="shared" ref="AF517:AF538" si="184">AA517+AF516</f>
        <v>0</v>
      </c>
      <c r="AG517" s="297">
        <f t="shared" si="177"/>
        <v>0</v>
      </c>
      <c r="AH517" s="416">
        <f t="shared" si="178"/>
        <v>0</v>
      </c>
      <c r="AI517" s="296">
        <f t="shared" si="179"/>
        <v>0</v>
      </c>
      <c r="AJ517" s="29"/>
      <c r="AK517" s="29"/>
      <c r="AL517" s="303" t="str">
        <f t="shared" si="180"/>
        <v> </v>
      </c>
      <c r="AM517" s="293"/>
      <c r="AN517" s="296">
        <f t="shared" ref="AN517:AN538" si="185">AI517+AN516</f>
        <v>0</v>
      </c>
      <c r="AO517" s="297">
        <f t="shared" si="181"/>
        <v>0</v>
      </c>
      <c r="AQ517" s="223" t="str">
        <f t="shared" si="182"/>
        <v> </v>
      </c>
      <c r="AR517" s="223" t="str">
        <f t="shared" ref="AR517:AR538" si="186">IF(B6=0," ",AG517)</f>
        <v> </v>
      </c>
      <c r="AZ517" s="3"/>
      <c r="BA517" s="3"/>
      <c r="BB517" s="3"/>
      <c r="BC517" s="3"/>
      <c r="BD517" s="3"/>
      <c r="BE517" s="3"/>
      <c r="BF517" s="3"/>
      <c r="BG517" s="406"/>
      <c r="BH517" s="406"/>
      <c r="BI517" s="3"/>
      <c r="BJ517" s="3"/>
      <c r="BK517" s="3"/>
      <c r="BL517" s="3"/>
      <c r="BM517" s="3"/>
    </row>
    <row r="518" ht="15.75" customHeight="1" spans="2:65">
      <c r="B518" s="287">
        <v>45234</v>
      </c>
      <c r="X518" s="415">
        <f t="shared" si="183"/>
        <v>0</v>
      </c>
      <c r="Z518" s="416">
        <f t="shared" si="175"/>
        <v>0</v>
      </c>
      <c r="AA518" s="296">
        <f t="shared" si="176"/>
        <v>0</v>
      </c>
      <c r="AB518" s="29"/>
      <c r="AC518" s="29"/>
      <c r="AD518" s="293"/>
      <c r="AE518" s="293"/>
      <c r="AF518" s="296">
        <f t="shared" si="184"/>
        <v>0</v>
      </c>
      <c r="AG518" s="297">
        <f t="shared" si="177"/>
        <v>0</v>
      </c>
      <c r="AH518" s="416">
        <f t="shared" si="178"/>
        <v>0</v>
      </c>
      <c r="AI518" s="296">
        <f t="shared" si="179"/>
        <v>0</v>
      </c>
      <c r="AJ518" s="29"/>
      <c r="AK518" s="29"/>
      <c r="AL518" s="303" t="str">
        <f t="shared" si="180"/>
        <v> </v>
      </c>
      <c r="AM518" s="293"/>
      <c r="AN518" s="296">
        <f t="shared" si="185"/>
        <v>0</v>
      </c>
      <c r="AO518" s="297">
        <f t="shared" si="181"/>
        <v>0</v>
      </c>
      <c r="AQ518" s="223" t="str">
        <f t="shared" si="182"/>
        <v> </v>
      </c>
      <c r="AR518" s="223" t="str">
        <f t="shared" si="186"/>
        <v> </v>
      </c>
      <c r="AZ518" s="3"/>
      <c r="BA518" s="3"/>
      <c r="BB518" s="3"/>
      <c r="BC518" s="3"/>
      <c r="BD518" s="3"/>
      <c r="BE518" s="3"/>
      <c r="BF518" s="3"/>
      <c r="BG518" s="406"/>
      <c r="BH518" s="406"/>
      <c r="BI518" s="3"/>
      <c r="BJ518" s="3"/>
      <c r="BK518" s="3"/>
      <c r="BL518" s="3"/>
      <c r="BM518" s="3"/>
    </row>
    <row r="519" ht="15.75" customHeight="1" spans="2:65">
      <c r="B519" s="287">
        <v>45235</v>
      </c>
      <c r="X519" s="415">
        <f t="shared" si="183"/>
        <v>0</v>
      </c>
      <c r="Z519" s="416">
        <f t="shared" si="175"/>
        <v>0</v>
      </c>
      <c r="AA519" s="296">
        <f t="shared" si="176"/>
        <v>0</v>
      </c>
      <c r="AB519" s="29"/>
      <c r="AC519" s="29"/>
      <c r="AD519" s="293"/>
      <c r="AE519" s="293"/>
      <c r="AF519" s="296">
        <f t="shared" si="184"/>
        <v>0</v>
      </c>
      <c r="AG519" s="297">
        <f t="shared" si="177"/>
        <v>0</v>
      </c>
      <c r="AH519" s="416">
        <f t="shared" si="178"/>
        <v>0</v>
      </c>
      <c r="AI519" s="296">
        <f t="shared" si="179"/>
        <v>0</v>
      </c>
      <c r="AJ519" s="29"/>
      <c r="AK519" s="29"/>
      <c r="AL519" s="303" t="str">
        <f t="shared" si="180"/>
        <v> </v>
      </c>
      <c r="AM519" s="293"/>
      <c r="AN519" s="296">
        <f t="shared" si="185"/>
        <v>0</v>
      </c>
      <c r="AO519" s="297">
        <f t="shared" si="181"/>
        <v>0</v>
      </c>
      <c r="AQ519" s="223" t="str">
        <f t="shared" si="182"/>
        <v> </v>
      </c>
      <c r="AR519" s="223" t="str">
        <f t="shared" si="186"/>
        <v> </v>
      </c>
      <c r="AZ519" s="3"/>
      <c r="BA519" s="3"/>
      <c r="BB519" s="3"/>
      <c r="BC519" s="3"/>
      <c r="BD519" s="3"/>
      <c r="BE519" s="3"/>
      <c r="BF519" s="3"/>
      <c r="BG519" s="406"/>
      <c r="BH519" s="406"/>
      <c r="BI519" s="3"/>
      <c r="BJ519" s="3"/>
      <c r="BK519" s="3"/>
      <c r="BL519" s="3"/>
      <c r="BM519" s="3"/>
    </row>
    <row r="520" ht="15.75" customHeight="1" spans="2:65">
      <c r="B520" s="287">
        <v>45236</v>
      </c>
      <c r="X520" s="415">
        <f t="shared" si="183"/>
        <v>0</v>
      </c>
      <c r="Z520" s="416">
        <f t="shared" si="175"/>
        <v>0</v>
      </c>
      <c r="AA520" s="296">
        <f t="shared" si="176"/>
        <v>0</v>
      </c>
      <c r="AB520" s="29"/>
      <c r="AC520" s="29"/>
      <c r="AD520" s="293"/>
      <c r="AE520" s="293"/>
      <c r="AF520" s="296">
        <f t="shared" si="184"/>
        <v>0</v>
      </c>
      <c r="AG520" s="297">
        <f t="shared" si="177"/>
        <v>0</v>
      </c>
      <c r="AH520" s="416">
        <f t="shared" si="178"/>
        <v>0</v>
      </c>
      <c r="AI520" s="296">
        <f t="shared" si="179"/>
        <v>0</v>
      </c>
      <c r="AJ520" s="29"/>
      <c r="AK520" s="29"/>
      <c r="AL520" s="303" t="str">
        <f t="shared" si="180"/>
        <v> </v>
      </c>
      <c r="AM520" s="293"/>
      <c r="AN520" s="296">
        <f t="shared" si="185"/>
        <v>0</v>
      </c>
      <c r="AO520" s="297">
        <f t="shared" si="181"/>
        <v>0</v>
      </c>
      <c r="AQ520" s="223" t="str">
        <f t="shared" si="182"/>
        <v> </v>
      </c>
      <c r="AR520" s="223" t="str">
        <f t="shared" si="186"/>
        <v> </v>
      </c>
      <c r="AZ520" s="3"/>
      <c r="BA520" s="3"/>
      <c r="BB520" s="3"/>
      <c r="BC520" s="3"/>
      <c r="BD520" s="3"/>
      <c r="BE520" s="3"/>
      <c r="BF520" s="3"/>
      <c r="BG520" s="406"/>
      <c r="BH520" s="406"/>
      <c r="BI520" s="3"/>
      <c r="BJ520" s="3"/>
      <c r="BK520" s="3"/>
      <c r="BL520" s="3"/>
      <c r="BM520" s="3"/>
    </row>
    <row r="521" ht="15.75" customHeight="1" spans="2:65">
      <c r="B521" s="287">
        <v>45237</v>
      </c>
      <c r="X521" s="415">
        <f t="shared" si="183"/>
        <v>0</v>
      </c>
      <c r="Z521" s="416">
        <f t="shared" si="175"/>
        <v>0</v>
      </c>
      <c r="AA521" s="296">
        <f t="shared" si="176"/>
        <v>0</v>
      </c>
      <c r="AB521" s="29"/>
      <c r="AC521" s="29"/>
      <c r="AD521" s="293"/>
      <c r="AE521" s="293"/>
      <c r="AF521" s="296">
        <f t="shared" si="184"/>
        <v>0</v>
      </c>
      <c r="AG521" s="297">
        <f t="shared" si="177"/>
        <v>0</v>
      </c>
      <c r="AH521" s="416">
        <f t="shared" si="178"/>
        <v>0</v>
      </c>
      <c r="AI521" s="296">
        <f t="shared" si="179"/>
        <v>0</v>
      </c>
      <c r="AJ521" s="29"/>
      <c r="AK521" s="29"/>
      <c r="AL521" s="303" t="str">
        <f t="shared" si="180"/>
        <v> </v>
      </c>
      <c r="AM521" s="293"/>
      <c r="AN521" s="296">
        <f t="shared" si="185"/>
        <v>0</v>
      </c>
      <c r="AO521" s="297">
        <f t="shared" si="181"/>
        <v>0</v>
      </c>
      <c r="AQ521" s="223" t="str">
        <f t="shared" si="182"/>
        <v> </v>
      </c>
      <c r="AR521" s="223" t="str">
        <f t="shared" si="186"/>
        <v> </v>
      </c>
      <c r="AZ521" s="3"/>
      <c r="BA521" s="3"/>
      <c r="BB521" s="3"/>
      <c r="BC521" s="3"/>
      <c r="BD521" s="3"/>
      <c r="BE521" s="3"/>
      <c r="BF521" s="3"/>
      <c r="BG521" s="406"/>
      <c r="BH521" s="406"/>
      <c r="BI521" s="3"/>
      <c r="BJ521" s="3"/>
      <c r="BK521" s="3"/>
      <c r="BL521" s="3"/>
      <c r="BM521" s="3"/>
    </row>
    <row r="522" ht="15.75" customHeight="1" spans="2:65">
      <c r="B522" s="287">
        <v>45238</v>
      </c>
      <c r="X522" s="415">
        <f t="shared" si="183"/>
        <v>0</v>
      </c>
      <c r="Z522" s="416">
        <f t="shared" si="175"/>
        <v>0</v>
      </c>
      <c r="AA522" s="296">
        <f t="shared" si="176"/>
        <v>0</v>
      </c>
      <c r="AB522" s="29"/>
      <c r="AC522" s="29"/>
      <c r="AD522" s="293"/>
      <c r="AE522" s="293"/>
      <c r="AF522" s="296">
        <f t="shared" si="184"/>
        <v>0</v>
      </c>
      <c r="AG522" s="297">
        <f t="shared" si="177"/>
        <v>0</v>
      </c>
      <c r="AH522" s="416">
        <f t="shared" si="178"/>
        <v>0</v>
      </c>
      <c r="AI522" s="296">
        <f t="shared" si="179"/>
        <v>0</v>
      </c>
      <c r="AJ522" s="29"/>
      <c r="AK522" s="29"/>
      <c r="AL522" s="303" t="str">
        <f t="shared" si="180"/>
        <v> </v>
      </c>
      <c r="AM522" s="293"/>
      <c r="AN522" s="296">
        <f t="shared" si="185"/>
        <v>0</v>
      </c>
      <c r="AO522" s="297">
        <f t="shared" si="181"/>
        <v>0</v>
      </c>
      <c r="AQ522" s="223" t="str">
        <f t="shared" si="182"/>
        <v> </v>
      </c>
      <c r="AR522" s="223" t="str">
        <f t="shared" si="186"/>
        <v> </v>
      </c>
      <c r="AZ522" s="3"/>
      <c r="BA522" s="3"/>
      <c r="BB522" s="3"/>
      <c r="BC522" s="3"/>
      <c r="BD522" s="3"/>
      <c r="BE522" s="3"/>
      <c r="BF522" s="3"/>
      <c r="BG522" s="406"/>
      <c r="BH522" s="406"/>
      <c r="BI522" s="3"/>
      <c r="BJ522" s="3"/>
      <c r="BK522" s="3"/>
      <c r="BL522" s="3"/>
      <c r="BM522" s="3"/>
    </row>
    <row r="523" ht="15.75" customHeight="1" spans="2:65">
      <c r="B523" s="287">
        <v>45239</v>
      </c>
      <c r="X523" s="415">
        <f t="shared" si="183"/>
        <v>0</v>
      </c>
      <c r="Z523" s="416">
        <f t="shared" si="175"/>
        <v>0</v>
      </c>
      <c r="AA523" s="296">
        <f t="shared" si="176"/>
        <v>0</v>
      </c>
      <c r="AB523" s="29"/>
      <c r="AC523" s="29"/>
      <c r="AD523" s="293"/>
      <c r="AE523" s="293"/>
      <c r="AF523" s="296">
        <f t="shared" si="184"/>
        <v>0</v>
      </c>
      <c r="AG523" s="297">
        <f t="shared" si="177"/>
        <v>0</v>
      </c>
      <c r="AH523" s="416">
        <f t="shared" si="178"/>
        <v>0</v>
      </c>
      <c r="AI523" s="296">
        <f t="shared" si="179"/>
        <v>0</v>
      </c>
      <c r="AJ523" s="29"/>
      <c r="AK523" s="29"/>
      <c r="AL523" s="303" t="str">
        <f t="shared" si="180"/>
        <v> </v>
      </c>
      <c r="AM523" s="293"/>
      <c r="AN523" s="296">
        <f t="shared" si="185"/>
        <v>0</v>
      </c>
      <c r="AO523" s="297">
        <f t="shared" si="181"/>
        <v>0</v>
      </c>
      <c r="AQ523" s="223" t="str">
        <f t="shared" si="182"/>
        <v> </v>
      </c>
      <c r="AR523" s="223" t="str">
        <f t="shared" si="186"/>
        <v> </v>
      </c>
      <c r="AZ523" s="3"/>
      <c r="BA523" s="3"/>
      <c r="BB523" s="3"/>
      <c r="BC523" s="3"/>
      <c r="BD523" s="3"/>
      <c r="BE523" s="3"/>
      <c r="BF523" s="3"/>
      <c r="BG523" s="406"/>
      <c r="BH523" s="406"/>
      <c r="BI523" s="3"/>
      <c r="BJ523" s="3"/>
      <c r="BK523" s="3"/>
      <c r="BL523" s="3"/>
      <c r="BM523" s="3"/>
    </row>
    <row r="524" ht="15.75" customHeight="1" spans="2:65">
      <c r="B524" s="287">
        <v>45240</v>
      </c>
      <c r="X524" s="415">
        <f t="shared" si="183"/>
        <v>0</v>
      </c>
      <c r="Z524" s="416">
        <f t="shared" si="175"/>
        <v>0</v>
      </c>
      <c r="AA524" s="296">
        <f t="shared" si="176"/>
        <v>0</v>
      </c>
      <c r="AB524" s="29"/>
      <c r="AC524" s="29"/>
      <c r="AD524" s="293"/>
      <c r="AE524" s="293"/>
      <c r="AF524" s="296">
        <f t="shared" si="184"/>
        <v>0</v>
      </c>
      <c r="AG524" s="297">
        <f t="shared" si="177"/>
        <v>0</v>
      </c>
      <c r="AH524" s="416">
        <f t="shared" si="178"/>
        <v>0</v>
      </c>
      <c r="AI524" s="296">
        <f t="shared" si="179"/>
        <v>0</v>
      </c>
      <c r="AJ524" s="29"/>
      <c r="AK524" s="29"/>
      <c r="AL524" s="303" t="str">
        <f t="shared" si="180"/>
        <v> </v>
      </c>
      <c r="AM524" s="293"/>
      <c r="AN524" s="296">
        <f t="shared" si="185"/>
        <v>0</v>
      </c>
      <c r="AO524" s="297">
        <f t="shared" si="181"/>
        <v>0</v>
      </c>
      <c r="AQ524" s="223" t="str">
        <f t="shared" si="182"/>
        <v> </v>
      </c>
      <c r="AR524" s="223" t="str">
        <f t="shared" si="186"/>
        <v> </v>
      </c>
      <c r="AZ524" s="3"/>
      <c r="BA524" s="3"/>
      <c r="BB524" s="3"/>
      <c r="BC524" s="3"/>
      <c r="BD524" s="3"/>
      <c r="BE524" s="3"/>
      <c r="BF524" s="3"/>
      <c r="BG524" s="406"/>
      <c r="BH524" s="406"/>
      <c r="BI524" s="3"/>
      <c r="BJ524" s="3"/>
      <c r="BK524" s="3"/>
      <c r="BL524" s="3"/>
      <c r="BM524" s="3"/>
    </row>
    <row r="525" ht="15.75" customHeight="1" spans="2:65">
      <c r="B525" s="287">
        <v>45241</v>
      </c>
      <c r="X525" s="415">
        <f t="shared" si="183"/>
        <v>0</v>
      </c>
      <c r="Z525" s="416">
        <f t="shared" si="175"/>
        <v>0</v>
      </c>
      <c r="AA525" s="296">
        <f t="shared" si="176"/>
        <v>0</v>
      </c>
      <c r="AB525" s="29"/>
      <c r="AC525" s="29"/>
      <c r="AD525" s="293"/>
      <c r="AE525" s="293"/>
      <c r="AF525" s="296">
        <f t="shared" si="184"/>
        <v>0</v>
      </c>
      <c r="AG525" s="297">
        <f t="shared" si="177"/>
        <v>0</v>
      </c>
      <c r="AH525" s="416">
        <f t="shared" si="178"/>
        <v>0</v>
      </c>
      <c r="AI525" s="296">
        <f t="shared" si="179"/>
        <v>0</v>
      </c>
      <c r="AJ525" s="29"/>
      <c r="AK525" s="29"/>
      <c r="AL525" s="303" t="str">
        <f t="shared" si="180"/>
        <v> </v>
      </c>
      <c r="AM525" s="293"/>
      <c r="AN525" s="296">
        <f t="shared" si="185"/>
        <v>0</v>
      </c>
      <c r="AO525" s="297">
        <f t="shared" si="181"/>
        <v>0</v>
      </c>
      <c r="AQ525" s="223" t="str">
        <f t="shared" si="182"/>
        <v> </v>
      </c>
      <c r="AR525" s="223" t="str">
        <f t="shared" si="186"/>
        <v> </v>
      </c>
      <c r="AZ525" s="3"/>
      <c r="BA525" s="3"/>
      <c r="BB525" s="3"/>
      <c r="BC525" s="3"/>
      <c r="BD525" s="3"/>
      <c r="BE525" s="3"/>
      <c r="BF525" s="3"/>
      <c r="BG525" s="406"/>
      <c r="BH525" s="406"/>
      <c r="BI525" s="3"/>
      <c r="BJ525" s="3"/>
      <c r="BK525" s="3"/>
      <c r="BL525" s="3"/>
      <c r="BM525" s="3"/>
    </row>
    <row r="526" ht="15.75" customHeight="1" spans="2:65">
      <c r="B526" s="287">
        <v>45242</v>
      </c>
      <c r="X526" s="415">
        <f t="shared" si="183"/>
        <v>0</v>
      </c>
      <c r="Z526" s="416">
        <f t="shared" si="175"/>
        <v>0</v>
      </c>
      <c r="AA526" s="296">
        <f t="shared" si="176"/>
        <v>0</v>
      </c>
      <c r="AB526" s="29"/>
      <c r="AC526" s="29"/>
      <c r="AD526" s="293"/>
      <c r="AE526" s="293"/>
      <c r="AF526" s="296">
        <f t="shared" si="184"/>
        <v>0</v>
      </c>
      <c r="AG526" s="297">
        <f t="shared" si="177"/>
        <v>0</v>
      </c>
      <c r="AH526" s="416">
        <f t="shared" si="178"/>
        <v>0</v>
      </c>
      <c r="AI526" s="296">
        <f t="shared" si="179"/>
        <v>0</v>
      </c>
      <c r="AJ526" s="29"/>
      <c r="AK526" s="29"/>
      <c r="AL526" s="303" t="str">
        <f t="shared" si="180"/>
        <v> </v>
      </c>
      <c r="AM526" s="293"/>
      <c r="AN526" s="296">
        <f t="shared" si="185"/>
        <v>0</v>
      </c>
      <c r="AO526" s="297">
        <f t="shared" si="181"/>
        <v>0</v>
      </c>
      <c r="AQ526" s="223" t="str">
        <f t="shared" si="182"/>
        <v> </v>
      </c>
      <c r="AR526" s="223" t="str">
        <f t="shared" si="186"/>
        <v> </v>
      </c>
      <c r="AZ526" s="3"/>
      <c r="BA526" s="3"/>
      <c r="BB526" s="3"/>
      <c r="BC526" s="3"/>
      <c r="BD526" s="3"/>
      <c r="BE526" s="3"/>
      <c r="BF526" s="3"/>
      <c r="BG526" s="406"/>
      <c r="BH526" s="406"/>
      <c r="BI526" s="3"/>
      <c r="BJ526" s="3"/>
      <c r="BK526" s="3"/>
      <c r="BL526" s="3"/>
      <c r="BM526" s="3"/>
    </row>
    <row r="527" ht="15.75" customHeight="1" spans="2:65">
      <c r="B527" s="287">
        <v>45243</v>
      </c>
      <c r="X527" s="415">
        <f t="shared" si="183"/>
        <v>0</v>
      </c>
      <c r="Z527" s="416">
        <f t="shared" si="175"/>
        <v>0</v>
      </c>
      <c r="AA527" s="296">
        <f t="shared" si="176"/>
        <v>0</v>
      </c>
      <c r="AB527" s="29"/>
      <c r="AC527" s="29"/>
      <c r="AD527" s="293"/>
      <c r="AE527" s="293"/>
      <c r="AF527" s="296">
        <f t="shared" si="184"/>
        <v>0</v>
      </c>
      <c r="AG527" s="297">
        <f t="shared" si="177"/>
        <v>0</v>
      </c>
      <c r="AH527" s="416">
        <f t="shared" si="178"/>
        <v>0</v>
      </c>
      <c r="AI527" s="296">
        <f t="shared" si="179"/>
        <v>0</v>
      </c>
      <c r="AJ527" s="29"/>
      <c r="AK527" s="29"/>
      <c r="AL527" s="303" t="str">
        <f t="shared" si="180"/>
        <v> </v>
      </c>
      <c r="AM527" s="293"/>
      <c r="AN527" s="296">
        <f t="shared" si="185"/>
        <v>0</v>
      </c>
      <c r="AO527" s="297">
        <f t="shared" si="181"/>
        <v>0</v>
      </c>
      <c r="AQ527" s="223" t="str">
        <f t="shared" si="182"/>
        <v> </v>
      </c>
      <c r="AR527" s="223" t="str">
        <f t="shared" si="186"/>
        <v> </v>
      </c>
      <c r="AZ527" s="3"/>
      <c r="BA527" s="3"/>
      <c r="BB527" s="3"/>
      <c r="BC527" s="3"/>
      <c r="BD527" s="3"/>
      <c r="BE527" s="3"/>
      <c r="BF527" s="3"/>
      <c r="BG527" s="406"/>
      <c r="BH527" s="406"/>
      <c r="BI527" s="3"/>
      <c r="BJ527" s="3"/>
      <c r="BK527" s="3"/>
      <c r="BL527" s="3"/>
      <c r="BM527" s="3"/>
    </row>
    <row r="528" ht="15.75" customHeight="1" spans="2:65">
      <c r="B528" s="287">
        <v>45244</v>
      </c>
      <c r="X528" s="415">
        <f t="shared" si="183"/>
        <v>0</v>
      </c>
      <c r="Z528" s="416">
        <f t="shared" si="175"/>
        <v>0</v>
      </c>
      <c r="AA528" s="296">
        <f t="shared" si="176"/>
        <v>0</v>
      </c>
      <c r="AB528" s="29"/>
      <c r="AC528" s="29"/>
      <c r="AD528" s="293"/>
      <c r="AE528" s="293"/>
      <c r="AF528" s="296">
        <f t="shared" si="184"/>
        <v>0</v>
      </c>
      <c r="AG528" s="297">
        <f t="shared" si="177"/>
        <v>0</v>
      </c>
      <c r="AH528" s="416">
        <f t="shared" si="178"/>
        <v>0</v>
      </c>
      <c r="AI528" s="296">
        <f t="shared" si="179"/>
        <v>0</v>
      </c>
      <c r="AJ528" s="29"/>
      <c r="AK528" s="29"/>
      <c r="AL528" s="303" t="str">
        <f t="shared" si="180"/>
        <v> </v>
      </c>
      <c r="AM528" s="293"/>
      <c r="AN528" s="296">
        <f t="shared" si="185"/>
        <v>0</v>
      </c>
      <c r="AO528" s="297">
        <f t="shared" si="181"/>
        <v>0</v>
      </c>
      <c r="AQ528" s="223" t="str">
        <f t="shared" si="182"/>
        <v> </v>
      </c>
      <c r="AR528" s="223" t="str">
        <f t="shared" si="186"/>
        <v> </v>
      </c>
      <c r="AZ528" s="3"/>
      <c r="BA528" s="3"/>
      <c r="BB528" s="3"/>
      <c r="BC528" s="3"/>
      <c r="BD528" s="3"/>
      <c r="BE528" s="3"/>
      <c r="BF528" s="3"/>
      <c r="BG528" s="406"/>
      <c r="BH528" s="406"/>
      <c r="BI528" s="3"/>
      <c r="BJ528" s="3"/>
      <c r="BK528" s="3"/>
      <c r="BL528" s="3"/>
      <c r="BM528" s="3"/>
    </row>
    <row r="529" ht="15.75" customHeight="1" spans="2:65">
      <c r="B529" s="287">
        <v>45245</v>
      </c>
      <c r="X529" s="415">
        <f t="shared" si="183"/>
        <v>0</v>
      </c>
      <c r="Z529" s="416">
        <f t="shared" si="175"/>
        <v>0</v>
      </c>
      <c r="AA529" s="296">
        <f t="shared" si="176"/>
        <v>0</v>
      </c>
      <c r="AB529" s="29"/>
      <c r="AC529" s="29"/>
      <c r="AD529" s="293"/>
      <c r="AE529" s="293"/>
      <c r="AF529" s="296">
        <f t="shared" si="184"/>
        <v>0</v>
      </c>
      <c r="AG529" s="297">
        <f t="shared" si="177"/>
        <v>0</v>
      </c>
      <c r="AH529" s="416">
        <f t="shared" si="178"/>
        <v>0</v>
      </c>
      <c r="AI529" s="296">
        <f t="shared" si="179"/>
        <v>0</v>
      </c>
      <c r="AJ529" s="29"/>
      <c r="AK529" s="29"/>
      <c r="AL529" s="303" t="str">
        <f t="shared" si="180"/>
        <v> </v>
      </c>
      <c r="AM529" s="293"/>
      <c r="AN529" s="296">
        <f t="shared" si="185"/>
        <v>0</v>
      </c>
      <c r="AO529" s="297">
        <f t="shared" si="181"/>
        <v>0</v>
      </c>
      <c r="AQ529" s="223" t="str">
        <f t="shared" si="182"/>
        <v> </v>
      </c>
      <c r="AR529" s="223" t="str">
        <f t="shared" si="186"/>
        <v> </v>
      </c>
      <c r="AZ529" s="3"/>
      <c r="BA529" s="3"/>
      <c r="BB529" s="3"/>
      <c r="BC529" s="3"/>
      <c r="BD529" s="3"/>
      <c r="BE529" s="3"/>
      <c r="BF529" s="3"/>
      <c r="BG529" s="406"/>
      <c r="BH529" s="406"/>
      <c r="BI529" s="3"/>
      <c r="BJ529" s="3"/>
      <c r="BK529" s="3"/>
      <c r="BL529" s="3"/>
      <c r="BM529" s="3"/>
    </row>
    <row r="530" ht="15.75" customHeight="1" spans="2:65">
      <c r="B530" s="287">
        <v>45246</v>
      </c>
      <c r="X530" s="415">
        <f t="shared" si="183"/>
        <v>0</v>
      </c>
      <c r="Z530" s="416">
        <f t="shared" si="175"/>
        <v>0</v>
      </c>
      <c r="AA530" s="296">
        <f t="shared" si="176"/>
        <v>0</v>
      </c>
      <c r="AB530" s="29"/>
      <c r="AC530" s="29"/>
      <c r="AD530" s="293"/>
      <c r="AE530" s="293"/>
      <c r="AF530" s="296">
        <f t="shared" si="184"/>
        <v>0</v>
      </c>
      <c r="AG530" s="297">
        <f t="shared" si="177"/>
        <v>0</v>
      </c>
      <c r="AH530" s="416">
        <f t="shared" si="178"/>
        <v>0</v>
      </c>
      <c r="AI530" s="296">
        <f t="shared" si="179"/>
        <v>0</v>
      </c>
      <c r="AJ530" s="29"/>
      <c r="AK530" s="29"/>
      <c r="AL530" s="303" t="str">
        <f t="shared" si="180"/>
        <v> </v>
      </c>
      <c r="AM530" s="293"/>
      <c r="AN530" s="296">
        <f t="shared" si="185"/>
        <v>0</v>
      </c>
      <c r="AO530" s="297">
        <f t="shared" si="181"/>
        <v>0</v>
      </c>
      <c r="AQ530" s="223" t="str">
        <f t="shared" si="182"/>
        <v> </v>
      </c>
      <c r="AR530" s="223" t="str">
        <f t="shared" si="186"/>
        <v> </v>
      </c>
      <c r="AZ530" s="3"/>
      <c r="BA530" s="3"/>
      <c r="BB530" s="3"/>
      <c r="BC530" s="3"/>
      <c r="BD530" s="3"/>
      <c r="BE530" s="3"/>
      <c r="BF530" s="3"/>
      <c r="BG530" s="406"/>
      <c r="BH530" s="406"/>
      <c r="BI530" s="3"/>
      <c r="BJ530" s="3"/>
      <c r="BK530" s="3"/>
      <c r="BL530" s="3"/>
      <c r="BM530" s="3"/>
    </row>
    <row r="531" ht="15.75" customHeight="1" spans="2:65">
      <c r="B531" s="287">
        <v>45247</v>
      </c>
      <c r="X531" s="415">
        <f t="shared" si="183"/>
        <v>0</v>
      </c>
      <c r="Z531" s="416">
        <f t="shared" si="175"/>
        <v>0</v>
      </c>
      <c r="AA531" s="296">
        <f t="shared" si="176"/>
        <v>0</v>
      </c>
      <c r="AB531" s="29"/>
      <c r="AC531" s="29"/>
      <c r="AD531" s="293"/>
      <c r="AE531" s="293"/>
      <c r="AF531" s="296">
        <f t="shared" si="184"/>
        <v>0</v>
      </c>
      <c r="AG531" s="297">
        <f t="shared" si="177"/>
        <v>0</v>
      </c>
      <c r="AH531" s="416">
        <f t="shared" si="178"/>
        <v>0</v>
      </c>
      <c r="AI531" s="296">
        <f t="shared" si="179"/>
        <v>0</v>
      </c>
      <c r="AJ531" s="29"/>
      <c r="AK531" s="29"/>
      <c r="AL531" s="303" t="str">
        <f t="shared" si="180"/>
        <v> </v>
      </c>
      <c r="AM531" s="293"/>
      <c r="AN531" s="296">
        <f t="shared" si="185"/>
        <v>0</v>
      </c>
      <c r="AO531" s="297">
        <f t="shared" si="181"/>
        <v>0</v>
      </c>
      <c r="AQ531" s="223" t="str">
        <f t="shared" si="182"/>
        <v> </v>
      </c>
      <c r="AR531" s="223" t="str">
        <f t="shared" si="186"/>
        <v> </v>
      </c>
      <c r="AZ531" s="3"/>
      <c r="BA531" s="3"/>
      <c r="BB531" s="3"/>
      <c r="BC531" s="3"/>
      <c r="BD531" s="3"/>
      <c r="BE531" s="3"/>
      <c r="BF531" s="3"/>
      <c r="BG531" s="406"/>
      <c r="BH531" s="406"/>
      <c r="BI531" s="3"/>
      <c r="BJ531" s="3"/>
      <c r="BK531" s="3"/>
      <c r="BL531" s="3"/>
      <c r="BM531" s="3"/>
    </row>
    <row r="532" ht="15.75" customHeight="1" spans="2:65">
      <c r="B532" s="287">
        <v>45248</v>
      </c>
      <c r="X532" s="415">
        <f t="shared" si="183"/>
        <v>0</v>
      </c>
      <c r="Z532" s="416">
        <f t="shared" si="175"/>
        <v>0</v>
      </c>
      <c r="AA532" s="296">
        <f t="shared" si="176"/>
        <v>0</v>
      </c>
      <c r="AB532" s="29"/>
      <c r="AC532" s="29"/>
      <c r="AD532" s="293"/>
      <c r="AE532" s="293"/>
      <c r="AF532" s="296">
        <f t="shared" si="184"/>
        <v>0</v>
      </c>
      <c r="AG532" s="297">
        <f t="shared" si="177"/>
        <v>0</v>
      </c>
      <c r="AH532" s="416">
        <f t="shared" si="178"/>
        <v>0</v>
      </c>
      <c r="AI532" s="296">
        <f t="shared" si="179"/>
        <v>0</v>
      </c>
      <c r="AJ532" s="29"/>
      <c r="AK532" s="29"/>
      <c r="AL532" s="303" t="str">
        <f t="shared" si="180"/>
        <v> </v>
      </c>
      <c r="AM532" s="293"/>
      <c r="AN532" s="296">
        <f t="shared" si="185"/>
        <v>0</v>
      </c>
      <c r="AO532" s="297">
        <f t="shared" si="181"/>
        <v>0</v>
      </c>
      <c r="AQ532" s="223" t="str">
        <f t="shared" si="182"/>
        <v> </v>
      </c>
      <c r="AR532" s="223" t="str">
        <f t="shared" si="186"/>
        <v> </v>
      </c>
      <c r="AZ532" s="3"/>
      <c r="BA532" s="3"/>
      <c r="BB532" s="3"/>
      <c r="BC532" s="3"/>
      <c r="BD532" s="3"/>
      <c r="BE532" s="3"/>
      <c r="BF532" s="3"/>
      <c r="BG532" s="406"/>
      <c r="BH532" s="406"/>
      <c r="BI532" s="3"/>
      <c r="BJ532" s="3"/>
      <c r="BK532" s="3"/>
      <c r="BL532" s="3"/>
      <c r="BM532" s="3"/>
    </row>
    <row r="533" ht="15.75" customHeight="1" spans="2:65">
      <c r="B533" s="287">
        <v>45249</v>
      </c>
      <c r="X533" s="415">
        <f t="shared" si="183"/>
        <v>0</v>
      </c>
      <c r="Z533" s="416">
        <f t="shared" si="175"/>
        <v>0</v>
      </c>
      <c r="AA533" s="296">
        <f t="shared" si="176"/>
        <v>0</v>
      </c>
      <c r="AB533" s="29"/>
      <c r="AC533" s="29"/>
      <c r="AD533" s="293"/>
      <c r="AE533" s="293"/>
      <c r="AF533" s="296">
        <f t="shared" si="184"/>
        <v>0</v>
      </c>
      <c r="AG533" s="297">
        <f t="shared" si="177"/>
        <v>0</v>
      </c>
      <c r="AH533" s="416">
        <f t="shared" si="178"/>
        <v>0</v>
      </c>
      <c r="AI533" s="296">
        <f t="shared" si="179"/>
        <v>0</v>
      </c>
      <c r="AJ533" s="29"/>
      <c r="AK533" s="29"/>
      <c r="AL533" s="303" t="str">
        <f t="shared" si="180"/>
        <v> </v>
      </c>
      <c r="AM533" s="293"/>
      <c r="AN533" s="296">
        <f t="shared" si="185"/>
        <v>0</v>
      </c>
      <c r="AO533" s="297">
        <f t="shared" si="181"/>
        <v>0</v>
      </c>
      <c r="AQ533" s="223" t="str">
        <f t="shared" si="182"/>
        <v> </v>
      </c>
      <c r="AR533" s="223" t="str">
        <f t="shared" si="186"/>
        <v> </v>
      </c>
      <c r="AZ533" s="3"/>
      <c r="BA533" s="3"/>
      <c r="BB533" s="3"/>
      <c r="BC533" s="3"/>
      <c r="BD533" s="3"/>
      <c r="BE533" s="3"/>
      <c r="BF533" s="3"/>
      <c r="BG533" s="406"/>
      <c r="BH533" s="406"/>
      <c r="BI533" s="3"/>
      <c r="BJ533" s="3"/>
      <c r="BK533" s="3"/>
      <c r="BL533" s="3"/>
      <c r="BM533" s="3"/>
    </row>
    <row r="534" ht="15.75" customHeight="1" spans="2:65">
      <c r="B534" s="287">
        <v>45250</v>
      </c>
      <c r="X534" s="415">
        <f t="shared" si="183"/>
        <v>0</v>
      </c>
      <c r="Z534" s="416">
        <f t="shared" si="175"/>
        <v>0</v>
      </c>
      <c r="AA534" s="296">
        <f t="shared" si="176"/>
        <v>0</v>
      </c>
      <c r="AB534" s="29"/>
      <c r="AC534" s="29"/>
      <c r="AD534" s="293"/>
      <c r="AE534" s="293"/>
      <c r="AF534" s="296">
        <f t="shared" si="184"/>
        <v>0</v>
      </c>
      <c r="AG534" s="297">
        <f t="shared" si="177"/>
        <v>0</v>
      </c>
      <c r="AH534" s="416">
        <f t="shared" si="178"/>
        <v>0</v>
      </c>
      <c r="AI534" s="296">
        <f t="shared" si="179"/>
        <v>0</v>
      </c>
      <c r="AJ534" s="29"/>
      <c r="AK534" s="29"/>
      <c r="AL534" s="303" t="str">
        <f t="shared" si="180"/>
        <v> </v>
      </c>
      <c r="AM534" s="293"/>
      <c r="AN534" s="296">
        <f t="shared" si="185"/>
        <v>0</v>
      </c>
      <c r="AO534" s="297">
        <f t="shared" si="181"/>
        <v>0</v>
      </c>
      <c r="AQ534" s="223" t="str">
        <f t="shared" si="182"/>
        <v> </v>
      </c>
      <c r="AR534" s="223" t="str">
        <f t="shared" si="186"/>
        <v> </v>
      </c>
      <c r="AZ534" s="3"/>
      <c r="BA534" s="3"/>
      <c r="BB534" s="3"/>
      <c r="BC534" s="3"/>
      <c r="BD534" s="3"/>
      <c r="BE534" s="3"/>
      <c r="BF534" s="3"/>
      <c r="BG534" s="406"/>
      <c r="BH534" s="406"/>
      <c r="BI534" s="3"/>
      <c r="BJ534" s="3"/>
      <c r="BK534" s="3"/>
      <c r="BL534" s="3"/>
      <c r="BM534" s="3"/>
    </row>
    <row r="535" ht="15.75" customHeight="1" spans="2:65">
      <c r="B535" s="287">
        <v>45251</v>
      </c>
      <c r="X535" s="415">
        <f t="shared" si="183"/>
        <v>0</v>
      </c>
      <c r="Z535" s="416">
        <f t="shared" si="175"/>
        <v>0</v>
      </c>
      <c r="AA535" s="296">
        <f t="shared" si="176"/>
        <v>0</v>
      </c>
      <c r="AB535" s="29"/>
      <c r="AC535" s="29"/>
      <c r="AD535" s="293"/>
      <c r="AE535" s="293"/>
      <c r="AF535" s="296">
        <f t="shared" si="184"/>
        <v>0</v>
      </c>
      <c r="AG535" s="297">
        <f t="shared" si="177"/>
        <v>0</v>
      </c>
      <c r="AH535" s="416">
        <f t="shared" si="178"/>
        <v>0</v>
      </c>
      <c r="AI535" s="296">
        <f t="shared" si="179"/>
        <v>0</v>
      </c>
      <c r="AJ535" s="29"/>
      <c r="AK535" s="29"/>
      <c r="AL535" s="303" t="str">
        <f t="shared" si="180"/>
        <v> </v>
      </c>
      <c r="AM535" s="293"/>
      <c r="AN535" s="296">
        <f t="shared" si="185"/>
        <v>0</v>
      </c>
      <c r="AO535" s="297">
        <f t="shared" si="181"/>
        <v>0</v>
      </c>
      <c r="AQ535" s="223" t="str">
        <f t="shared" si="182"/>
        <v> </v>
      </c>
      <c r="AR535" s="223" t="str">
        <f t="shared" si="186"/>
        <v> </v>
      </c>
      <c r="AZ535" s="3"/>
      <c r="BA535" s="3"/>
      <c r="BB535" s="3"/>
      <c r="BC535" s="3"/>
      <c r="BD535" s="3"/>
      <c r="BE535" s="3"/>
      <c r="BF535" s="3"/>
      <c r="BG535" s="406"/>
      <c r="BH535" s="406"/>
      <c r="BI535" s="3"/>
      <c r="BJ535" s="3"/>
      <c r="BK535" s="3"/>
      <c r="BL535" s="3"/>
      <c r="BM535" s="3"/>
    </row>
    <row r="536" ht="15.75" customHeight="1" spans="2:65">
      <c r="B536" s="287">
        <v>45252</v>
      </c>
      <c r="X536" s="415">
        <f t="shared" si="183"/>
        <v>0</v>
      </c>
      <c r="Z536" s="416">
        <f t="shared" si="175"/>
        <v>0</v>
      </c>
      <c r="AA536" s="296">
        <f t="shared" si="176"/>
        <v>0</v>
      </c>
      <c r="AB536" s="29"/>
      <c r="AC536" s="29"/>
      <c r="AD536" s="303" t="e">
        <f>IF((#REF!=0)," ",#REF!)</f>
        <v>#REF!</v>
      </c>
      <c r="AE536" s="293"/>
      <c r="AF536" s="296">
        <f t="shared" si="184"/>
        <v>0</v>
      </c>
      <c r="AG536" s="297">
        <f t="shared" si="177"/>
        <v>0</v>
      </c>
      <c r="AH536" s="416">
        <f t="shared" si="178"/>
        <v>0</v>
      </c>
      <c r="AI536" s="296">
        <f t="shared" si="179"/>
        <v>0</v>
      </c>
      <c r="AJ536" s="29"/>
      <c r="AK536" s="29"/>
      <c r="AL536" s="303" t="str">
        <f t="shared" si="180"/>
        <v> </v>
      </c>
      <c r="AM536" s="293"/>
      <c r="AN536" s="296">
        <f t="shared" si="185"/>
        <v>0</v>
      </c>
      <c r="AO536" s="297">
        <f t="shared" si="181"/>
        <v>0</v>
      </c>
      <c r="AQ536" s="223" t="str">
        <f t="shared" si="182"/>
        <v> </v>
      </c>
      <c r="AR536" s="223" t="str">
        <f t="shared" si="186"/>
        <v> </v>
      </c>
      <c r="AZ536" s="3"/>
      <c r="BA536" s="3"/>
      <c r="BB536" s="3"/>
      <c r="BC536" s="3"/>
      <c r="BD536" s="3"/>
      <c r="BE536" s="3"/>
      <c r="BF536" s="3"/>
      <c r="BG536" s="406"/>
      <c r="BH536" s="406"/>
      <c r="BI536" s="3"/>
      <c r="BJ536" s="3"/>
      <c r="BK536" s="3"/>
      <c r="BL536" s="3"/>
      <c r="BM536" s="3"/>
    </row>
    <row r="537" ht="15.75" customHeight="1" spans="2:65">
      <c r="B537" s="287">
        <v>45253</v>
      </c>
      <c r="X537" s="415">
        <f t="shared" si="183"/>
        <v>0</v>
      </c>
      <c r="Z537" s="416">
        <f t="shared" si="175"/>
        <v>0</v>
      </c>
      <c r="AA537" s="296">
        <f t="shared" si="176"/>
        <v>0</v>
      </c>
      <c r="AB537" s="29"/>
      <c r="AC537" s="29"/>
      <c r="AD537" s="303" t="e">
        <f>IF((#REF!=0)," ",#REF!)</f>
        <v>#REF!</v>
      </c>
      <c r="AE537" s="293"/>
      <c r="AF537" s="296">
        <f t="shared" si="184"/>
        <v>0</v>
      </c>
      <c r="AG537" s="297">
        <f t="shared" si="177"/>
        <v>0</v>
      </c>
      <c r="AH537" s="416">
        <f t="shared" si="178"/>
        <v>0</v>
      </c>
      <c r="AI537" s="296">
        <f t="shared" si="179"/>
        <v>0</v>
      </c>
      <c r="AJ537" s="29"/>
      <c r="AK537" s="29"/>
      <c r="AL537" s="303" t="str">
        <f t="shared" si="180"/>
        <v> </v>
      </c>
      <c r="AM537" s="293"/>
      <c r="AN537" s="296">
        <f t="shared" si="185"/>
        <v>0</v>
      </c>
      <c r="AO537" s="297">
        <f t="shared" si="181"/>
        <v>0</v>
      </c>
      <c r="AQ537" s="223" t="str">
        <f t="shared" si="182"/>
        <v> </v>
      </c>
      <c r="AR537" s="223" t="str">
        <f t="shared" si="186"/>
        <v> </v>
      </c>
      <c r="AZ537" s="3"/>
      <c r="BA537" s="3"/>
      <c r="BB537" s="3"/>
      <c r="BC537" s="3"/>
      <c r="BD537" s="3"/>
      <c r="BE537" s="3"/>
      <c r="BF537" s="3"/>
      <c r="BG537" s="406"/>
      <c r="BH537" s="406"/>
      <c r="BI537" s="3"/>
      <c r="BJ537" s="3"/>
      <c r="BK537" s="3"/>
      <c r="BL537" s="3"/>
      <c r="BM537" s="3"/>
    </row>
    <row r="538" ht="15.75" customHeight="1" spans="2:65">
      <c r="B538" s="287">
        <v>45254</v>
      </c>
      <c r="X538" s="415">
        <f t="shared" si="183"/>
        <v>0</v>
      </c>
      <c r="Z538" s="416">
        <f t="shared" si="175"/>
        <v>0</v>
      </c>
      <c r="AA538" s="296">
        <f t="shared" si="176"/>
        <v>0</v>
      </c>
      <c r="AB538" s="304"/>
      <c r="AC538" s="304"/>
      <c r="AD538" s="305" t="e">
        <f>IF((#REF!=0)," ",#REF!)</f>
        <v>#REF!</v>
      </c>
      <c r="AE538" s="299"/>
      <c r="AF538" s="300">
        <f t="shared" si="184"/>
        <v>0</v>
      </c>
      <c r="AG538" s="301">
        <f t="shared" si="177"/>
        <v>0</v>
      </c>
      <c r="AH538" s="419">
        <f t="shared" si="178"/>
        <v>0</v>
      </c>
      <c r="AI538" s="300">
        <f t="shared" si="179"/>
        <v>0</v>
      </c>
      <c r="AJ538" s="304"/>
      <c r="AK538" s="304"/>
      <c r="AL538" s="305" t="str">
        <f t="shared" si="180"/>
        <v> </v>
      </c>
      <c r="AM538" s="299"/>
      <c r="AN538" s="300">
        <f t="shared" si="185"/>
        <v>0</v>
      </c>
      <c r="AO538" s="301">
        <f t="shared" si="181"/>
        <v>0</v>
      </c>
      <c r="AQ538" s="223" t="str">
        <f t="shared" si="182"/>
        <v> </v>
      </c>
      <c r="AR538" s="223" t="str">
        <f t="shared" si="186"/>
        <v> </v>
      </c>
      <c r="AZ538" s="3"/>
      <c r="BA538" s="3"/>
      <c r="BB538" s="3"/>
      <c r="BC538" s="3"/>
      <c r="BD538" s="3"/>
      <c r="BE538" s="3"/>
      <c r="BF538" s="3"/>
      <c r="BG538" s="406"/>
      <c r="BH538" s="406"/>
      <c r="BI538" s="3"/>
      <c r="BJ538" s="3"/>
      <c r="BK538" s="3"/>
      <c r="BL538" s="3"/>
      <c r="BM538" s="3"/>
    </row>
    <row r="539" ht="15.75" customHeight="1" spans="2:65">
      <c r="B539" s="287">
        <v>45255</v>
      </c>
      <c r="AH539" s="420"/>
      <c r="AI539" s="296"/>
      <c r="AJ539" s="29"/>
      <c r="AK539" s="29"/>
      <c r="AL539" s="303"/>
      <c r="AM539" s="293"/>
      <c r="AN539" s="296"/>
      <c r="AO539" s="308"/>
      <c r="AZ539" s="3"/>
      <c r="BA539" s="3"/>
      <c r="BB539" s="3"/>
      <c r="BC539" s="3"/>
      <c r="BD539" s="3"/>
      <c r="BE539" s="3"/>
      <c r="BF539" s="3"/>
      <c r="BG539" s="406"/>
      <c r="BH539" s="406"/>
      <c r="BI539" s="3"/>
      <c r="BJ539" s="3"/>
      <c r="BK539" s="3"/>
      <c r="BL539" s="3"/>
      <c r="BM539" s="3"/>
    </row>
    <row r="540" ht="15.75" customHeight="1" spans="2:65">
      <c r="B540" s="287">
        <v>45256</v>
      </c>
      <c r="AH540" s="420"/>
      <c r="AI540" s="296"/>
      <c r="AJ540" s="29"/>
      <c r="AK540" s="29"/>
      <c r="AL540" s="303"/>
      <c r="AM540" s="293"/>
      <c r="AN540" s="296"/>
      <c r="AO540" s="308"/>
      <c r="AZ540" s="3"/>
      <c r="BA540" s="3"/>
      <c r="BB540" s="3"/>
      <c r="BC540" s="3"/>
      <c r="BD540" s="3"/>
      <c r="BE540" s="3"/>
      <c r="BF540" s="3"/>
      <c r="BG540" s="406"/>
      <c r="BH540" s="406"/>
      <c r="BI540" s="3"/>
      <c r="BJ540" s="3"/>
      <c r="BK540" s="3"/>
      <c r="BL540" s="3"/>
      <c r="BM540" s="3"/>
    </row>
    <row r="541" ht="15.75" customHeight="1" spans="2:65">
      <c r="B541" s="287">
        <v>45257</v>
      </c>
      <c r="AH541" s="420"/>
      <c r="AI541" s="296"/>
      <c r="AJ541" s="29"/>
      <c r="AK541" s="29"/>
      <c r="AL541" s="303"/>
      <c r="AM541" s="293"/>
      <c r="AN541" s="296"/>
      <c r="AO541" s="308"/>
      <c r="AZ541" s="3"/>
      <c r="BA541" s="3"/>
      <c r="BB541" s="3"/>
      <c r="BC541" s="3"/>
      <c r="BD541" s="3"/>
      <c r="BE541" s="3"/>
      <c r="BF541" s="3"/>
      <c r="BG541" s="406"/>
      <c r="BH541" s="406"/>
      <c r="BI541" s="3"/>
      <c r="BJ541" s="3"/>
      <c r="BK541" s="3"/>
      <c r="BL541" s="3"/>
      <c r="BM541" s="3"/>
    </row>
    <row r="542" ht="15.75" customHeight="1" spans="2:65">
      <c r="B542" s="287">
        <v>45258</v>
      </c>
      <c r="AH542" s="420"/>
      <c r="AI542" s="296"/>
      <c r="AJ542" s="29"/>
      <c r="AK542" s="29"/>
      <c r="AL542" s="303"/>
      <c r="AM542" s="293"/>
      <c r="AN542" s="296"/>
      <c r="AO542" s="308"/>
      <c r="AZ542" s="3"/>
      <c r="BA542" s="3"/>
      <c r="BB542" s="3"/>
      <c r="BC542" s="3"/>
      <c r="BD542" s="3"/>
      <c r="BE542" s="3"/>
      <c r="BF542" s="3"/>
      <c r="BG542" s="406"/>
      <c r="BH542" s="406"/>
      <c r="BI542" s="3"/>
      <c r="BJ542" s="3"/>
      <c r="BK542" s="3"/>
      <c r="BL542" s="3"/>
      <c r="BM542" s="3"/>
    </row>
    <row r="543" ht="15.75" customHeight="1" spans="2:65">
      <c r="B543" s="287">
        <v>45259</v>
      </c>
      <c r="AH543" s="420"/>
      <c r="AI543" s="296"/>
      <c r="AJ543" s="29"/>
      <c r="AK543" s="29"/>
      <c r="AL543" s="303"/>
      <c r="AM543" s="293"/>
      <c r="AN543" s="296"/>
      <c r="AO543" s="308"/>
      <c r="AZ543" s="3"/>
      <c r="BA543" s="3"/>
      <c r="BB543" s="3"/>
      <c r="BC543" s="3"/>
      <c r="BD543" s="3"/>
      <c r="BE543" s="3"/>
      <c r="BF543" s="3"/>
      <c r="BG543" s="406"/>
      <c r="BH543" s="406"/>
      <c r="BI543" s="3"/>
      <c r="BJ543" s="3"/>
      <c r="BK543" s="3"/>
      <c r="BL543" s="3"/>
      <c r="BM543" s="3"/>
    </row>
    <row r="544" ht="15.75" customHeight="1" spans="2:65">
      <c r="B544" s="287">
        <v>45260</v>
      </c>
      <c r="AH544" s="420"/>
      <c r="AI544" s="296"/>
      <c r="AJ544" s="29"/>
      <c r="AK544" s="29"/>
      <c r="AL544" s="303"/>
      <c r="AM544" s="290"/>
      <c r="AN544" s="296"/>
      <c r="AO544" s="308"/>
      <c r="AZ544" s="3"/>
      <c r="BA544" s="3"/>
      <c r="BB544" s="3"/>
      <c r="BC544" s="3"/>
      <c r="BD544" s="3"/>
      <c r="BE544" s="3"/>
      <c r="BF544" s="3"/>
      <c r="BG544" s="406"/>
      <c r="BH544" s="406"/>
      <c r="BI544" s="3"/>
      <c r="BJ544" s="3"/>
      <c r="BK544" s="3"/>
      <c r="BL544" s="3"/>
      <c r="BM544" s="3"/>
    </row>
    <row r="545" ht="15.75" customHeight="1" spans="2:65">
      <c r="B545" s="414"/>
      <c r="AH545" s="420"/>
      <c r="AI545" s="296"/>
      <c r="AJ545" s="29"/>
      <c r="AK545" s="29"/>
      <c r="AL545" s="303"/>
      <c r="AM545" s="290"/>
      <c r="AN545" s="296"/>
      <c r="AO545" s="308"/>
      <c r="AZ545" s="3"/>
      <c r="BA545" s="3"/>
      <c r="BB545" s="3"/>
      <c r="BC545" s="3"/>
      <c r="BD545" s="3"/>
      <c r="BE545" s="3"/>
      <c r="BF545" s="3"/>
      <c r="BG545" s="406"/>
      <c r="BH545" s="406"/>
      <c r="BI545" s="3"/>
      <c r="BJ545" s="3"/>
      <c r="BK545" s="3"/>
      <c r="BL545" s="3"/>
      <c r="BM545" s="3"/>
    </row>
    <row r="546" ht="15.75" customHeight="1" spans="52:65">
      <c r="AZ546" s="3"/>
      <c r="BA546" s="3"/>
      <c r="BB546" s="3"/>
      <c r="BC546" s="3"/>
      <c r="BD546" s="3"/>
      <c r="BE546" s="3"/>
      <c r="BF546" s="3"/>
      <c r="BG546" s="406"/>
      <c r="BH546" s="406"/>
      <c r="BI546" s="3"/>
      <c r="BJ546" s="3"/>
      <c r="BK546" s="3"/>
      <c r="BL546" s="3"/>
      <c r="BM546" s="3"/>
    </row>
    <row r="547" ht="15.75" customHeight="1" spans="52:65">
      <c r="AZ547" s="3"/>
      <c r="BA547" s="3"/>
      <c r="BB547" s="3"/>
      <c r="BC547" s="3"/>
      <c r="BD547" s="3"/>
      <c r="BE547" s="3"/>
      <c r="BF547" s="3"/>
      <c r="BG547" s="406"/>
      <c r="BH547" s="406"/>
      <c r="BI547" s="3"/>
      <c r="BJ547" s="3"/>
      <c r="BK547" s="3"/>
      <c r="BL547" s="3"/>
      <c r="BM547" s="3"/>
    </row>
    <row r="548" ht="15.75" customHeight="1" spans="52:65">
      <c r="AZ548" s="3"/>
      <c r="BA548" s="3"/>
      <c r="BB548" s="3"/>
      <c r="BC548" s="3"/>
      <c r="BD548" s="3"/>
      <c r="BE548" s="3"/>
      <c r="BF548" s="3"/>
      <c r="BG548" s="406"/>
      <c r="BH548" s="406"/>
      <c r="BI548" s="3"/>
      <c r="BJ548" s="3"/>
      <c r="BK548" s="3"/>
      <c r="BL548" s="3"/>
      <c r="BM548" s="3"/>
    </row>
    <row r="549" ht="15.75" customHeight="1" spans="52:65">
      <c r="AZ549" s="3"/>
      <c r="BA549" s="3"/>
      <c r="BB549" s="3"/>
      <c r="BC549" s="3"/>
      <c r="BD549" s="3"/>
      <c r="BE549" s="3"/>
      <c r="BF549" s="3"/>
      <c r="BG549" s="406"/>
      <c r="BH549" s="406"/>
      <c r="BI549" s="3"/>
      <c r="BJ549" s="3"/>
      <c r="BK549" s="3"/>
      <c r="BL549" s="3"/>
      <c r="BM549" s="3"/>
    </row>
    <row r="550" ht="15.75" customHeight="1" spans="52:65">
      <c r="AZ550" s="3"/>
      <c r="BA550" s="3"/>
      <c r="BB550" s="3"/>
      <c r="BC550" s="3"/>
      <c r="BD550" s="3"/>
      <c r="BE550" s="3"/>
      <c r="BF550" s="3"/>
      <c r="BG550" s="406"/>
      <c r="BH550" s="406"/>
      <c r="BI550" s="3"/>
      <c r="BJ550" s="3"/>
      <c r="BK550" s="3"/>
      <c r="BL550" s="3"/>
      <c r="BM550" s="3"/>
    </row>
    <row r="551" ht="15.75" customHeight="1" spans="52:65">
      <c r="AZ551" s="3"/>
      <c r="BA551" s="3"/>
      <c r="BB551" s="3"/>
      <c r="BC551" s="3"/>
      <c r="BD551" s="3"/>
      <c r="BE551" s="3"/>
      <c r="BF551" s="3"/>
      <c r="BG551" s="406"/>
      <c r="BH551" s="406"/>
      <c r="BI551" s="3"/>
      <c r="BJ551" s="3"/>
      <c r="BK551" s="3"/>
      <c r="BL551" s="3"/>
      <c r="BM551" s="3"/>
    </row>
    <row r="552" ht="15.75" customHeight="1" spans="52:65">
      <c r="AZ552" s="3"/>
      <c r="BA552" s="3"/>
      <c r="BB552" s="3"/>
      <c r="BC552" s="3"/>
      <c r="BD552" s="3"/>
      <c r="BE552" s="3"/>
      <c r="BF552" s="3"/>
      <c r="BG552" s="406"/>
      <c r="BH552" s="406"/>
      <c r="BI552" s="3"/>
      <c r="BJ552" s="3"/>
      <c r="BK552" s="3"/>
      <c r="BL552" s="3"/>
      <c r="BM552" s="3"/>
    </row>
    <row r="553" ht="15.75" customHeight="1" spans="52:65">
      <c r="AZ553" s="3"/>
      <c r="BA553" s="3"/>
      <c r="BB553" s="3"/>
      <c r="BC553" s="3"/>
      <c r="BD553" s="3"/>
      <c r="BE553" s="3"/>
      <c r="BF553" s="3"/>
      <c r="BG553" s="406"/>
      <c r="BH553" s="406"/>
      <c r="BI553" s="3"/>
      <c r="BJ553" s="3"/>
      <c r="BK553" s="3"/>
      <c r="BL553" s="3"/>
      <c r="BM553" s="3"/>
    </row>
    <row r="554" ht="15.75" customHeight="1" spans="52:65">
      <c r="AZ554" s="3"/>
      <c r="BA554" s="3"/>
      <c r="BB554" s="3"/>
      <c r="BC554" s="3"/>
      <c r="BD554" s="3"/>
      <c r="BE554" s="3"/>
      <c r="BF554" s="3"/>
      <c r="BG554" s="406"/>
      <c r="BH554" s="406"/>
      <c r="BI554" s="3"/>
      <c r="BJ554" s="3"/>
      <c r="BK554" s="3"/>
      <c r="BL554" s="3"/>
      <c r="BM554" s="3"/>
    </row>
    <row r="555" ht="15.75" customHeight="1" spans="52:65">
      <c r="AZ555" s="3"/>
      <c r="BA555" s="3"/>
      <c r="BB555" s="3"/>
      <c r="BC555" s="3"/>
      <c r="BD555" s="3"/>
      <c r="BE555" s="3"/>
      <c r="BF555" s="3"/>
      <c r="BG555" s="406"/>
      <c r="BH555" s="406"/>
      <c r="BI555" s="3"/>
      <c r="BJ555" s="3"/>
      <c r="BK555" s="3"/>
      <c r="BL555" s="3"/>
      <c r="BM555" s="3"/>
    </row>
    <row r="556" ht="15.75" customHeight="1" spans="52:65">
      <c r="AZ556" s="3"/>
      <c r="BA556" s="3"/>
      <c r="BB556" s="3"/>
      <c r="BC556" s="3"/>
      <c r="BD556" s="3"/>
      <c r="BE556" s="3"/>
      <c r="BF556" s="3"/>
      <c r="BG556" s="406"/>
      <c r="BH556" s="406"/>
      <c r="BI556" s="3"/>
      <c r="BJ556" s="3"/>
      <c r="BK556" s="3"/>
      <c r="BL556" s="3"/>
      <c r="BM556" s="3"/>
    </row>
    <row r="557" ht="15.75" customHeight="1" spans="52:65">
      <c r="AZ557" s="3"/>
      <c r="BA557" s="3"/>
      <c r="BB557" s="3"/>
      <c r="BC557" s="3"/>
      <c r="BD557" s="3"/>
      <c r="BE557" s="3"/>
      <c r="BF557" s="3"/>
      <c r="BG557" s="406"/>
      <c r="BH557" s="406"/>
      <c r="BI557" s="3"/>
      <c r="BJ557" s="3"/>
      <c r="BK557" s="3"/>
      <c r="BL557" s="3"/>
      <c r="BM557" s="3"/>
    </row>
    <row r="558" ht="15.75" customHeight="1" spans="52:65">
      <c r="AZ558" s="3"/>
      <c r="BA558" s="3"/>
      <c r="BB558" s="3"/>
      <c r="BC558" s="3"/>
      <c r="BD558" s="3"/>
      <c r="BE558" s="3"/>
      <c r="BF558" s="3"/>
      <c r="BG558" s="406"/>
      <c r="BH558" s="406"/>
      <c r="BI558" s="3"/>
      <c r="BJ558" s="3"/>
      <c r="BK558" s="3"/>
      <c r="BL558" s="3"/>
      <c r="BM558" s="3"/>
    </row>
    <row r="559" ht="15.75" customHeight="1" spans="52:65">
      <c r="AZ559" s="3"/>
      <c r="BA559" s="3"/>
      <c r="BB559" s="3"/>
      <c r="BC559" s="3"/>
      <c r="BD559" s="3"/>
      <c r="BE559" s="3"/>
      <c r="BF559" s="3"/>
      <c r="BG559" s="406"/>
      <c r="BH559" s="406"/>
      <c r="BI559" s="3"/>
      <c r="BJ559" s="3"/>
      <c r="BK559" s="3"/>
      <c r="BL559" s="3"/>
      <c r="BM559" s="3"/>
    </row>
    <row r="560" ht="15.75" customHeight="1" spans="52:65">
      <c r="AZ560" s="3"/>
      <c r="BA560" s="3"/>
      <c r="BB560" s="3"/>
      <c r="BC560" s="3"/>
      <c r="BD560" s="3"/>
      <c r="BE560" s="3"/>
      <c r="BF560" s="3"/>
      <c r="BG560" s="406"/>
      <c r="BH560" s="406"/>
      <c r="BI560" s="3"/>
      <c r="BJ560" s="3"/>
      <c r="BK560" s="3"/>
      <c r="BL560" s="3"/>
      <c r="BM560" s="3"/>
    </row>
    <row r="561" ht="15.75" customHeight="1" spans="52:65">
      <c r="AZ561" s="3"/>
      <c r="BA561" s="3"/>
      <c r="BB561" s="3"/>
      <c r="BC561" s="3"/>
      <c r="BD561" s="3"/>
      <c r="BE561" s="3"/>
      <c r="BF561" s="3"/>
      <c r="BG561" s="406"/>
      <c r="BH561" s="406"/>
      <c r="BI561" s="3"/>
      <c r="BJ561" s="3"/>
      <c r="BK561" s="3"/>
      <c r="BL561" s="3"/>
      <c r="BM561" s="3"/>
    </row>
    <row r="562" ht="15.75" customHeight="1" spans="52:65">
      <c r="AZ562" s="3"/>
      <c r="BA562" s="3"/>
      <c r="BB562" s="3"/>
      <c r="BC562" s="3"/>
      <c r="BD562" s="3"/>
      <c r="BE562" s="3"/>
      <c r="BF562" s="3"/>
      <c r="BG562" s="406"/>
      <c r="BH562" s="406"/>
      <c r="BI562" s="3"/>
      <c r="BJ562" s="3"/>
      <c r="BK562" s="3"/>
      <c r="BL562" s="3"/>
      <c r="BM562" s="3"/>
    </row>
    <row r="563" ht="15.75" customHeight="1" spans="52:65">
      <c r="AZ563" s="3"/>
      <c r="BA563" s="3"/>
      <c r="BB563" s="3"/>
      <c r="BC563" s="3"/>
      <c r="BD563" s="3"/>
      <c r="BE563" s="3"/>
      <c r="BF563" s="3"/>
      <c r="BG563" s="406"/>
      <c r="BH563" s="406"/>
      <c r="BI563" s="3"/>
      <c r="BJ563" s="3"/>
      <c r="BK563" s="3"/>
      <c r="BL563" s="3"/>
      <c r="BM563" s="3"/>
    </row>
    <row r="564" ht="15.75" customHeight="1" spans="52:65">
      <c r="AZ564" s="3"/>
      <c r="BA564" s="3"/>
      <c r="BB564" s="3"/>
      <c r="BC564" s="3"/>
      <c r="BD564" s="3"/>
      <c r="BE564" s="3"/>
      <c r="BF564" s="3"/>
      <c r="BG564" s="406"/>
      <c r="BH564" s="406"/>
      <c r="BI564" s="3"/>
      <c r="BJ564" s="3"/>
      <c r="BK564" s="3"/>
      <c r="BL564" s="3"/>
      <c r="BM564" s="3"/>
    </row>
    <row r="565" ht="15.75" customHeight="1" spans="52:65">
      <c r="AZ565" s="3"/>
      <c r="BA565" s="3"/>
      <c r="BB565" s="3"/>
      <c r="BC565" s="3"/>
      <c r="BD565" s="3"/>
      <c r="BE565" s="3"/>
      <c r="BF565" s="3"/>
      <c r="BG565" s="406"/>
      <c r="BH565" s="406"/>
      <c r="BI565" s="3"/>
      <c r="BJ565" s="3"/>
      <c r="BK565" s="3"/>
      <c r="BL565" s="3"/>
      <c r="BM565" s="3"/>
    </row>
    <row r="566" ht="15.75" customHeight="1" spans="52:65">
      <c r="AZ566" s="3"/>
      <c r="BA566" s="3"/>
      <c r="BB566" s="3"/>
      <c r="BC566" s="3"/>
      <c r="BD566" s="3"/>
      <c r="BE566" s="3"/>
      <c r="BF566" s="3"/>
      <c r="BG566" s="406"/>
      <c r="BH566" s="406"/>
      <c r="BI566" s="3"/>
      <c r="BJ566" s="3"/>
      <c r="BK566" s="3"/>
      <c r="BL566" s="3"/>
      <c r="BM566" s="3"/>
    </row>
    <row r="567" ht="15.75" customHeight="1" spans="52:65">
      <c r="AZ567" s="3"/>
      <c r="BA567" s="3"/>
      <c r="BB567" s="3"/>
      <c r="BC567" s="3"/>
      <c r="BD567" s="3"/>
      <c r="BE567" s="3"/>
      <c r="BF567" s="3"/>
      <c r="BG567" s="406"/>
      <c r="BH567" s="406"/>
      <c r="BI567" s="3"/>
      <c r="BJ567" s="3"/>
      <c r="BK567" s="3"/>
      <c r="BL567" s="3"/>
      <c r="BM567" s="3"/>
    </row>
    <row r="568" ht="15.75" customHeight="1" spans="52:65">
      <c r="AZ568" s="3"/>
      <c r="BA568" s="3"/>
      <c r="BB568" s="3"/>
      <c r="BC568" s="3"/>
      <c r="BD568" s="3"/>
      <c r="BE568" s="3"/>
      <c r="BF568" s="3"/>
      <c r="BG568" s="406"/>
      <c r="BH568" s="406"/>
      <c r="BI568" s="3"/>
      <c r="BJ568" s="3"/>
      <c r="BK568" s="3"/>
      <c r="BL568" s="3"/>
      <c r="BM568" s="3"/>
    </row>
    <row r="569" ht="15.75" customHeight="1" spans="52:65">
      <c r="AZ569" s="3"/>
      <c r="BA569" s="3"/>
      <c r="BB569" s="3"/>
      <c r="BC569" s="3"/>
      <c r="BD569" s="3"/>
      <c r="BE569" s="3"/>
      <c r="BF569" s="3"/>
      <c r="BG569" s="406"/>
      <c r="BH569" s="406"/>
      <c r="BI569" s="3"/>
      <c r="BJ569" s="3"/>
      <c r="BK569" s="3"/>
      <c r="BL569" s="3"/>
      <c r="BM569" s="3"/>
    </row>
    <row r="570" ht="15.75" customHeight="1" spans="52:65">
      <c r="AZ570" s="3"/>
      <c r="BA570" s="3"/>
      <c r="BB570" s="3"/>
      <c r="BC570" s="3"/>
      <c r="BD570" s="3"/>
      <c r="BE570" s="3"/>
      <c r="BF570" s="3"/>
      <c r="BG570" s="406"/>
      <c r="BH570" s="406"/>
      <c r="BI570" s="3"/>
      <c r="BJ570" s="3"/>
      <c r="BK570" s="3"/>
      <c r="BL570" s="3"/>
      <c r="BM570" s="3"/>
    </row>
    <row r="571" ht="15.75" customHeight="1" spans="52:65">
      <c r="AZ571" s="3"/>
      <c r="BA571" s="3"/>
      <c r="BB571" s="3"/>
      <c r="BC571" s="3"/>
      <c r="BD571" s="3"/>
      <c r="BE571" s="3"/>
      <c r="BF571" s="3"/>
      <c r="BG571" s="406"/>
      <c r="BH571" s="406"/>
      <c r="BI571" s="3"/>
      <c r="BJ571" s="3"/>
      <c r="BK571" s="3"/>
      <c r="BL571" s="3"/>
      <c r="BM571" s="3"/>
    </row>
    <row r="572" ht="15.75" customHeight="1" spans="52:65">
      <c r="AZ572" s="3"/>
      <c r="BA572" s="3"/>
      <c r="BB572" s="3"/>
      <c r="BC572" s="3"/>
      <c r="BD572" s="3"/>
      <c r="BE572" s="3"/>
      <c r="BF572" s="3"/>
      <c r="BG572" s="406"/>
      <c r="BH572" s="406"/>
      <c r="BI572" s="3"/>
      <c r="BJ572" s="3"/>
      <c r="BK572" s="3"/>
      <c r="BL572" s="3"/>
      <c r="BM572" s="3"/>
    </row>
    <row r="573" ht="15.75" customHeight="1" spans="52:65">
      <c r="AZ573" s="3"/>
      <c r="BA573" s="3"/>
      <c r="BB573" s="3"/>
      <c r="BC573" s="3"/>
      <c r="BD573" s="3"/>
      <c r="BE573" s="3"/>
      <c r="BF573" s="3"/>
      <c r="BG573" s="406"/>
      <c r="BH573" s="406"/>
      <c r="BI573" s="3"/>
      <c r="BJ573" s="3"/>
      <c r="BK573" s="3"/>
      <c r="BL573" s="3"/>
      <c r="BM573" s="3"/>
    </row>
    <row r="574" ht="15.75" customHeight="1" spans="52:65">
      <c r="AZ574" s="3"/>
      <c r="BA574" s="3"/>
      <c r="BB574" s="3"/>
      <c r="BC574" s="3"/>
      <c r="BD574" s="3"/>
      <c r="BE574" s="3"/>
      <c r="BF574" s="3"/>
      <c r="BG574" s="406"/>
      <c r="BH574" s="406"/>
      <c r="BI574" s="3"/>
      <c r="BJ574" s="3"/>
      <c r="BK574" s="3"/>
      <c r="BL574" s="3"/>
      <c r="BM574" s="3"/>
    </row>
    <row r="575" ht="15.75" customHeight="1" spans="52:65">
      <c r="AZ575" s="3"/>
      <c r="BA575" s="3"/>
      <c r="BB575" s="3"/>
      <c r="BC575" s="3"/>
      <c r="BD575" s="3"/>
      <c r="BE575" s="3"/>
      <c r="BF575" s="3"/>
      <c r="BG575" s="406"/>
      <c r="BH575" s="406"/>
      <c r="BI575" s="3"/>
      <c r="BJ575" s="3"/>
      <c r="BK575" s="3"/>
      <c r="BL575" s="3"/>
      <c r="BM575" s="3"/>
    </row>
    <row r="576" ht="15.75" customHeight="1" spans="52:65">
      <c r="AZ576" s="3"/>
      <c r="BA576" s="3"/>
      <c r="BB576" s="3"/>
      <c r="BC576" s="3"/>
      <c r="BD576" s="3"/>
      <c r="BE576" s="3"/>
      <c r="BF576" s="3"/>
      <c r="BG576" s="406"/>
      <c r="BH576" s="406"/>
      <c r="BI576" s="3"/>
      <c r="BJ576" s="3"/>
      <c r="BK576" s="3"/>
      <c r="BL576" s="3"/>
      <c r="BM576" s="3"/>
    </row>
    <row r="577" ht="15.75" customHeight="1" spans="52:65">
      <c r="AZ577" s="3"/>
      <c r="BA577" s="3"/>
      <c r="BB577" s="3"/>
      <c r="BC577" s="3"/>
      <c r="BD577" s="3"/>
      <c r="BE577" s="3"/>
      <c r="BF577" s="3"/>
      <c r="BG577" s="406"/>
      <c r="BH577" s="406"/>
      <c r="BI577" s="3"/>
      <c r="BJ577" s="3"/>
      <c r="BK577" s="3"/>
      <c r="BL577" s="3"/>
      <c r="BM577" s="3"/>
    </row>
    <row r="578" ht="15.75" customHeight="1" spans="52:65">
      <c r="AZ578" s="3"/>
      <c r="BA578" s="3"/>
      <c r="BB578" s="3"/>
      <c r="BC578" s="3"/>
      <c r="BD578" s="3"/>
      <c r="BE578" s="3"/>
      <c r="BF578" s="3"/>
      <c r="BG578" s="406"/>
      <c r="BH578" s="406"/>
      <c r="BI578" s="3"/>
      <c r="BJ578" s="3"/>
      <c r="BK578" s="3"/>
      <c r="BL578" s="3"/>
      <c r="BM578" s="3"/>
    </row>
    <row r="579" ht="15.75" customHeight="1" spans="52:65">
      <c r="AZ579" s="3"/>
      <c r="BA579" s="3"/>
      <c r="BB579" s="3"/>
      <c r="BC579" s="3"/>
      <c r="BD579" s="3"/>
      <c r="BE579" s="3"/>
      <c r="BF579" s="3"/>
      <c r="BG579" s="406"/>
      <c r="BH579" s="406"/>
      <c r="BI579" s="3"/>
      <c r="BJ579" s="3"/>
      <c r="BK579" s="3"/>
      <c r="BL579" s="3"/>
      <c r="BM579" s="3"/>
    </row>
    <row r="580" ht="15.75" customHeight="1" spans="52:65">
      <c r="AZ580" s="3"/>
      <c r="BA580" s="3"/>
      <c r="BB580" s="3"/>
      <c r="BC580" s="3"/>
      <c r="BD580" s="3"/>
      <c r="BE580" s="3"/>
      <c r="BF580" s="3"/>
      <c r="BG580" s="406"/>
      <c r="BH580" s="406"/>
      <c r="BI580" s="3"/>
      <c r="BJ580" s="3"/>
      <c r="BK580" s="3"/>
      <c r="BL580" s="3"/>
      <c r="BM580" s="3"/>
    </row>
    <row r="581" ht="15.75" customHeight="1" spans="52:65">
      <c r="AZ581" s="3"/>
      <c r="BA581" s="3"/>
      <c r="BB581" s="3"/>
      <c r="BC581" s="3"/>
      <c r="BD581" s="3"/>
      <c r="BE581" s="3"/>
      <c r="BF581" s="3"/>
      <c r="BG581" s="406"/>
      <c r="BH581" s="406"/>
      <c r="BI581" s="3"/>
      <c r="BJ581" s="3"/>
      <c r="BK581" s="3"/>
      <c r="BL581" s="3"/>
      <c r="BM581" s="3"/>
    </row>
    <row r="582" ht="15.75" customHeight="1" spans="52:65">
      <c r="AZ582" s="3"/>
      <c r="BA582" s="3"/>
      <c r="BB582" s="3"/>
      <c r="BC582" s="3"/>
      <c r="BD582" s="3"/>
      <c r="BE582" s="3"/>
      <c r="BF582" s="3"/>
      <c r="BG582" s="406"/>
      <c r="BH582" s="406"/>
      <c r="BI582" s="3"/>
      <c r="BJ582" s="3"/>
      <c r="BK582" s="3"/>
      <c r="BL582" s="3"/>
      <c r="BM582" s="3"/>
    </row>
    <row r="583" ht="15.75" customHeight="1" spans="52:65">
      <c r="AZ583" s="3"/>
      <c r="BA583" s="3"/>
      <c r="BB583" s="3"/>
      <c r="BC583" s="3"/>
      <c r="BD583" s="3"/>
      <c r="BE583" s="3"/>
      <c r="BF583" s="3"/>
      <c r="BG583" s="406"/>
      <c r="BH583" s="406"/>
      <c r="BI583" s="3"/>
      <c r="BJ583" s="3"/>
      <c r="BK583" s="3"/>
      <c r="BL583" s="3"/>
      <c r="BM583" s="3"/>
    </row>
    <row r="584" ht="15.75" customHeight="1" spans="52:65">
      <c r="AZ584" s="3"/>
      <c r="BA584" s="3"/>
      <c r="BB584" s="3"/>
      <c r="BC584" s="3"/>
      <c r="BD584" s="3"/>
      <c r="BE584" s="3"/>
      <c r="BF584" s="3"/>
      <c r="BG584" s="406"/>
      <c r="BH584" s="406"/>
      <c r="BI584" s="3"/>
      <c r="BJ584" s="3"/>
      <c r="BK584" s="3"/>
      <c r="BL584" s="3"/>
      <c r="BM584" s="3"/>
    </row>
    <row r="585" ht="15.75" customHeight="1" spans="52:65">
      <c r="AZ585" s="3"/>
      <c r="BA585" s="3"/>
      <c r="BB585" s="3"/>
      <c r="BC585" s="3"/>
      <c r="BD585" s="3"/>
      <c r="BE585" s="3"/>
      <c r="BF585" s="3"/>
      <c r="BG585" s="406"/>
      <c r="BH585" s="406"/>
      <c r="BI585" s="3"/>
      <c r="BJ585" s="3"/>
      <c r="BK585" s="3"/>
      <c r="BL585" s="3"/>
      <c r="BM585" s="3"/>
    </row>
    <row r="586" ht="15.75" customHeight="1" spans="52:65">
      <c r="AZ586" s="3"/>
      <c r="BA586" s="3"/>
      <c r="BB586" s="3"/>
      <c r="BC586" s="3"/>
      <c r="BD586" s="3"/>
      <c r="BE586" s="3"/>
      <c r="BF586" s="3"/>
      <c r="BG586" s="406"/>
      <c r="BH586" s="406"/>
      <c r="BI586" s="3"/>
      <c r="BJ586" s="3"/>
      <c r="BK586" s="3"/>
      <c r="BL586" s="3"/>
      <c r="BM586" s="3"/>
    </row>
    <row r="587" ht="15.75" customHeight="1" spans="52:65">
      <c r="AZ587" s="3"/>
      <c r="BA587" s="3"/>
      <c r="BB587" s="3"/>
      <c r="BC587" s="3"/>
      <c r="BD587" s="3"/>
      <c r="BE587" s="3"/>
      <c r="BF587" s="3"/>
      <c r="BG587" s="406"/>
      <c r="BH587" s="406"/>
      <c r="BI587" s="3"/>
      <c r="BJ587" s="3"/>
      <c r="BK587" s="3"/>
      <c r="BL587" s="3"/>
      <c r="BM587" s="3"/>
    </row>
    <row r="588" ht="15.75" customHeight="1" spans="52:65">
      <c r="AZ588" s="3"/>
      <c r="BA588" s="3"/>
      <c r="BB588" s="3"/>
      <c r="BC588" s="3"/>
      <c r="BD588" s="3"/>
      <c r="BE588" s="3"/>
      <c r="BF588" s="3"/>
      <c r="BG588" s="406"/>
      <c r="BH588" s="406"/>
      <c r="BI588" s="3"/>
      <c r="BJ588" s="3"/>
      <c r="BK588" s="3"/>
      <c r="BL588" s="3"/>
      <c r="BM588" s="3"/>
    </row>
    <row r="589" ht="15.75" customHeight="1" spans="52:65">
      <c r="AZ589" s="3"/>
      <c r="BA589" s="3"/>
      <c r="BB589" s="3"/>
      <c r="BC589" s="3"/>
      <c r="BD589" s="3"/>
      <c r="BE589" s="3"/>
      <c r="BF589" s="3"/>
      <c r="BG589" s="406"/>
      <c r="BH589" s="406"/>
      <c r="BI589" s="3"/>
      <c r="BJ589" s="3"/>
      <c r="BK589" s="3"/>
      <c r="BL589" s="3"/>
      <c r="BM589" s="3"/>
    </row>
    <row r="590" ht="15.75" customHeight="1" spans="52:65">
      <c r="AZ590" s="3"/>
      <c r="BA590" s="3"/>
      <c r="BB590" s="3"/>
      <c r="BC590" s="3"/>
      <c r="BD590" s="3"/>
      <c r="BE590" s="3"/>
      <c r="BF590" s="3"/>
      <c r="BG590" s="406"/>
      <c r="BH590" s="406"/>
      <c r="BI590" s="3"/>
      <c r="BJ590" s="3"/>
      <c r="BK590" s="3"/>
      <c r="BL590" s="3"/>
      <c r="BM590" s="3"/>
    </row>
    <row r="591" ht="15.75" customHeight="1" spans="52:65">
      <c r="AZ591" s="3"/>
      <c r="BA591" s="3"/>
      <c r="BB591" s="3"/>
      <c r="BC591" s="3"/>
      <c r="BD591" s="3"/>
      <c r="BE591" s="3"/>
      <c r="BF591" s="3"/>
      <c r="BG591" s="406"/>
      <c r="BH591" s="406"/>
      <c r="BI591" s="3"/>
      <c r="BJ591" s="3"/>
      <c r="BK591" s="3"/>
      <c r="BL591" s="3"/>
      <c r="BM591" s="3"/>
    </row>
    <row r="592" ht="15.75" customHeight="1" spans="52:65">
      <c r="AZ592" s="3"/>
      <c r="BA592" s="3"/>
      <c r="BB592" s="3"/>
      <c r="BC592" s="3"/>
      <c r="BD592" s="3"/>
      <c r="BE592" s="3"/>
      <c r="BF592" s="3"/>
      <c r="BG592" s="406"/>
      <c r="BH592" s="406"/>
      <c r="BI592" s="3"/>
      <c r="BJ592" s="3"/>
      <c r="BK592" s="3"/>
      <c r="BL592" s="3"/>
      <c r="BM592" s="3"/>
    </row>
    <row r="593" ht="15.75" customHeight="1" spans="52:65">
      <c r="AZ593" s="3"/>
      <c r="BA593" s="3"/>
      <c r="BB593" s="3"/>
      <c r="BC593" s="3"/>
      <c r="BD593" s="3"/>
      <c r="BE593" s="3"/>
      <c r="BF593" s="3"/>
      <c r="BG593" s="406"/>
      <c r="BH593" s="406"/>
      <c r="BI593" s="3"/>
      <c r="BJ593" s="3"/>
      <c r="BK593" s="3"/>
      <c r="BL593" s="3"/>
      <c r="BM593" s="3"/>
    </row>
    <row r="594" ht="15.75" customHeight="1" spans="52:65">
      <c r="AZ594" s="3"/>
      <c r="BA594" s="3"/>
      <c r="BB594" s="3"/>
      <c r="BC594" s="3"/>
      <c r="BD594" s="3"/>
      <c r="BE594" s="3"/>
      <c r="BF594" s="3"/>
      <c r="BG594" s="406"/>
      <c r="BH594" s="406"/>
      <c r="BI594" s="3"/>
      <c r="BJ594" s="3"/>
      <c r="BK594" s="3"/>
      <c r="BL594" s="3"/>
      <c r="BM594" s="3"/>
    </row>
    <row r="595" ht="15.75" customHeight="1" spans="52:65">
      <c r="AZ595" s="3"/>
      <c r="BA595" s="3"/>
      <c r="BB595" s="3"/>
      <c r="BC595" s="3"/>
      <c r="BD595" s="3"/>
      <c r="BE595" s="3"/>
      <c r="BF595" s="3"/>
      <c r="BG595" s="406"/>
      <c r="BH595" s="406"/>
      <c r="BI595" s="3"/>
      <c r="BJ595" s="3"/>
      <c r="BK595" s="3"/>
      <c r="BL595" s="3"/>
      <c r="BM595" s="3"/>
    </row>
    <row r="596" ht="15.75" customHeight="1" spans="52:65">
      <c r="AZ596" s="3"/>
      <c r="BA596" s="3"/>
      <c r="BB596" s="3"/>
      <c r="BC596" s="3"/>
      <c r="BD596" s="3"/>
      <c r="BE596" s="3"/>
      <c r="BF596" s="3"/>
      <c r="BG596" s="406"/>
      <c r="BH596" s="406"/>
      <c r="BI596" s="3"/>
      <c r="BJ596" s="3"/>
      <c r="BK596" s="3"/>
      <c r="BL596" s="3"/>
      <c r="BM596" s="3"/>
    </row>
    <row r="597" ht="15.75" customHeight="1" spans="52:65">
      <c r="AZ597" s="3"/>
      <c r="BA597" s="3"/>
      <c r="BB597" s="3"/>
      <c r="BC597" s="3"/>
      <c r="BD597" s="3"/>
      <c r="BE597" s="3"/>
      <c r="BF597" s="3"/>
      <c r="BG597" s="406"/>
      <c r="BH597" s="406"/>
      <c r="BI597" s="3"/>
      <c r="BJ597" s="3"/>
      <c r="BK597" s="3"/>
      <c r="BL597" s="3"/>
      <c r="BM597" s="3"/>
    </row>
    <row r="598" ht="15.75" customHeight="1" spans="52:65">
      <c r="AZ598" s="3"/>
      <c r="BA598" s="3"/>
      <c r="BB598" s="3"/>
      <c r="BC598" s="3"/>
      <c r="BD598" s="3"/>
      <c r="BE598" s="3"/>
      <c r="BF598" s="3"/>
      <c r="BG598" s="406"/>
      <c r="BH598" s="406"/>
      <c r="BI598" s="3"/>
      <c r="BJ598" s="3"/>
      <c r="BK598" s="3"/>
      <c r="BL598" s="3"/>
      <c r="BM598" s="3"/>
    </row>
    <row r="599" ht="15.75" customHeight="1" spans="52:65">
      <c r="AZ599" s="3"/>
      <c r="BA599" s="3"/>
      <c r="BB599" s="3"/>
      <c r="BC599" s="3"/>
      <c r="BD599" s="3"/>
      <c r="BE599" s="3"/>
      <c r="BF599" s="3"/>
      <c r="BG599" s="406"/>
      <c r="BH599" s="406"/>
      <c r="BI599" s="3"/>
      <c r="BJ599" s="3"/>
      <c r="BK599" s="3"/>
      <c r="BL599" s="3"/>
      <c r="BM599" s="3"/>
    </row>
    <row r="600" ht="15.75" customHeight="1" spans="52:65">
      <c r="AZ600" s="3"/>
      <c r="BA600" s="3"/>
      <c r="BB600" s="3"/>
      <c r="BC600" s="3"/>
      <c r="BD600" s="3"/>
      <c r="BE600" s="3"/>
      <c r="BF600" s="3"/>
      <c r="BG600" s="406"/>
      <c r="BH600" s="406"/>
      <c r="BI600" s="3"/>
      <c r="BJ600" s="3"/>
      <c r="BK600" s="3"/>
      <c r="BL600" s="3"/>
      <c r="BM600" s="3"/>
    </row>
    <row r="601" ht="15.75" customHeight="1" spans="52:65">
      <c r="AZ601" s="3"/>
      <c r="BA601" s="3"/>
      <c r="BB601" s="3"/>
      <c r="BC601" s="3"/>
      <c r="BD601" s="3"/>
      <c r="BE601" s="3"/>
      <c r="BF601" s="3"/>
      <c r="BG601" s="406"/>
      <c r="BH601" s="406"/>
      <c r="BI601" s="3"/>
      <c r="BJ601" s="3"/>
      <c r="BK601" s="3"/>
      <c r="BL601" s="3"/>
      <c r="BM601" s="3"/>
    </row>
    <row r="602" ht="15.75" customHeight="1" spans="52:65">
      <c r="AZ602" s="3"/>
      <c r="BA602" s="3"/>
      <c r="BB602" s="3"/>
      <c r="BC602" s="3"/>
      <c r="BD602" s="3"/>
      <c r="BE602" s="3"/>
      <c r="BF602" s="3"/>
      <c r="BG602" s="406"/>
      <c r="BH602" s="406"/>
      <c r="BI602" s="3"/>
      <c r="BJ602" s="3"/>
      <c r="BK602" s="3"/>
      <c r="BL602" s="3"/>
      <c r="BM602" s="3"/>
    </row>
    <row r="603" ht="15.75" customHeight="1" spans="52:65">
      <c r="AZ603" s="3"/>
      <c r="BA603" s="3"/>
      <c r="BB603" s="3"/>
      <c r="BC603" s="3"/>
      <c r="BD603" s="3"/>
      <c r="BE603" s="3"/>
      <c r="BF603" s="3"/>
      <c r="BG603" s="406"/>
      <c r="BH603" s="406"/>
      <c r="BI603" s="3"/>
      <c r="BJ603" s="3"/>
      <c r="BK603" s="3"/>
      <c r="BL603" s="3"/>
      <c r="BM603" s="3"/>
    </row>
    <row r="604" ht="15.75" customHeight="1" spans="52:65">
      <c r="AZ604" s="3"/>
      <c r="BA604" s="3"/>
      <c r="BB604" s="3"/>
      <c r="BC604" s="3"/>
      <c r="BD604" s="3"/>
      <c r="BE604" s="3"/>
      <c r="BF604" s="3"/>
      <c r="BG604" s="406"/>
      <c r="BH604" s="406"/>
      <c r="BI604" s="3"/>
      <c r="BJ604" s="3"/>
      <c r="BK604" s="3"/>
      <c r="BL604" s="3"/>
      <c r="BM604" s="3"/>
    </row>
    <row r="605" ht="15.75" customHeight="1" spans="52:65">
      <c r="AZ605" s="3"/>
      <c r="BA605" s="3"/>
      <c r="BB605" s="3"/>
      <c r="BC605" s="3"/>
      <c r="BD605" s="3"/>
      <c r="BE605" s="3"/>
      <c r="BF605" s="3"/>
      <c r="BG605" s="406"/>
      <c r="BH605" s="406"/>
      <c r="BI605" s="3"/>
      <c r="BJ605" s="3"/>
      <c r="BK605" s="3"/>
      <c r="BL605" s="3"/>
      <c r="BM605" s="3"/>
    </row>
    <row r="606" ht="15.75" customHeight="1" spans="52:65">
      <c r="AZ606" s="3"/>
      <c r="BA606" s="3"/>
      <c r="BB606" s="3"/>
      <c r="BC606" s="3"/>
      <c r="BD606" s="3"/>
      <c r="BE606" s="3"/>
      <c r="BF606" s="3"/>
      <c r="BG606" s="406"/>
      <c r="BH606" s="406"/>
      <c r="BI606" s="3"/>
      <c r="BJ606" s="3"/>
      <c r="BK606" s="3"/>
      <c r="BL606" s="3"/>
      <c r="BM606" s="3"/>
    </row>
    <row r="607" ht="15.75" customHeight="1" spans="52:65">
      <c r="AZ607" s="3"/>
      <c r="BA607" s="3"/>
      <c r="BB607" s="3"/>
      <c r="BC607" s="3"/>
      <c r="BD607" s="3"/>
      <c r="BE607" s="3"/>
      <c r="BF607" s="3"/>
      <c r="BG607" s="406"/>
      <c r="BH607" s="406"/>
      <c r="BI607" s="3"/>
      <c r="BJ607" s="3"/>
      <c r="BK607" s="3"/>
      <c r="BL607" s="3"/>
      <c r="BM607" s="3"/>
    </row>
    <row r="608" ht="15.75" customHeight="1" spans="52:65">
      <c r="AZ608" s="3"/>
      <c r="BA608" s="3"/>
      <c r="BB608" s="3"/>
      <c r="BC608" s="3"/>
      <c r="BD608" s="3"/>
      <c r="BE608" s="3"/>
      <c r="BF608" s="3"/>
      <c r="BG608" s="406"/>
      <c r="BH608" s="406"/>
      <c r="BI608" s="3"/>
      <c r="BJ608" s="3"/>
      <c r="BK608" s="3"/>
      <c r="BL608" s="3"/>
      <c r="BM608" s="3"/>
    </row>
    <row r="609" ht="15.75" customHeight="1" spans="52:65">
      <c r="AZ609" s="3"/>
      <c r="BA609" s="3"/>
      <c r="BB609" s="3"/>
      <c r="BC609" s="3"/>
      <c r="BD609" s="3"/>
      <c r="BE609" s="3"/>
      <c r="BF609" s="3"/>
      <c r="BG609" s="406"/>
      <c r="BH609" s="406"/>
      <c r="BI609" s="3"/>
      <c r="BJ609" s="3"/>
      <c r="BK609" s="3"/>
      <c r="BL609" s="3"/>
      <c r="BM609" s="3"/>
    </row>
    <row r="610" ht="15.75" customHeight="1" spans="52:65">
      <c r="AZ610" s="3"/>
      <c r="BA610" s="3"/>
      <c r="BB610" s="3"/>
      <c r="BC610" s="3"/>
      <c r="BD610" s="3"/>
      <c r="BE610" s="3"/>
      <c r="BF610" s="3"/>
      <c r="BG610" s="406"/>
      <c r="BH610" s="406"/>
      <c r="BI610" s="3"/>
      <c r="BJ610" s="3"/>
      <c r="BK610" s="3"/>
      <c r="BL610" s="3"/>
      <c r="BM610" s="3"/>
    </row>
    <row r="611" ht="15.75" customHeight="1" spans="52:65">
      <c r="AZ611" s="3"/>
      <c r="BA611" s="3"/>
      <c r="BB611" s="3"/>
      <c r="BC611" s="3"/>
      <c r="BD611" s="3"/>
      <c r="BE611" s="3"/>
      <c r="BF611" s="3"/>
      <c r="BG611" s="406"/>
      <c r="BH611" s="406"/>
      <c r="BI611" s="3"/>
      <c r="BJ611" s="3"/>
      <c r="BK611" s="3"/>
      <c r="BL611" s="3"/>
      <c r="BM611" s="3"/>
    </row>
    <row r="612" ht="15.75" customHeight="1" spans="52:65">
      <c r="AZ612" s="3"/>
      <c r="BA612" s="3"/>
      <c r="BB612" s="3"/>
      <c r="BC612" s="3"/>
      <c r="BD612" s="3"/>
      <c r="BE612" s="3"/>
      <c r="BF612" s="3"/>
      <c r="BG612" s="406"/>
      <c r="BH612" s="406"/>
      <c r="BI612" s="3"/>
      <c r="BJ612" s="3"/>
      <c r="BK612" s="3"/>
      <c r="BL612" s="3"/>
      <c r="BM612" s="3"/>
    </row>
    <row r="613" ht="15.75" customHeight="1" spans="52:65">
      <c r="AZ613" s="3"/>
      <c r="BA613" s="3"/>
      <c r="BB613" s="3"/>
      <c r="BC613" s="3"/>
      <c r="BD613" s="3"/>
      <c r="BE613" s="3"/>
      <c r="BF613" s="3"/>
      <c r="BG613" s="406"/>
      <c r="BH613" s="406"/>
      <c r="BI613" s="3"/>
      <c r="BJ613" s="3"/>
      <c r="BK613" s="3"/>
      <c r="BL613" s="3"/>
      <c r="BM613" s="3"/>
    </row>
    <row r="614" ht="15.75" customHeight="1" spans="52:65">
      <c r="AZ614" s="3"/>
      <c r="BA614" s="3"/>
      <c r="BB614" s="3"/>
      <c r="BC614" s="3"/>
      <c r="BD614" s="3"/>
      <c r="BE614" s="3"/>
      <c r="BF614" s="3"/>
      <c r="BG614" s="406"/>
      <c r="BH614" s="406"/>
      <c r="BI614" s="3"/>
      <c r="BJ614" s="3"/>
      <c r="BK614" s="3"/>
      <c r="BL614" s="3"/>
      <c r="BM614" s="3"/>
    </row>
    <row r="615" ht="15.75" customHeight="1" spans="52:65">
      <c r="AZ615" s="3"/>
      <c r="BA615" s="3"/>
      <c r="BB615" s="3"/>
      <c r="BC615" s="3"/>
      <c r="BD615" s="3"/>
      <c r="BE615" s="3"/>
      <c r="BF615" s="3"/>
      <c r="BG615" s="406"/>
      <c r="BH615" s="406"/>
      <c r="BI615" s="3"/>
      <c r="BJ615" s="3"/>
      <c r="BK615" s="3"/>
      <c r="BL615" s="3"/>
      <c r="BM615" s="3"/>
    </row>
    <row r="616" ht="15.75" customHeight="1" spans="52:65">
      <c r="AZ616" s="3"/>
      <c r="BA616" s="3"/>
      <c r="BB616" s="3"/>
      <c r="BC616" s="3"/>
      <c r="BD616" s="3"/>
      <c r="BE616" s="3"/>
      <c r="BF616" s="3"/>
      <c r="BG616" s="406"/>
      <c r="BH616" s="406"/>
      <c r="BI616" s="3"/>
      <c r="BJ616" s="3"/>
      <c r="BK616" s="3"/>
      <c r="BL616" s="3"/>
      <c r="BM616" s="3"/>
    </row>
    <row r="617" ht="15.75" customHeight="1" spans="52:65">
      <c r="AZ617" s="3"/>
      <c r="BA617" s="3"/>
      <c r="BB617" s="3"/>
      <c r="BC617" s="3"/>
      <c r="BD617" s="3"/>
      <c r="BE617" s="3"/>
      <c r="BF617" s="3"/>
      <c r="BG617" s="406"/>
      <c r="BH617" s="406"/>
      <c r="BI617" s="3"/>
      <c r="BJ617" s="3"/>
      <c r="BK617" s="3"/>
      <c r="BL617" s="3"/>
      <c r="BM617" s="3"/>
    </row>
    <row r="618" ht="15.75" customHeight="1" spans="52:65">
      <c r="AZ618" s="3"/>
      <c r="BA618" s="3"/>
      <c r="BB618" s="3"/>
      <c r="BC618" s="3"/>
      <c r="BD618" s="3"/>
      <c r="BE618" s="3"/>
      <c r="BF618" s="3"/>
      <c r="BG618" s="406"/>
      <c r="BH618" s="406"/>
      <c r="BI618" s="3"/>
      <c r="BJ618" s="3"/>
      <c r="BK618" s="3"/>
      <c r="BL618" s="3"/>
      <c r="BM618" s="3"/>
    </row>
    <row r="619" ht="15.75" customHeight="1" spans="52:65">
      <c r="AZ619" s="3"/>
      <c r="BA619" s="3"/>
      <c r="BB619" s="3"/>
      <c r="BC619" s="3"/>
      <c r="BD619" s="3"/>
      <c r="BE619" s="3"/>
      <c r="BF619" s="3"/>
      <c r="BG619" s="406"/>
      <c r="BH619" s="406"/>
      <c r="BI619" s="3"/>
      <c r="BJ619" s="3"/>
      <c r="BK619" s="3"/>
      <c r="BL619" s="3"/>
      <c r="BM619" s="3"/>
    </row>
    <row r="620" ht="15.75" customHeight="1" spans="52:65">
      <c r="AZ620" s="3"/>
      <c r="BA620" s="3"/>
      <c r="BB620" s="3"/>
      <c r="BC620" s="3"/>
      <c r="BD620" s="3"/>
      <c r="BE620" s="3"/>
      <c r="BF620" s="3"/>
      <c r="BG620" s="406"/>
      <c r="BH620" s="406"/>
      <c r="BI620" s="3"/>
      <c r="BJ620" s="3"/>
      <c r="BK620" s="3"/>
      <c r="BL620" s="3"/>
      <c r="BM620" s="3"/>
    </row>
    <row r="621" ht="15.75" customHeight="1" spans="52:65">
      <c r="AZ621" s="3"/>
      <c r="BA621" s="3"/>
      <c r="BB621" s="3"/>
      <c r="BC621" s="3"/>
      <c r="BD621" s="3"/>
      <c r="BE621" s="3"/>
      <c r="BF621" s="3"/>
      <c r="BG621" s="406"/>
      <c r="BH621" s="406"/>
      <c r="BI621" s="3"/>
      <c r="BJ621" s="3"/>
      <c r="BK621" s="3"/>
      <c r="BL621" s="3"/>
      <c r="BM621" s="3"/>
    </row>
    <row r="622" ht="15.75" customHeight="1" spans="52:65">
      <c r="AZ622" s="3"/>
      <c r="BA622" s="3"/>
      <c r="BB622" s="3"/>
      <c r="BC622" s="3"/>
      <c r="BD622" s="3"/>
      <c r="BE622" s="3"/>
      <c r="BF622" s="3"/>
      <c r="BG622" s="406"/>
      <c r="BH622" s="406"/>
      <c r="BI622" s="3"/>
      <c r="BJ622" s="3"/>
      <c r="BK622" s="3"/>
      <c r="BL622" s="3"/>
      <c r="BM622" s="3"/>
    </row>
    <row r="623" ht="15.75" customHeight="1" spans="52:65">
      <c r="AZ623" s="3"/>
      <c r="BA623" s="3"/>
      <c r="BB623" s="3"/>
      <c r="BC623" s="3"/>
      <c r="BD623" s="3"/>
      <c r="BE623" s="3"/>
      <c r="BF623" s="3"/>
      <c r="BG623" s="406"/>
      <c r="BH623" s="406"/>
      <c r="BI623" s="3"/>
      <c r="BJ623" s="3"/>
      <c r="BK623" s="3"/>
      <c r="BL623" s="3"/>
      <c r="BM623" s="3"/>
    </row>
    <row r="624" ht="15.75" customHeight="1" spans="52:65">
      <c r="AZ624" s="3"/>
      <c r="BA624" s="3"/>
      <c r="BB624" s="3"/>
      <c r="BC624" s="3"/>
      <c r="BD624" s="3"/>
      <c r="BE624" s="3"/>
      <c r="BF624" s="3"/>
      <c r="BG624" s="406"/>
      <c r="BH624" s="406"/>
      <c r="BI624" s="3"/>
      <c r="BJ624" s="3"/>
      <c r="BK624" s="3"/>
      <c r="BL624" s="3"/>
      <c r="BM624" s="3"/>
    </row>
    <row r="625" ht="15.75" customHeight="1" spans="52:65">
      <c r="AZ625" s="3"/>
      <c r="BA625" s="3"/>
      <c r="BB625" s="3"/>
      <c r="BC625" s="3"/>
      <c r="BD625" s="3"/>
      <c r="BE625" s="3"/>
      <c r="BF625" s="3"/>
      <c r="BG625" s="406"/>
      <c r="BH625" s="406"/>
      <c r="BI625" s="3"/>
      <c r="BJ625" s="3"/>
      <c r="BK625" s="3"/>
      <c r="BL625" s="3"/>
      <c r="BM625" s="3"/>
    </row>
    <row r="626" ht="15.75" customHeight="1" spans="52:65">
      <c r="AZ626" s="3"/>
      <c r="BA626" s="3"/>
      <c r="BB626" s="3"/>
      <c r="BC626" s="3"/>
      <c r="BD626" s="3"/>
      <c r="BE626" s="3"/>
      <c r="BF626" s="3"/>
      <c r="BG626" s="406"/>
      <c r="BH626" s="406"/>
      <c r="BI626" s="3"/>
      <c r="BJ626" s="3"/>
      <c r="BK626" s="3"/>
      <c r="BL626" s="3"/>
      <c r="BM626" s="3"/>
    </row>
    <row r="627" ht="15.75" customHeight="1" spans="52:65">
      <c r="AZ627" s="3"/>
      <c r="BA627" s="3"/>
      <c r="BB627" s="3"/>
      <c r="BC627" s="3"/>
      <c r="BD627" s="3"/>
      <c r="BE627" s="3"/>
      <c r="BF627" s="3"/>
      <c r="BG627" s="406"/>
      <c r="BH627" s="406"/>
      <c r="BI627" s="3"/>
      <c r="BJ627" s="3"/>
      <c r="BK627" s="3"/>
      <c r="BL627" s="3"/>
      <c r="BM627" s="3"/>
    </row>
    <row r="628" ht="15.75" customHeight="1" spans="52:65">
      <c r="AZ628" s="3"/>
      <c r="BA628" s="3"/>
      <c r="BB628" s="3"/>
      <c r="BC628" s="3"/>
      <c r="BD628" s="3"/>
      <c r="BE628" s="3"/>
      <c r="BF628" s="3"/>
      <c r="BG628" s="406"/>
      <c r="BH628" s="406"/>
      <c r="BI628" s="3"/>
      <c r="BJ628" s="3"/>
      <c r="BK628" s="3"/>
      <c r="BL628" s="3"/>
      <c r="BM628" s="3"/>
    </row>
    <row r="629" ht="15.75" customHeight="1" spans="52:65">
      <c r="AZ629" s="3"/>
      <c r="BA629" s="3"/>
      <c r="BB629" s="3"/>
      <c r="BC629" s="3"/>
      <c r="BD629" s="3"/>
      <c r="BE629" s="3"/>
      <c r="BF629" s="3"/>
      <c r="BG629" s="406"/>
      <c r="BH629" s="406"/>
      <c r="BI629" s="3"/>
      <c r="BJ629" s="3"/>
      <c r="BK629" s="3"/>
      <c r="BL629" s="3"/>
      <c r="BM629" s="3"/>
    </row>
    <row r="630" ht="15.75" customHeight="1" spans="52:65">
      <c r="AZ630" s="3"/>
      <c r="BA630" s="3"/>
      <c r="BB630" s="3"/>
      <c r="BC630" s="3"/>
      <c r="BD630" s="3"/>
      <c r="BE630" s="3"/>
      <c r="BF630" s="3"/>
      <c r="BG630" s="406"/>
      <c r="BH630" s="406"/>
      <c r="BI630" s="3"/>
      <c r="BJ630" s="3"/>
      <c r="BK630" s="3"/>
      <c r="BL630" s="3"/>
      <c r="BM630" s="3"/>
    </row>
    <row r="631" ht="15.75" customHeight="1" spans="52:65">
      <c r="AZ631" s="3"/>
      <c r="BA631" s="3"/>
      <c r="BB631" s="3"/>
      <c r="BC631" s="3"/>
      <c r="BD631" s="3"/>
      <c r="BE631" s="3"/>
      <c r="BF631" s="3"/>
      <c r="BG631" s="406"/>
      <c r="BH631" s="406"/>
      <c r="BI631" s="3"/>
      <c r="BJ631" s="3"/>
      <c r="BK631" s="3"/>
      <c r="BL631" s="3"/>
      <c r="BM631" s="3"/>
    </row>
    <row r="632" ht="15.75" customHeight="1" spans="52:65">
      <c r="AZ632" s="3"/>
      <c r="BA632" s="3"/>
      <c r="BB632" s="3"/>
      <c r="BC632" s="3"/>
      <c r="BD632" s="3"/>
      <c r="BE632" s="3"/>
      <c r="BF632" s="3"/>
      <c r="BG632" s="406"/>
      <c r="BH632" s="406"/>
      <c r="BI632" s="3"/>
      <c r="BJ632" s="3"/>
      <c r="BK632" s="3"/>
      <c r="BL632" s="3"/>
      <c r="BM632" s="3"/>
    </row>
    <row r="633" ht="15.75" customHeight="1" spans="52:65">
      <c r="AZ633" s="3"/>
      <c r="BA633" s="3"/>
      <c r="BB633" s="3"/>
      <c r="BC633" s="3"/>
      <c r="BD633" s="3"/>
      <c r="BE633" s="3"/>
      <c r="BF633" s="3"/>
      <c r="BG633" s="406"/>
      <c r="BH633" s="406"/>
      <c r="BI633" s="3"/>
      <c r="BJ633" s="3"/>
      <c r="BK633" s="3"/>
      <c r="BL633" s="3"/>
      <c r="BM633" s="3"/>
    </row>
    <row r="634" ht="15.75" customHeight="1" spans="52:65">
      <c r="AZ634" s="3"/>
      <c r="BA634" s="3"/>
      <c r="BB634" s="3"/>
      <c r="BC634" s="3"/>
      <c r="BD634" s="3"/>
      <c r="BE634" s="3"/>
      <c r="BF634" s="3"/>
      <c r="BG634" s="406"/>
      <c r="BH634" s="406"/>
      <c r="BI634" s="3"/>
      <c r="BJ634" s="3"/>
      <c r="BK634" s="3"/>
      <c r="BL634" s="3"/>
      <c r="BM634" s="3"/>
    </row>
    <row r="635" ht="15.75" customHeight="1" spans="52:65">
      <c r="AZ635" s="3"/>
      <c r="BA635" s="3"/>
      <c r="BB635" s="3"/>
      <c r="BC635" s="3"/>
      <c r="BD635" s="3"/>
      <c r="BE635" s="3"/>
      <c r="BF635" s="3"/>
      <c r="BG635" s="406"/>
      <c r="BH635" s="406"/>
      <c r="BI635" s="3"/>
      <c r="BJ635" s="3"/>
      <c r="BK635" s="3"/>
      <c r="BL635" s="3"/>
      <c r="BM635" s="3"/>
    </row>
    <row r="636" ht="15.75" customHeight="1" spans="52:65">
      <c r="AZ636" s="3"/>
      <c r="BA636" s="3"/>
      <c r="BB636" s="3"/>
      <c r="BC636" s="3"/>
      <c r="BD636" s="3"/>
      <c r="BE636" s="3"/>
      <c r="BF636" s="3"/>
      <c r="BG636" s="406"/>
      <c r="BH636" s="406"/>
      <c r="BI636" s="3"/>
      <c r="BJ636" s="3"/>
      <c r="BK636" s="3"/>
      <c r="BL636" s="3"/>
      <c r="BM636" s="3"/>
    </row>
    <row r="637" ht="15.75" customHeight="1" spans="52:65">
      <c r="AZ637" s="3"/>
      <c r="BA637" s="3"/>
      <c r="BB637" s="3"/>
      <c r="BC637" s="3"/>
      <c r="BD637" s="3"/>
      <c r="BE637" s="3"/>
      <c r="BF637" s="3"/>
      <c r="BG637" s="406"/>
      <c r="BH637" s="406"/>
      <c r="BI637" s="3"/>
      <c r="BJ637" s="3"/>
      <c r="BK637" s="3"/>
      <c r="BL637" s="3"/>
      <c r="BM637" s="3"/>
    </row>
    <row r="638" ht="15.75" customHeight="1" spans="52:65">
      <c r="AZ638" s="3"/>
      <c r="BA638" s="3"/>
      <c r="BB638" s="3"/>
      <c r="BC638" s="3"/>
      <c r="BD638" s="3"/>
      <c r="BE638" s="3"/>
      <c r="BF638" s="3"/>
      <c r="BG638" s="406"/>
      <c r="BH638" s="406"/>
      <c r="BI638" s="3"/>
      <c r="BJ638" s="3"/>
      <c r="BK638" s="3"/>
      <c r="BL638" s="3"/>
      <c r="BM638" s="3"/>
    </row>
    <row r="639" ht="15.75" customHeight="1" spans="52:65">
      <c r="AZ639" s="3"/>
      <c r="BA639" s="3"/>
      <c r="BB639" s="3"/>
      <c r="BC639" s="3"/>
      <c r="BD639" s="3"/>
      <c r="BE639" s="3"/>
      <c r="BF639" s="3"/>
      <c r="BG639" s="406"/>
      <c r="BH639" s="406"/>
      <c r="BI639" s="3"/>
      <c r="BJ639" s="3"/>
      <c r="BK639" s="3"/>
      <c r="BL639" s="3"/>
      <c r="BM639" s="3"/>
    </row>
    <row r="640" ht="15.75" customHeight="1" spans="52:65">
      <c r="AZ640" s="3"/>
      <c r="BA640" s="3"/>
      <c r="BB640" s="3"/>
      <c r="BC640" s="3"/>
      <c r="BD640" s="3"/>
      <c r="BE640" s="3"/>
      <c r="BF640" s="3"/>
      <c r="BG640" s="406"/>
      <c r="BH640" s="406"/>
      <c r="BI640" s="3"/>
      <c r="BJ640" s="3"/>
      <c r="BK640" s="3"/>
      <c r="BL640" s="3"/>
      <c r="BM640" s="3"/>
    </row>
    <row r="641" ht="15.75" customHeight="1" spans="52:65">
      <c r="AZ641" s="3"/>
      <c r="BA641" s="3"/>
      <c r="BB641" s="3"/>
      <c r="BC641" s="3"/>
      <c r="BD641" s="3"/>
      <c r="BE641" s="3"/>
      <c r="BF641" s="3"/>
      <c r="BG641" s="406"/>
      <c r="BH641" s="406"/>
      <c r="BI641" s="3"/>
      <c r="BJ641" s="3"/>
      <c r="BK641" s="3"/>
      <c r="BL641" s="3"/>
      <c r="BM641" s="3"/>
    </row>
    <row r="642" ht="15.75" customHeight="1" spans="52:65">
      <c r="AZ642" s="3"/>
      <c r="BA642" s="3"/>
      <c r="BB642" s="3"/>
      <c r="BC642" s="3"/>
      <c r="BD642" s="3"/>
      <c r="BE642" s="3"/>
      <c r="BF642" s="3"/>
      <c r="BG642" s="406"/>
      <c r="BH642" s="406"/>
      <c r="BI642" s="3"/>
      <c r="BJ642" s="3"/>
      <c r="BK642" s="3"/>
      <c r="BL642" s="3"/>
      <c r="BM642" s="3"/>
    </row>
    <row r="643" ht="15.75" customHeight="1" spans="52:65">
      <c r="AZ643" s="3"/>
      <c r="BA643" s="3"/>
      <c r="BB643" s="3"/>
      <c r="BC643" s="3"/>
      <c r="BD643" s="3"/>
      <c r="BE643" s="3"/>
      <c r="BF643" s="3"/>
      <c r="BG643" s="406"/>
      <c r="BH643" s="406"/>
      <c r="BI643" s="3"/>
      <c r="BJ643" s="3"/>
      <c r="BK643" s="3"/>
      <c r="BL643" s="3"/>
      <c r="BM643" s="3"/>
    </row>
    <row r="644" ht="15.75" customHeight="1" spans="52:65">
      <c r="AZ644" s="3"/>
      <c r="BA644" s="3"/>
      <c r="BB644" s="3"/>
      <c r="BC644" s="3"/>
      <c r="BD644" s="3"/>
      <c r="BE644" s="3"/>
      <c r="BF644" s="3"/>
      <c r="BG644" s="406"/>
      <c r="BH644" s="406"/>
      <c r="BI644" s="3"/>
      <c r="BJ644" s="3"/>
      <c r="BK644" s="3"/>
      <c r="BL644" s="3"/>
      <c r="BM644" s="3"/>
    </row>
    <row r="645" ht="15.75" customHeight="1" spans="52:65">
      <c r="AZ645" s="3"/>
      <c r="BA645" s="3"/>
      <c r="BB645" s="3"/>
      <c r="BC645" s="3"/>
      <c r="BD645" s="3"/>
      <c r="BE645" s="3"/>
      <c r="BF645" s="3"/>
      <c r="BG645" s="406"/>
      <c r="BH645" s="406"/>
      <c r="BI645" s="3"/>
      <c r="BJ645" s="3"/>
      <c r="BK645" s="3"/>
      <c r="BL645" s="3"/>
      <c r="BM645" s="3"/>
    </row>
    <row r="646" ht="15.75" customHeight="1" spans="52:65">
      <c r="AZ646" s="3"/>
      <c r="BA646" s="3"/>
      <c r="BB646" s="3"/>
      <c r="BC646" s="3"/>
      <c r="BD646" s="3"/>
      <c r="BE646" s="3"/>
      <c r="BF646" s="3"/>
      <c r="BG646" s="406"/>
      <c r="BH646" s="406"/>
      <c r="BI646" s="3"/>
      <c r="BJ646" s="3"/>
      <c r="BK646" s="3"/>
      <c r="BL646" s="3"/>
      <c r="BM646" s="3"/>
    </row>
    <row r="647" ht="15.75" customHeight="1" spans="52:65">
      <c r="AZ647" s="3"/>
      <c r="BA647" s="3"/>
      <c r="BB647" s="3"/>
      <c r="BC647" s="3"/>
      <c r="BD647" s="3"/>
      <c r="BE647" s="3"/>
      <c r="BF647" s="3"/>
      <c r="BG647" s="406"/>
      <c r="BH647" s="406"/>
      <c r="BI647" s="3"/>
      <c r="BJ647" s="3"/>
      <c r="BK647" s="3"/>
      <c r="BL647" s="3"/>
      <c r="BM647" s="3"/>
    </row>
    <row r="648" ht="15.75" customHeight="1" spans="52:65">
      <c r="AZ648" s="3"/>
      <c r="BA648" s="3"/>
      <c r="BB648" s="3"/>
      <c r="BC648" s="3"/>
      <c r="BD648" s="3"/>
      <c r="BE648" s="3"/>
      <c r="BF648" s="3"/>
      <c r="BG648" s="406"/>
      <c r="BH648" s="406"/>
      <c r="BI648" s="3"/>
      <c r="BJ648" s="3"/>
      <c r="BK648" s="3"/>
      <c r="BL648" s="3"/>
      <c r="BM648" s="3"/>
    </row>
    <row r="649" ht="15.75" customHeight="1" spans="52:65">
      <c r="AZ649" s="3"/>
      <c r="BA649" s="3"/>
      <c r="BB649" s="3"/>
      <c r="BC649" s="3"/>
      <c r="BD649" s="3"/>
      <c r="BE649" s="3"/>
      <c r="BF649" s="3"/>
      <c r="BG649" s="406"/>
      <c r="BH649" s="406"/>
      <c r="BI649" s="3"/>
      <c r="BJ649" s="3"/>
      <c r="BK649" s="3"/>
      <c r="BL649" s="3"/>
      <c r="BM649" s="3"/>
    </row>
    <row r="650" ht="15.75" customHeight="1" spans="52:65">
      <c r="AZ650" s="3"/>
      <c r="BA650" s="3"/>
      <c r="BB650" s="3"/>
      <c r="BC650" s="3"/>
      <c r="BD650" s="3"/>
      <c r="BE650" s="3"/>
      <c r="BF650" s="3"/>
      <c r="BG650" s="406"/>
      <c r="BH650" s="406"/>
      <c r="BI650" s="3"/>
      <c r="BJ650" s="3"/>
      <c r="BK650" s="3"/>
      <c r="BL650" s="3"/>
      <c r="BM650" s="3"/>
    </row>
    <row r="651" ht="15.75" customHeight="1" spans="52:65">
      <c r="AZ651" s="3"/>
      <c r="BA651" s="3"/>
      <c r="BB651" s="3"/>
      <c r="BC651" s="3"/>
      <c r="BD651" s="3"/>
      <c r="BE651" s="3"/>
      <c r="BF651" s="3"/>
      <c r="BG651" s="406"/>
      <c r="BH651" s="406"/>
      <c r="BI651" s="3"/>
      <c r="BJ651" s="3"/>
      <c r="BK651" s="3"/>
      <c r="BL651" s="3"/>
      <c r="BM651" s="3"/>
    </row>
    <row r="652" ht="15.75" customHeight="1" spans="52:65">
      <c r="AZ652" s="3"/>
      <c r="BA652" s="3"/>
      <c r="BB652" s="3"/>
      <c r="BC652" s="3"/>
      <c r="BD652" s="3"/>
      <c r="BE652" s="3"/>
      <c r="BF652" s="3"/>
      <c r="BG652" s="406"/>
      <c r="BH652" s="406"/>
      <c r="BI652" s="3"/>
      <c r="BJ652" s="3"/>
      <c r="BK652" s="3"/>
      <c r="BL652" s="3"/>
      <c r="BM652" s="3"/>
    </row>
    <row r="653" ht="15.75" customHeight="1" spans="52:65">
      <c r="AZ653" s="3"/>
      <c r="BA653" s="3"/>
      <c r="BB653" s="3"/>
      <c r="BC653" s="3"/>
      <c r="BD653" s="3"/>
      <c r="BE653" s="3"/>
      <c r="BF653" s="3"/>
      <c r="BG653" s="406"/>
      <c r="BH653" s="406"/>
      <c r="BI653" s="3"/>
      <c r="BJ653" s="3"/>
      <c r="BK653" s="3"/>
      <c r="BL653" s="3"/>
      <c r="BM653" s="3"/>
    </row>
    <row r="654" ht="15.75" customHeight="1" spans="52:65">
      <c r="AZ654" s="3"/>
      <c r="BA654" s="3"/>
      <c r="BB654" s="3"/>
      <c r="BC654" s="3"/>
      <c r="BD654" s="3"/>
      <c r="BE654" s="3"/>
      <c r="BF654" s="3"/>
      <c r="BG654" s="406"/>
      <c r="BH654" s="406"/>
      <c r="BI654" s="3"/>
      <c r="BJ654" s="3"/>
      <c r="BK654" s="3"/>
      <c r="BL654" s="3"/>
      <c r="BM654" s="3"/>
    </row>
    <row r="655" ht="15.75" customHeight="1" spans="52:65">
      <c r="AZ655" s="3"/>
      <c r="BA655" s="3"/>
      <c r="BB655" s="3"/>
      <c r="BC655" s="3"/>
      <c r="BD655" s="3"/>
      <c r="BE655" s="3"/>
      <c r="BF655" s="3"/>
      <c r="BG655" s="406"/>
      <c r="BH655" s="406"/>
      <c r="BI655" s="3"/>
      <c r="BJ655" s="3"/>
      <c r="BK655" s="3"/>
      <c r="BL655" s="3"/>
      <c r="BM655" s="3"/>
    </row>
    <row r="656" ht="15.75" customHeight="1" spans="52:65">
      <c r="AZ656" s="3"/>
      <c r="BA656" s="3"/>
      <c r="BB656" s="3"/>
      <c r="BC656" s="3"/>
      <c r="BD656" s="3"/>
      <c r="BE656" s="3"/>
      <c r="BF656" s="3"/>
      <c r="BG656" s="406"/>
      <c r="BH656" s="406"/>
      <c r="BI656" s="3"/>
      <c r="BJ656" s="3"/>
      <c r="BK656" s="3"/>
      <c r="BL656" s="3"/>
      <c r="BM656" s="3"/>
    </row>
    <row r="657" ht="15.75" customHeight="1" spans="52:65">
      <c r="AZ657" s="3"/>
      <c r="BA657" s="3"/>
      <c r="BB657" s="3"/>
      <c r="BC657" s="3"/>
      <c r="BD657" s="3"/>
      <c r="BE657" s="3"/>
      <c r="BF657" s="3"/>
      <c r="BG657" s="406"/>
      <c r="BH657" s="406"/>
      <c r="BI657" s="3"/>
      <c r="BJ657" s="3"/>
      <c r="BK657" s="3"/>
      <c r="BL657" s="3"/>
      <c r="BM657" s="3"/>
    </row>
    <row r="658" ht="15.75" customHeight="1" spans="52:65">
      <c r="AZ658" s="3"/>
      <c r="BA658" s="3"/>
      <c r="BB658" s="3"/>
      <c r="BC658" s="3"/>
      <c r="BD658" s="3"/>
      <c r="BE658" s="3"/>
      <c r="BF658" s="3"/>
      <c r="BG658" s="406"/>
      <c r="BH658" s="406"/>
      <c r="BI658" s="3"/>
      <c r="BJ658" s="3"/>
      <c r="BK658" s="3"/>
      <c r="BL658" s="3"/>
      <c r="BM658" s="3"/>
    </row>
    <row r="659" ht="15.75" customHeight="1" spans="52:65">
      <c r="AZ659" s="3"/>
      <c r="BA659" s="3"/>
      <c r="BB659" s="3"/>
      <c r="BC659" s="3"/>
      <c r="BD659" s="3"/>
      <c r="BE659" s="3"/>
      <c r="BF659" s="3"/>
      <c r="BG659" s="406"/>
      <c r="BH659" s="406"/>
      <c r="BI659" s="3"/>
      <c r="BJ659" s="3"/>
      <c r="BK659" s="3"/>
      <c r="BL659" s="3"/>
      <c r="BM659" s="3"/>
    </row>
    <row r="660" ht="15.75" customHeight="1" spans="52:65">
      <c r="AZ660" s="3"/>
      <c r="BA660" s="3"/>
      <c r="BB660" s="3"/>
      <c r="BC660" s="3"/>
      <c r="BD660" s="3"/>
      <c r="BE660" s="3"/>
      <c r="BF660" s="3"/>
      <c r="BG660" s="406"/>
      <c r="BH660" s="406"/>
      <c r="BI660" s="3"/>
      <c r="BJ660" s="3"/>
      <c r="BK660" s="3"/>
      <c r="BL660" s="3"/>
      <c r="BM660" s="3"/>
    </row>
    <row r="661" ht="15.75" customHeight="1" spans="52:65">
      <c r="AZ661" s="3"/>
      <c r="BA661" s="3"/>
      <c r="BB661" s="3"/>
      <c r="BC661" s="3"/>
      <c r="BD661" s="3"/>
      <c r="BE661" s="3"/>
      <c r="BF661" s="3"/>
      <c r="BG661" s="406"/>
      <c r="BH661" s="406"/>
      <c r="BI661" s="3"/>
      <c r="BJ661" s="3"/>
      <c r="BK661" s="3"/>
      <c r="BL661" s="3"/>
      <c r="BM661" s="3"/>
    </row>
    <row r="662" ht="15.75" customHeight="1" spans="52:65">
      <c r="AZ662" s="3"/>
      <c r="BA662" s="3"/>
      <c r="BB662" s="3"/>
      <c r="BC662" s="3"/>
      <c r="BD662" s="3"/>
      <c r="BE662" s="3"/>
      <c r="BF662" s="3"/>
      <c r="BG662" s="406"/>
      <c r="BH662" s="406"/>
      <c r="BI662" s="3"/>
      <c r="BJ662" s="3"/>
      <c r="BK662" s="3"/>
      <c r="BL662" s="3"/>
      <c r="BM662" s="3"/>
    </row>
    <row r="663" ht="15.75" customHeight="1" spans="52:65">
      <c r="AZ663" s="3"/>
      <c r="BA663" s="3"/>
      <c r="BB663" s="3"/>
      <c r="BC663" s="3"/>
      <c r="BD663" s="3"/>
      <c r="BE663" s="3"/>
      <c r="BF663" s="3"/>
      <c r="BG663" s="406"/>
      <c r="BH663" s="406"/>
      <c r="BI663" s="3"/>
      <c r="BJ663" s="3"/>
      <c r="BK663" s="3"/>
      <c r="BL663" s="3"/>
      <c r="BM663" s="3"/>
    </row>
    <row r="664" ht="15.75" customHeight="1" spans="52:65">
      <c r="AZ664" s="3"/>
      <c r="BA664" s="3"/>
      <c r="BB664" s="3"/>
      <c r="BC664" s="3"/>
      <c r="BD664" s="3"/>
      <c r="BE664" s="3"/>
      <c r="BF664" s="3"/>
      <c r="BG664" s="406"/>
      <c r="BH664" s="406"/>
      <c r="BI664" s="3"/>
      <c r="BJ664" s="3"/>
      <c r="BK664" s="3"/>
      <c r="BL664" s="3"/>
      <c r="BM664" s="3"/>
    </row>
    <row r="665" ht="15.75" customHeight="1" spans="52:65">
      <c r="AZ665" s="3"/>
      <c r="BA665" s="3"/>
      <c r="BB665" s="3"/>
      <c r="BC665" s="3"/>
      <c r="BD665" s="3"/>
      <c r="BE665" s="3"/>
      <c r="BF665" s="3"/>
      <c r="BG665" s="406"/>
      <c r="BH665" s="406"/>
      <c r="BI665" s="3"/>
      <c r="BJ665" s="3"/>
      <c r="BK665" s="3"/>
      <c r="BL665" s="3"/>
      <c r="BM665" s="3"/>
    </row>
    <row r="666" ht="15.75" customHeight="1" spans="52:65">
      <c r="AZ666" s="3"/>
      <c r="BA666" s="3"/>
      <c r="BB666" s="3"/>
      <c r="BC666" s="3"/>
      <c r="BD666" s="3"/>
      <c r="BE666" s="3"/>
      <c r="BF666" s="3"/>
      <c r="BG666" s="406"/>
      <c r="BH666" s="406"/>
      <c r="BI666" s="3"/>
      <c r="BJ666" s="3"/>
      <c r="BK666" s="3"/>
      <c r="BL666" s="3"/>
      <c r="BM666" s="3"/>
    </row>
    <row r="667" ht="15.75" customHeight="1" spans="52:65">
      <c r="AZ667" s="3"/>
      <c r="BA667" s="3"/>
      <c r="BB667" s="3"/>
      <c r="BC667" s="3"/>
      <c r="BD667" s="3"/>
      <c r="BE667" s="3"/>
      <c r="BF667" s="3"/>
      <c r="BG667" s="406"/>
      <c r="BH667" s="406"/>
      <c r="BI667" s="3"/>
      <c r="BJ667" s="3"/>
      <c r="BK667" s="3"/>
      <c r="BL667" s="3"/>
      <c r="BM667" s="3"/>
    </row>
    <row r="668" ht="15.75" customHeight="1" spans="52:65">
      <c r="AZ668" s="3"/>
      <c r="BA668" s="3"/>
      <c r="BB668" s="3"/>
      <c r="BC668" s="3"/>
      <c r="BD668" s="3"/>
      <c r="BE668" s="3"/>
      <c r="BF668" s="3"/>
      <c r="BG668" s="406"/>
      <c r="BH668" s="406"/>
      <c r="BI668" s="3"/>
      <c r="BJ668" s="3"/>
      <c r="BK668" s="3"/>
      <c r="BL668" s="3"/>
      <c r="BM668" s="3"/>
    </row>
    <row r="669" ht="15.75" customHeight="1" spans="52:65">
      <c r="AZ669" s="3"/>
      <c r="BA669" s="3"/>
      <c r="BB669" s="3"/>
      <c r="BC669" s="3"/>
      <c r="BD669" s="3"/>
      <c r="BE669" s="3"/>
      <c r="BF669" s="3"/>
      <c r="BG669" s="406"/>
      <c r="BH669" s="406"/>
      <c r="BI669" s="3"/>
      <c r="BJ669" s="3"/>
      <c r="BK669" s="3"/>
      <c r="BL669" s="3"/>
      <c r="BM669" s="3"/>
    </row>
    <row r="670" ht="15.75" customHeight="1" spans="52:65">
      <c r="AZ670" s="3"/>
      <c r="BA670" s="3"/>
      <c r="BB670" s="3"/>
      <c r="BC670" s="3"/>
      <c r="BD670" s="3"/>
      <c r="BE670" s="3"/>
      <c r="BF670" s="3"/>
      <c r="BG670" s="406"/>
      <c r="BH670" s="406"/>
      <c r="BI670" s="3"/>
      <c r="BJ670" s="3"/>
      <c r="BK670" s="3"/>
      <c r="BL670" s="3"/>
      <c r="BM670" s="3"/>
    </row>
    <row r="671" ht="15.75" customHeight="1" spans="52:65">
      <c r="AZ671" s="3"/>
      <c r="BA671" s="3"/>
      <c r="BB671" s="3"/>
      <c r="BC671" s="3"/>
      <c r="BD671" s="3"/>
      <c r="BE671" s="3"/>
      <c r="BF671" s="3"/>
      <c r="BG671" s="406"/>
      <c r="BH671" s="406"/>
      <c r="BI671" s="3"/>
      <c r="BJ671" s="3"/>
      <c r="BK671" s="3"/>
      <c r="BL671" s="3"/>
      <c r="BM671" s="3"/>
    </row>
    <row r="672" ht="15.75" customHeight="1" spans="52:65">
      <c r="AZ672" s="3"/>
      <c r="BA672" s="3"/>
      <c r="BB672" s="3"/>
      <c r="BC672" s="3"/>
      <c r="BD672" s="3"/>
      <c r="BE672" s="3"/>
      <c r="BF672" s="3"/>
      <c r="BG672" s="406"/>
      <c r="BH672" s="406"/>
      <c r="BI672" s="3"/>
      <c r="BJ672" s="3"/>
      <c r="BK672" s="3"/>
      <c r="BL672" s="3"/>
      <c r="BM672" s="3"/>
    </row>
    <row r="673" ht="15.75" customHeight="1" spans="52:65">
      <c r="AZ673" s="3"/>
      <c r="BA673" s="3"/>
      <c r="BB673" s="3"/>
      <c r="BC673" s="3"/>
      <c r="BD673" s="3"/>
      <c r="BE673" s="3"/>
      <c r="BF673" s="3"/>
      <c r="BG673" s="406"/>
      <c r="BH673" s="406"/>
      <c r="BI673" s="3"/>
      <c r="BJ673" s="3"/>
      <c r="BK673" s="3"/>
      <c r="BL673" s="3"/>
      <c r="BM673" s="3"/>
    </row>
    <row r="674" ht="15.75" customHeight="1" spans="52:65">
      <c r="AZ674" s="3"/>
      <c r="BA674" s="3"/>
      <c r="BB674" s="3"/>
      <c r="BC674" s="3"/>
      <c r="BD674" s="3"/>
      <c r="BE674" s="3"/>
      <c r="BF674" s="3"/>
      <c r="BG674" s="406"/>
      <c r="BH674" s="406"/>
      <c r="BI674" s="3"/>
      <c r="BJ674" s="3"/>
      <c r="BK674" s="3"/>
      <c r="BL674" s="3"/>
      <c r="BM674" s="3"/>
    </row>
    <row r="675" ht="15.75" customHeight="1" spans="52:65">
      <c r="AZ675" s="3"/>
      <c r="BA675" s="3"/>
      <c r="BB675" s="3"/>
      <c r="BC675" s="3"/>
      <c r="BD675" s="3"/>
      <c r="BE675" s="3"/>
      <c r="BF675" s="3"/>
      <c r="BG675" s="406"/>
      <c r="BH675" s="406"/>
      <c r="BI675" s="3"/>
      <c r="BJ675" s="3"/>
      <c r="BK675" s="3"/>
      <c r="BL675" s="3"/>
      <c r="BM675" s="3"/>
    </row>
    <row r="676" ht="15.75" customHeight="1" spans="52:65">
      <c r="AZ676" s="3"/>
      <c r="BA676" s="3"/>
      <c r="BB676" s="3"/>
      <c r="BC676" s="3"/>
      <c r="BD676" s="3"/>
      <c r="BE676" s="3"/>
      <c r="BF676" s="3"/>
      <c r="BG676" s="406"/>
      <c r="BH676" s="406"/>
      <c r="BI676" s="3"/>
      <c r="BJ676" s="3"/>
      <c r="BK676" s="3"/>
      <c r="BL676" s="3"/>
      <c r="BM676" s="3"/>
    </row>
    <row r="677" ht="15.75" customHeight="1" spans="52:65">
      <c r="AZ677" s="3"/>
      <c r="BA677" s="3"/>
      <c r="BB677" s="3"/>
      <c r="BC677" s="3"/>
      <c r="BD677" s="3"/>
      <c r="BE677" s="3"/>
      <c r="BF677" s="3"/>
      <c r="BG677" s="406"/>
      <c r="BH677" s="406"/>
      <c r="BI677" s="3"/>
      <c r="BJ677" s="3"/>
      <c r="BK677" s="3"/>
      <c r="BL677" s="3"/>
      <c r="BM677" s="3"/>
    </row>
    <row r="678" ht="15.75" customHeight="1" spans="52:65">
      <c r="AZ678" s="3"/>
      <c r="BA678" s="3"/>
      <c r="BB678" s="3"/>
      <c r="BC678" s="3"/>
      <c r="BD678" s="3"/>
      <c r="BE678" s="3"/>
      <c r="BF678" s="3"/>
      <c r="BG678" s="406"/>
      <c r="BH678" s="406"/>
      <c r="BI678" s="3"/>
      <c r="BJ678" s="3"/>
      <c r="BK678" s="3"/>
      <c r="BL678" s="3"/>
      <c r="BM678" s="3"/>
    </row>
    <row r="679" ht="15.75" customHeight="1" spans="52:65">
      <c r="AZ679" s="3"/>
      <c r="BA679" s="3"/>
      <c r="BB679" s="3"/>
      <c r="BC679" s="3"/>
      <c r="BD679" s="3"/>
      <c r="BE679" s="3"/>
      <c r="BF679" s="3"/>
      <c r="BG679" s="406"/>
      <c r="BH679" s="406"/>
      <c r="BI679" s="3"/>
      <c r="BJ679" s="3"/>
      <c r="BK679" s="3"/>
      <c r="BL679" s="3"/>
      <c r="BM679" s="3"/>
    </row>
    <row r="680" ht="15.75" customHeight="1" spans="52:65">
      <c r="AZ680" s="3"/>
      <c r="BA680" s="3"/>
      <c r="BB680" s="3"/>
      <c r="BC680" s="3"/>
      <c r="BD680" s="3"/>
      <c r="BE680" s="3"/>
      <c r="BF680" s="3"/>
      <c r="BG680" s="406"/>
      <c r="BH680" s="406"/>
      <c r="BI680" s="3"/>
      <c r="BJ680" s="3"/>
      <c r="BK680" s="3"/>
      <c r="BL680" s="3"/>
      <c r="BM680" s="3"/>
    </row>
    <row r="681" ht="15.75" customHeight="1" spans="52:65">
      <c r="AZ681" s="3"/>
      <c r="BA681" s="3"/>
      <c r="BB681" s="3"/>
      <c r="BC681" s="3"/>
      <c r="BD681" s="3"/>
      <c r="BE681" s="3"/>
      <c r="BF681" s="3"/>
      <c r="BG681" s="406"/>
      <c r="BH681" s="406"/>
      <c r="BI681" s="3"/>
      <c r="BJ681" s="3"/>
      <c r="BK681" s="3"/>
      <c r="BL681" s="3"/>
      <c r="BM681" s="3"/>
    </row>
    <row r="682" ht="15.75" customHeight="1" spans="52:65">
      <c r="AZ682" s="3"/>
      <c r="BA682" s="3"/>
      <c r="BB682" s="3"/>
      <c r="BC682" s="3"/>
      <c r="BD682" s="3"/>
      <c r="BE682" s="3"/>
      <c r="BF682" s="3"/>
      <c r="BG682" s="406"/>
      <c r="BH682" s="406"/>
      <c r="BI682" s="3"/>
      <c r="BJ682" s="3"/>
      <c r="BK682" s="3"/>
      <c r="BL682" s="3"/>
      <c r="BM682" s="3"/>
    </row>
    <row r="683" ht="15.75" customHeight="1" spans="52:65">
      <c r="AZ683" s="3"/>
      <c r="BA683" s="3"/>
      <c r="BB683" s="3"/>
      <c r="BC683" s="3"/>
      <c r="BD683" s="3"/>
      <c r="BE683" s="3"/>
      <c r="BF683" s="3"/>
      <c r="BG683" s="406"/>
      <c r="BH683" s="406"/>
      <c r="BI683" s="3"/>
      <c r="BJ683" s="3"/>
      <c r="BK683" s="3"/>
      <c r="BL683" s="3"/>
      <c r="BM683" s="3"/>
    </row>
    <row r="684" ht="15.75" customHeight="1" spans="52:65">
      <c r="AZ684" s="3"/>
      <c r="BA684" s="3"/>
      <c r="BB684" s="3"/>
      <c r="BC684" s="3"/>
      <c r="BD684" s="3"/>
      <c r="BE684" s="3"/>
      <c r="BF684" s="3"/>
      <c r="BG684" s="406"/>
      <c r="BH684" s="406"/>
      <c r="BI684" s="3"/>
      <c r="BJ684" s="3"/>
      <c r="BK684" s="3"/>
      <c r="BL684" s="3"/>
      <c r="BM684" s="3"/>
    </row>
    <row r="685" ht="15.75" customHeight="1" spans="52:65">
      <c r="AZ685" s="3"/>
      <c r="BA685" s="3"/>
      <c r="BB685" s="3"/>
      <c r="BC685" s="3"/>
      <c r="BD685" s="3"/>
      <c r="BE685" s="3"/>
      <c r="BF685" s="3"/>
      <c r="BG685" s="406"/>
      <c r="BH685" s="406"/>
      <c r="BI685" s="3"/>
      <c r="BJ685" s="3"/>
      <c r="BK685" s="3"/>
      <c r="BL685" s="3"/>
      <c r="BM685" s="3"/>
    </row>
    <row r="686" ht="15.75" customHeight="1" spans="52:65">
      <c r="AZ686" s="3"/>
      <c r="BA686" s="3"/>
      <c r="BB686" s="3"/>
      <c r="BC686" s="3"/>
      <c r="BD686" s="3"/>
      <c r="BE686" s="3"/>
      <c r="BF686" s="3"/>
      <c r="BG686" s="406"/>
      <c r="BH686" s="406"/>
      <c r="BI686" s="3"/>
      <c r="BJ686" s="3"/>
      <c r="BK686" s="3"/>
      <c r="BL686" s="3"/>
      <c r="BM686" s="3"/>
    </row>
    <row r="687" ht="15.75" customHeight="1" spans="52:65">
      <c r="AZ687" s="3"/>
      <c r="BA687" s="3"/>
      <c r="BB687" s="3"/>
      <c r="BC687" s="3"/>
      <c r="BD687" s="3"/>
      <c r="BE687" s="3"/>
      <c r="BF687" s="3"/>
      <c r="BG687" s="406"/>
      <c r="BH687" s="406"/>
      <c r="BI687" s="3"/>
      <c r="BJ687" s="3"/>
      <c r="BK687" s="3"/>
      <c r="BL687" s="3"/>
      <c r="BM687" s="3"/>
    </row>
    <row r="688" ht="15.75" customHeight="1" spans="52:65">
      <c r="AZ688" s="3"/>
      <c r="BA688" s="3"/>
      <c r="BB688" s="3"/>
      <c r="BC688" s="3"/>
      <c r="BD688" s="3"/>
      <c r="BE688" s="3"/>
      <c r="BF688" s="3"/>
      <c r="BG688" s="406"/>
      <c r="BH688" s="406"/>
      <c r="BI688" s="3"/>
      <c r="BJ688" s="3"/>
      <c r="BK688" s="3"/>
      <c r="BL688" s="3"/>
      <c r="BM688" s="3"/>
    </row>
    <row r="689" ht="15.75" customHeight="1" spans="52:65">
      <c r="AZ689" s="3"/>
      <c r="BA689" s="3"/>
      <c r="BB689" s="3"/>
      <c r="BC689" s="3"/>
      <c r="BD689" s="3"/>
      <c r="BE689" s="3"/>
      <c r="BF689" s="3"/>
      <c r="BG689" s="406"/>
      <c r="BH689" s="406"/>
      <c r="BI689" s="3"/>
      <c r="BJ689" s="3"/>
      <c r="BK689" s="3"/>
      <c r="BL689" s="3"/>
      <c r="BM689" s="3"/>
    </row>
    <row r="690" ht="15.75" customHeight="1" spans="52:65">
      <c r="AZ690" s="3"/>
      <c r="BA690" s="3"/>
      <c r="BB690" s="3"/>
      <c r="BC690" s="3"/>
      <c r="BD690" s="3"/>
      <c r="BE690" s="3"/>
      <c r="BF690" s="3"/>
      <c r="BG690" s="406"/>
      <c r="BH690" s="406"/>
      <c r="BI690" s="3"/>
      <c r="BJ690" s="3"/>
      <c r="BK690" s="3"/>
      <c r="BL690" s="3"/>
      <c r="BM690" s="3"/>
    </row>
    <row r="691" ht="15.75" customHeight="1" spans="52:65">
      <c r="AZ691" s="3"/>
      <c r="BA691" s="3"/>
      <c r="BB691" s="3"/>
      <c r="BC691" s="3"/>
      <c r="BD691" s="3"/>
      <c r="BE691" s="3"/>
      <c r="BF691" s="3"/>
      <c r="BG691" s="406"/>
      <c r="BH691" s="406"/>
      <c r="BI691" s="3"/>
      <c r="BJ691" s="3"/>
      <c r="BK691" s="3"/>
      <c r="BL691" s="3"/>
      <c r="BM691" s="3"/>
    </row>
    <row r="692" ht="15.75" customHeight="1" spans="52:65">
      <c r="AZ692" s="3"/>
      <c r="BA692" s="3"/>
      <c r="BB692" s="3"/>
      <c r="BC692" s="3"/>
      <c r="BD692" s="3"/>
      <c r="BE692" s="3"/>
      <c r="BF692" s="3"/>
      <c r="BG692" s="406"/>
      <c r="BH692" s="406"/>
      <c r="BI692" s="3"/>
      <c r="BJ692" s="3"/>
      <c r="BK692" s="3"/>
      <c r="BL692" s="3"/>
      <c r="BM692" s="3"/>
    </row>
    <row r="693" ht="15.75" customHeight="1" spans="52:65">
      <c r="AZ693" s="3"/>
      <c r="BA693" s="3"/>
      <c r="BB693" s="3"/>
      <c r="BC693" s="3"/>
      <c r="BD693" s="3"/>
      <c r="BE693" s="3"/>
      <c r="BF693" s="3"/>
      <c r="BG693" s="406"/>
      <c r="BH693" s="406"/>
      <c r="BI693" s="3"/>
      <c r="BJ693" s="3"/>
      <c r="BK693" s="3"/>
      <c r="BL693" s="3"/>
      <c r="BM693" s="3"/>
    </row>
    <row r="694" ht="15.75" customHeight="1" spans="52:65">
      <c r="AZ694" s="3"/>
      <c r="BA694" s="3"/>
      <c r="BB694" s="3"/>
      <c r="BC694" s="3"/>
      <c r="BD694" s="3"/>
      <c r="BE694" s="3"/>
      <c r="BF694" s="3"/>
      <c r="BG694" s="406"/>
      <c r="BH694" s="406"/>
      <c r="BI694" s="3"/>
      <c r="BJ694" s="3"/>
      <c r="BK694" s="3"/>
      <c r="BL694" s="3"/>
      <c r="BM694" s="3"/>
    </row>
    <row r="695" ht="15.75" customHeight="1" spans="52:65">
      <c r="AZ695" s="3"/>
      <c r="BA695" s="3"/>
      <c r="BB695" s="3"/>
      <c r="BC695" s="3"/>
      <c r="BD695" s="3"/>
      <c r="BE695" s="3"/>
      <c r="BF695" s="3"/>
      <c r="BG695" s="406"/>
      <c r="BH695" s="406"/>
      <c r="BI695" s="3"/>
      <c r="BJ695" s="3"/>
      <c r="BK695" s="3"/>
      <c r="BL695" s="3"/>
      <c r="BM695" s="3"/>
    </row>
    <row r="696" ht="15.75" customHeight="1" spans="52:65">
      <c r="AZ696" s="3"/>
      <c r="BA696" s="3"/>
      <c r="BB696" s="3"/>
      <c r="BC696" s="3"/>
      <c r="BD696" s="3"/>
      <c r="BE696" s="3"/>
      <c r="BF696" s="3"/>
      <c r="BG696" s="406"/>
      <c r="BH696" s="406"/>
      <c r="BI696" s="3"/>
      <c r="BJ696" s="3"/>
      <c r="BK696" s="3"/>
      <c r="BL696" s="3"/>
      <c r="BM696" s="3"/>
    </row>
    <row r="697" ht="15.75" customHeight="1" spans="52:65">
      <c r="AZ697" s="3"/>
      <c r="BA697" s="3"/>
      <c r="BB697" s="3"/>
      <c r="BC697" s="3"/>
      <c r="BD697" s="3"/>
      <c r="BE697" s="3"/>
      <c r="BF697" s="3"/>
      <c r="BG697" s="406"/>
      <c r="BH697" s="406"/>
      <c r="BI697" s="3"/>
      <c r="BJ697" s="3"/>
      <c r="BK697" s="3"/>
      <c r="BL697" s="3"/>
      <c r="BM697" s="3"/>
    </row>
    <row r="698" ht="15.75" customHeight="1" spans="52:65">
      <c r="AZ698" s="3"/>
      <c r="BA698" s="3"/>
      <c r="BB698" s="3"/>
      <c r="BC698" s="3"/>
      <c r="BD698" s="3"/>
      <c r="BE698" s="3"/>
      <c r="BF698" s="3"/>
      <c r="BG698" s="406"/>
      <c r="BH698" s="406"/>
      <c r="BI698" s="3"/>
      <c r="BJ698" s="3"/>
      <c r="BK698" s="3"/>
      <c r="BL698" s="3"/>
      <c r="BM698" s="3"/>
    </row>
    <row r="699" ht="15.75" customHeight="1" spans="52:65">
      <c r="AZ699" s="3"/>
      <c r="BA699" s="3"/>
      <c r="BB699" s="3"/>
      <c r="BC699" s="3"/>
      <c r="BD699" s="3"/>
      <c r="BE699" s="3"/>
      <c r="BF699" s="3"/>
      <c r="BG699" s="406"/>
      <c r="BH699" s="406"/>
      <c r="BI699" s="3"/>
      <c r="BJ699" s="3"/>
      <c r="BK699" s="3"/>
      <c r="BL699" s="3"/>
      <c r="BM699" s="3"/>
    </row>
    <row r="700" ht="15.75" customHeight="1" spans="52:65">
      <c r="AZ700" s="3"/>
      <c r="BA700" s="3"/>
      <c r="BB700" s="3"/>
      <c r="BC700" s="3"/>
      <c r="BD700" s="3"/>
      <c r="BE700" s="3"/>
      <c r="BF700" s="3"/>
      <c r="BG700" s="406"/>
      <c r="BH700" s="406"/>
      <c r="BI700" s="3"/>
      <c r="BJ700" s="3"/>
      <c r="BK700" s="3"/>
      <c r="BL700" s="3"/>
      <c r="BM700" s="3"/>
    </row>
    <row r="701" ht="15.75" customHeight="1" spans="52:65">
      <c r="AZ701" s="3"/>
      <c r="BA701" s="3"/>
      <c r="BB701" s="3"/>
      <c r="BC701" s="3"/>
      <c r="BD701" s="3"/>
      <c r="BE701" s="3"/>
      <c r="BF701" s="3"/>
      <c r="BG701" s="406"/>
      <c r="BH701" s="406"/>
      <c r="BI701" s="3"/>
      <c r="BJ701" s="3"/>
      <c r="BK701" s="3"/>
      <c r="BL701" s="3"/>
      <c r="BM701" s="3"/>
    </row>
    <row r="702" ht="15.75" customHeight="1" spans="52:65">
      <c r="AZ702" s="3"/>
      <c r="BA702" s="3"/>
      <c r="BB702" s="3"/>
      <c r="BC702" s="3"/>
      <c r="BD702" s="3"/>
      <c r="BE702" s="3"/>
      <c r="BF702" s="3"/>
      <c r="BG702" s="406"/>
      <c r="BH702" s="406"/>
      <c r="BI702" s="3"/>
      <c r="BJ702" s="3"/>
      <c r="BK702" s="3"/>
      <c r="BL702" s="3"/>
      <c r="BM702" s="3"/>
    </row>
    <row r="703" ht="15.75" customHeight="1" spans="52:65">
      <c r="AZ703" s="3"/>
      <c r="BA703" s="3"/>
      <c r="BB703" s="3"/>
      <c r="BC703" s="3"/>
      <c r="BD703" s="3"/>
      <c r="BE703" s="3"/>
      <c r="BF703" s="3"/>
      <c r="BG703" s="406"/>
      <c r="BH703" s="406"/>
      <c r="BI703" s="3"/>
      <c r="BJ703" s="3"/>
      <c r="BK703" s="3"/>
      <c r="BL703" s="3"/>
      <c r="BM703" s="3"/>
    </row>
    <row r="704" ht="15.75" customHeight="1" spans="52:65">
      <c r="AZ704" s="3"/>
      <c r="BA704" s="3"/>
      <c r="BB704" s="3"/>
      <c r="BC704" s="3"/>
      <c r="BD704" s="3"/>
      <c r="BE704" s="3"/>
      <c r="BF704" s="3"/>
      <c r="BG704" s="406"/>
      <c r="BH704" s="406"/>
      <c r="BI704" s="3"/>
      <c r="BJ704" s="3"/>
      <c r="BK704" s="3"/>
      <c r="BL704" s="3"/>
      <c r="BM704" s="3"/>
    </row>
    <row r="705" ht="15.75" customHeight="1" spans="52:65">
      <c r="AZ705" s="3"/>
      <c r="BA705" s="3"/>
      <c r="BB705" s="3"/>
      <c r="BC705" s="3"/>
      <c r="BD705" s="3"/>
      <c r="BE705" s="3"/>
      <c r="BF705" s="3"/>
      <c r="BG705" s="406"/>
      <c r="BH705" s="406"/>
      <c r="BI705" s="3"/>
      <c r="BJ705" s="3"/>
      <c r="BK705" s="3"/>
      <c r="BL705" s="3"/>
      <c r="BM705" s="3"/>
    </row>
    <row r="706" ht="15.75" customHeight="1" spans="52:65">
      <c r="AZ706" s="3"/>
      <c r="BA706" s="3"/>
      <c r="BB706" s="3"/>
      <c r="BC706" s="3"/>
      <c r="BD706" s="3"/>
      <c r="BE706" s="3"/>
      <c r="BF706" s="3"/>
      <c r="BG706" s="406"/>
      <c r="BH706" s="406"/>
      <c r="BI706" s="3"/>
      <c r="BJ706" s="3"/>
      <c r="BK706" s="3"/>
      <c r="BL706" s="3"/>
      <c r="BM706" s="3"/>
    </row>
    <row r="707" ht="15.75" customHeight="1" spans="52:65">
      <c r="AZ707" s="3"/>
      <c r="BA707" s="3"/>
      <c r="BB707" s="3"/>
      <c r="BC707" s="3"/>
      <c r="BD707" s="3"/>
      <c r="BE707" s="3"/>
      <c r="BF707" s="3"/>
      <c r="BG707" s="406"/>
      <c r="BH707" s="406"/>
      <c r="BI707" s="3"/>
      <c r="BJ707" s="3"/>
      <c r="BK707" s="3"/>
      <c r="BL707" s="3"/>
      <c r="BM707" s="3"/>
    </row>
    <row r="708" ht="15.75" customHeight="1" spans="52:65">
      <c r="AZ708" s="3"/>
      <c r="BA708" s="3"/>
      <c r="BB708" s="3"/>
      <c r="BC708" s="3"/>
      <c r="BD708" s="3"/>
      <c r="BE708" s="3"/>
      <c r="BF708" s="3"/>
      <c r="BG708" s="406"/>
      <c r="BH708" s="406"/>
      <c r="BI708" s="3"/>
      <c r="BJ708" s="3"/>
      <c r="BK708" s="3"/>
      <c r="BL708" s="3"/>
      <c r="BM708" s="3"/>
    </row>
    <row r="709" ht="15.75" customHeight="1" spans="52:65">
      <c r="AZ709" s="3"/>
      <c r="BA709" s="3"/>
      <c r="BB709" s="3"/>
      <c r="BC709" s="3"/>
      <c r="BD709" s="3"/>
      <c r="BE709" s="3"/>
      <c r="BF709" s="3"/>
      <c r="BG709" s="406"/>
      <c r="BH709" s="406"/>
      <c r="BI709" s="3"/>
      <c r="BJ709" s="3"/>
      <c r="BK709" s="3"/>
      <c r="BL709" s="3"/>
      <c r="BM709" s="3"/>
    </row>
    <row r="710" ht="15.75" customHeight="1" spans="52:65">
      <c r="AZ710" s="3"/>
      <c r="BA710" s="3"/>
      <c r="BB710" s="3"/>
      <c r="BC710" s="3"/>
      <c r="BD710" s="3"/>
      <c r="BE710" s="3"/>
      <c r="BF710" s="3"/>
      <c r="BG710" s="406"/>
      <c r="BH710" s="406"/>
      <c r="BI710" s="3"/>
      <c r="BJ710" s="3"/>
      <c r="BK710" s="3"/>
      <c r="BL710" s="3"/>
      <c r="BM710" s="3"/>
    </row>
    <row r="711" ht="15.75" customHeight="1" spans="52:65">
      <c r="AZ711" s="3"/>
      <c r="BA711" s="3"/>
      <c r="BB711" s="3"/>
      <c r="BC711" s="3"/>
      <c r="BD711" s="3"/>
      <c r="BE711" s="3"/>
      <c r="BF711" s="3"/>
      <c r="BG711" s="406"/>
      <c r="BH711" s="406"/>
      <c r="BI711" s="3"/>
      <c r="BJ711" s="3"/>
      <c r="BK711" s="3"/>
      <c r="BL711" s="3"/>
      <c r="BM711" s="3"/>
    </row>
    <row r="712" ht="15.75" customHeight="1" spans="52:65">
      <c r="AZ712" s="3"/>
      <c r="BA712" s="3"/>
      <c r="BB712" s="3"/>
      <c r="BC712" s="3"/>
      <c r="BD712" s="3"/>
      <c r="BE712" s="3"/>
      <c r="BF712" s="3"/>
      <c r="BG712" s="406"/>
      <c r="BH712" s="406"/>
      <c r="BI712" s="3"/>
      <c r="BJ712" s="3"/>
      <c r="BK712" s="3"/>
      <c r="BL712" s="3"/>
      <c r="BM712" s="3"/>
    </row>
    <row r="713" ht="15.75" customHeight="1" spans="52:65">
      <c r="AZ713" s="3"/>
      <c r="BA713" s="3"/>
      <c r="BB713" s="3"/>
      <c r="BC713" s="3"/>
      <c r="BD713" s="3"/>
      <c r="BE713" s="3"/>
      <c r="BF713" s="3"/>
      <c r="BG713" s="406"/>
      <c r="BH713" s="406"/>
      <c r="BI713" s="3"/>
      <c r="BJ713" s="3"/>
      <c r="BK713" s="3"/>
      <c r="BL713" s="3"/>
      <c r="BM713" s="3"/>
    </row>
    <row r="714" ht="15.75" customHeight="1" spans="52:65">
      <c r="AZ714" s="3"/>
      <c r="BA714" s="3"/>
      <c r="BB714" s="3"/>
      <c r="BC714" s="3"/>
      <c r="BD714" s="3"/>
      <c r="BE714" s="3"/>
      <c r="BF714" s="3"/>
      <c r="BG714" s="406"/>
      <c r="BH714" s="406"/>
      <c r="BI714" s="3"/>
      <c r="BJ714" s="3"/>
      <c r="BK714" s="3"/>
      <c r="BL714" s="3"/>
      <c r="BM714" s="3"/>
    </row>
    <row r="715" ht="15.75" customHeight="1" spans="52:65">
      <c r="AZ715" s="3"/>
      <c r="BA715" s="3"/>
      <c r="BB715" s="3"/>
      <c r="BC715" s="3"/>
      <c r="BD715" s="3"/>
      <c r="BE715" s="3"/>
      <c r="BF715" s="3"/>
      <c r="BG715" s="406"/>
      <c r="BH715" s="406"/>
      <c r="BI715" s="3"/>
      <c r="BJ715" s="3"/>
      <c r="BK715" s="3"/>
      <c r="BL715" s="3"/>
      <c r="BM715" s="3"/>
    </row>
    <row r="716" ht="15.75" customHeight="1" spans="52:65">
      <c r="AZ716" s="3"/>
      <c r="BA716" s="3"/>
      <c r="BB716" s="3"/>
      <c r="BC716" s="3"/>
      <c r="BD716" s="3"/>
      <c r="BE716" s="3"/>
      <c r="BF716" s="3"/>
      <c r="BG716" s="406"/>
      <c r="BH716" s="406"/>
      <c r="BI716" s="3"/>
      <c r="BJ716" s="3"/>
      <c r="BK716" s="3"/>
      <c r="BL716" s="3"/>
      <c r="BM716" s="3"/>
    </row>
    <row r="717" ht="15.75" customHeight="1" spans="52:65">
      <c r="AZ717" s="3"/>
      <c r="BA717" s="3"/>
      <c r="BB717" s="3"/>
      <c r="BC717" s="3"/>
      <c r="BD717" s="3"/>
      <c r="BE717" s="3"/>
      <c r="BF717" s="3"/>
      <c r="BG717" s="406"/>
      <c r="BH717" s="406"/>
      <c r="BI717" s="3"/>
      <c r="BJ717" s="3"/>
      <c r="BK717" s="3"/>
      <c r="BL717" s="3"/>
      <c r="BM717" s="3"/>
    </row>
    <row r="718" ht="15.75" customHeight="1" spans="52:65">
      <c r="AZ718" s="3"/>
      <c r="BA718" s="3"/>
      <c r="BB718" s="3"/>
      <c r="BC718" s="3"/>
      <c r="BD718" s="3"/>
      <c r="BE718" s="3"/>
      <c r="BF718" s="3"/>
      <c r="BG718" s="406"/>
      <c r="BH718" s="406"/>
      <c r="BI718" s="3"/>
      <c r="BJ718" s="3"/>
      <c r="BK718" s="3"/>
      <c r="BL718" s="3"/>
      <c r="BM718" s="3"/>
    </row>
    <row r="719" ht="15.75" customHeight="1" spans="52:65">
      <c r="AZ719" s="3"/>
      <c r="BA719" s="3"/>
      <c r="BB719" s="3"/>
      <c r="BC719" s="3"/>
      <c r="BD719" s="3"/>
      <c r="BE719" s="3"/>
      <c r="BF719" s="3"/>
      <c r="BG719" s="406"/>
      <c r="BH719" s="406"/>
      <c r="BI719" s="3"/>
      <c r="BJ719" s="3"/>
      <c r="BK719" s="3"/>
      <c r="BL719" s="3"/>
      <c r="BM719" s="3"/>
    </row>
    <row r="720" ht="15.75" customHeight="1" spans="52:65">
      <c r="AZ720" s="3"/>
      <c r="BA720" s="3"/>
      <c r="BB720" s="3"/>
      <c r="BC720" s="3"/>
      <c r="BD720" s="3"/>
      <c r="BE720" s="3"/>
      <c r="BF720" s="3"/>
      <c r="BG720" s="406"/>
      <c r="BH720" s="406"/>
      <c r="BI720" s="3"/>
      <c r="BJ720" s="3"/>
      <c r="BK720" s="3"/>
      <c r="BL720" s="3"/>
      <c r="BM720" s="3"/>
    </row>
    <row r="721" ht="15.75" customHeight="1" spans="52:65">
      <c r="AZ721" s="3"/>
      <c r="BA721" s="3"/>
      <c r="BB721" s="3"/>
      <c r="BC721" s="3"/>
      <c r="BD721" s="3"/>
      <c r="BE721" s="3"/>
      <c r="BF721" s="3"/>
      <c r="BG721" s="406"/>
      <c r="BH721" s="406"/>
      <c r="BI721" s="3"/>
      <c r="BJ721" s="3"/>
      <c r="BK721" s="3"/>
      <c r="BL721" s="3"/>
      <c r="BM721" s="3"/>
    </row>
    <row r="722" ht="15.75" customHeight="1" spans="52:65">
      <c r="AZ722" s="3"/>
      <c r="BA722" s="3"/>
      <c r="BB722" s="3"/>
      <c r="BC722" s="3"/>
      <c r="BD722" s="3"/>
      <c r="BE722" s="3"/>
      <c r="BF722" s="3"/>
      <c r="BG722" s="406"/>
      <c r="BH722" s="406"/>
      <c r="BI722" s="3"/>
      <c r="BJ722" s="3"/>
      <c r="BK722" s="3"/>
      <c r="BL722" s="3"/>
      <c r="BM722" s="3"/>
    </row>
    <row r="723" ht="15.75" customHeight="1" spans="52:65">
      <c r="AZ723" s="3"/>
      <c r="BA723" s="3"/>
      <c r="BB723" s="3"/>
      <c r="BC723" s="3"/>
      <c r="BD723" s="3"/>
      <c r="BE723" s="3"/>
      <c r="BF723" s="3"/>
      <c r="BG723" s="406"/>
      <c r="BH723" s="406"/>
      <c r="BI723" s="3"/>
      <c r="BJ723" s="3"/>
      <c r="BK723" s="3"/>
      <c r="BL723" s="3"/>
      <c r="BM723" s="3"/>
    </row>
    <row r="724" ht="15.75" customHeight="1" spans="52:65">
      <c r="AZ724" s="3"/>
      <c r="BA724" s="3"/>
      <c r="BB724" s="3"/>
      <c r="BC724" s="3"/>
      <c r="BD724" s="3"/>
      <c r="BE724" s="3"/>
      <c r="BF724" s="3"/>
      <c r="BG724" s="406"/>
      <c r="BH724" s="406"/>
      <c r="BI724" s="3"/>
      <c r="BJ724" s="3"/>
      <c r="BK724" s="3"/>
      <c r="BL724" s="3"/>
      <c r="BM724" s="3"/>
    </row>
    <row r="725" ht="15.75" customHeight="1" spans="52:65">
      <c r="AZ725" s="3"/>
      <c r="BA725" s="3"/>
      <c r="BB725" s="3"/>
      <c r="BC725" s="3"/>
      <c r="BD725" s="3"/>
      <c r="BE725" s="3"/>
      <c r="BF725" s="3"/>
      <c r="BG725" s="406"/>
      <c r="BH725" s="406"/>
      <c r="BI725" s="3"/>
      <c r="BJ725" s="3"/>
      <c r="BK725" s="3"/>
      <c r="BL725" s="3"/>
      <c r="BM725" s="3"/>
    </row>
    <row r="726" ht="15.75" customHeight="1" spans="52:65">
      <c r="AZ726" s="3"/>
      <c r="BA726" s="3"/>
      <c r="BB726" s="3"/>
      <c r="BC726" s="3"/>
      <c r="BD726" s="3"/>
      <c r="BE726" s="3"/>
      <c r="BF726" s="3"/>
      <c r="BG726" s="406"/>
      <c r="BH726" s="406"/>
      <c r="BI726" s="3"/>
      <c r="BJ726" s="3"/>
      <c r="BK726" s="3"/>
      <c r="BL726" s="3"/>
      <c r="BM726" s="3"/>
    </row>
    <row r="727" ht="15.75" customHeight="1" spans="52:65">
      <c r="AZ727" s="3"/>
      <c r="BA727" s="3"/>
      <c r="BB727" s="3"/>
      <c r="BC727" s="3"/>
      <c r="BD727" s="3"/>
      <c r="BE727" s="3"/>
      <c r="BF727" s="3"/>
      <c r="BG727" s="406"/>
      <c r="BH727" s="406"/>
      <c r="BI727" s="3"/>
      <c r="BJ727" s="3"/>
      <c r="BK727" s="3"/>
      <c r="BL727" s="3"/>
      <c r="BM727" s="3"/>
    </row>
    <row r="728" ht="15.75" customHeight="1" spans="52:65">
      <c r="AZ728" s="3"/>
      <c r="BA728" s="3"/>
      <c r="BB728" s="3"/>
      <c r="BC728" s="3"/>
      <c r="BD728" s="3"/>
      <c r="BE728" s="3"/>
      <c r="BF728" s="3"/>
      <c r="BG728" s="406"/>
      <c r="BH728" s="406"/>
      <c r="BI728" s="3"/>
      <c r="BJ728" s="3"/>
      <c r="BK728" s="3"/>
      <c r="BL728" s="3"/>
      <c r="BM728" s="3"/>
    </row>
    <row r="729" ht="15.75" customHeight="1" spans="52:65">
      <c r="AZ729" s="3"/>
      <c r="BA729" s="3"/>
      <c r="BB729" s="3"/>
      <c r="BC729" s="3"/>
      <c r="BD729" s="3"/>
      <c r="BE729" s="3"/>
      <c r="BF729" s="3"/>
      <c r="BG729" s="406"/>
      <c r="BH729" s="406"/>
      <c r="BI729" s="3"/>
      <c r="BJ729" s="3"/>
      <c r="BK729" s="3"/>
      <c r="BL729" s="3"/>
      <c r="BM729" s="3"/>
    </row>
    <row r="730" ht="15.75" customHeight="1" spans="52:65">
      <c r="AZ730" s="3"/>
      <c r="BA730" s="3"/>
      <c r="BB730" s="3"/>
      <c r="BC730" s="3"/>
      <c r="BD730" s="3"/>
      <c r="BE730" s="3"/>
      <c r="BF730" s="3"/>
      <c r="BG730" s="406"/>
      <c r="BH730" s="406"/>
      <c r="BI730" s="3"/>
      <c r="BJ730" s="3"/>
      <c r="BK730" s="3"/>
      <c r="BL730" s="3"/>
      <c r="BM730" s="3"/>
    </row>
    <row r="731" ht="15.75" customHeight="1" spans="52:65">
      <c r="AZ731" s="3"/>
      <c r="BA731" s="3"/>
      <c r="BB731" s="3"/>
      <c r="BC731" s="3"/>
      <c r="BD731" s="3"/>
      <c r="BE731" s="3"/>
      <c r="BF731" s="3"/>
      <c r="BG731" s="406"/>
      <c r="BH731" s="406"/>
      <c r="BI731" s="3"/>
      <c r="BJ731" s="3"/>
      <c r="BK731" s="3"/>
      <c r="BL731" s="3"/>
      <c r="BM731" s="3"/>
    </row>
    <row r="732" ht="15.75" customHeight="1" spans="52:65">
      <c r="AZ732" s="3"/>
      <c r="BA732" s="3"/>
      <c r="BB732" s="3"/>
      <c r="BC732" s="3"/>
      <c r="BD732" s="3"/>
      <c r="BE732" s="3"/>
      <c r="BF732" s="3"/>
      <c r="BG732" s="406"/>
      <c r="BH732" s="406"/>
      <c r="BI732" s="3"/>
      <c r="BJ732" s="3"/>
      <c r="BK732" s="3"/>
      <c r="BL732" s="3"/>
      <c r="BM732" s="3"/>
    </row>
    <row r="733" ht="15.75" customHeight="1" spans="52:65">
      <c r="AZ733" s="3"/>
      <c r="BA733" s="3"/>
      <c r="BB733" s="3"/>
      <c r="BC733" s="3"/>
      <c r="BD733" s="3"/>
      <c r="BE733" s="3"/>
      <c r="BF733" s="3"/>
      <c r="BG733" s="406"/>
      <c r="BH733" s="406"/>
      <c r="BI733" s="3"/>
      <c r="BJ733" s="3"/>
      <c r="BK733" s="3"/>
      <c r="BL733" s="3"/>
      <c r="BM733" s="3"/>
    </row>
    <row r="734" ht="15.75" customHeight="1" spans="52:65">
      <c r="AZ734" s="3"/>
      <c r="BA734" s="3"/>
      <c r="BB734" s="3"/>
      <c r="BC734" s="3"/>
      <c r="BD734" s="3"/>
      <c r="BE734" s="3"/>
      <c r="BF734" s="3"/>
      <c r="BG734" s="406"/>
      <c r="BH734" s="406"/>
      <c r="BI734" s="3"/>
      <c r="BJ734" s="3"/>
      <c r="BK734" s="3"/>
      <c r="BL734" s="3"/>
      <c r="BM734" s="3"/>
    </row>
    <row r="735" ht="15.75" customHeight="1" spans="52:65">
      <c r="AZ735" s="3"/>
      <c r="BA735" s="3"/>
      <c r="BB735" s="3"/>
      <c r="BC735" s="3"/>
      <c r="BD735" s="3"/>
      <c r="BE735" s="3"/>
      <c r="BF735" s="3"/>
      <c r="BG735" s="406"/>
      <c r="BH735" s="406"/>
      <c r="BI735" s="3"/>
      <c r="BJ735" s="3"/>
      <c r="BK735" s="3"/>
      <c r="BL735" s="3"/>
      <c r="BM735" s="3"/>
    </row>
    <row r="736" ht="15.75" customHeight="1" spans="52:65">
      <c r="AZ736" s="3"/>
      <c r="BA736" s="3"/>
      <c r="BB736" s="3"/>
      <c r="BC736" s="3"/>
      <c r="BD736" s="3"/>
      <c r="BE736" s="3"/>
      <c r="BF736" s="3"/>
      <c r="BG736" s="406"/>
      <c r="BH736" s="406"/>
      <c r="BI736" s="3"/>
      <c r="BJ736" s="3"/>
      <c r="BK736" s="3"/>
      <c r="BL736" s="3"/>
      <c r="BM736" s="3"/>
    </row>
    <row r="737" ht="15.75" customHeight="1" spans="52:65">
      <c r="AZ737" s="3"/>
      <c r="BA737" s="3"/>
      <c r="BB737" s="3"/>
      <c r="BC737" s="3"/>
      <c r="BD737" s="3"/>
      <c r="BE737" s="3"/>
      <c r="BF737" s="3"/>
      <c r="BG737" s="406"/>
      <c r="BH737" s="406"/>
      <c r="BI737" s="3"/>
      <c r="BJ737" s="3"/>
      <c r="BK737" s="3"/>
      <c r="BL737" s="3"/>
      <c r="BM737" s="3"/>
    </row>
    <row r="738" ht="15.75" customHeight="1" spans="52:65">
      <c r="AZ738" s="3"/>
      <c r="BA738" s="3"/>
      <c r="BB738" s="3"/>
      <c r="BC738" s="3"/>
      <c r="BD738" s="3"/>
      <c r="BE738" s="3"/>
      <c r="BF738" s="3"/>
      <c r="BG738" s="406"/>
      <c r="BH738" s="406"/>
      <c r="BI738" s="3"/>
      <c r="BJ738" s="3"/>
      <c r="BK738" s="3"/>
      <c r="BL738" s="3"/>
      <c r="BM738" s="3"/>
    </row>
    <row r="739" ht="15.75" customHeight="1" spans="52:65">
      <c r="AZ739" s="3"/>
      <c r="BA739" s="3"/>
      <c r="BB739" s="3"/>
      <c r="BC739" s="3"/>
      <c r="BD739" s="3"/>
      <c r="BE739" s="3"/>
      <c r="BF739" s="3"/>
      <c r="BG739" s="406"/>
      <c r="BH739" s="406"/>
      <c r="BI739" s="3"/>
      <c r="BJ739" s="3"/>
      <c r="BK739" s="3"/>
      <c r="BL739" s="3"/>
      <c r="BM739" s="3"/>
    </row>
    <row r="740" ht="15.75" customHeight="1" spans="52:65">
      <c r="AZ740" s="3"/>
      <c r="BA740" s="3"/>
      <c r="BB740" s="3"/>
      <c r="BC740" s="3"/>
      <c r="BD740" s="3"/>
      <c r="BE740" s="3"/>
      <c r="BF740" s="3"/>
      <c r="BG740" s="406"/>
      <c r="BH740" s="406"/>
      <c r="BI740" s="3"/>
      <c r="BJ740" s="3"/>
      <c r="BK740" s="3"/>
      <c r="BL740" s="3"/>
      <c r="BM740" s="3"/>
    </row>
    <row r="741" ht="15.75" customHeight="1" spans="52:65">
      <c r="AZ741" s="3"/>
      <c r="BA741" s="3"/>
      <c r="BB741" s="3"/>
      <c r="BC741" s="3"/>
      <c r="BD741" s="3"/>
      <c r="BE741" s="3"/>
      <c r="BF741" s="3"/>
      <c r="BG741" s="406"/>
      <c r="BH741" s="406"/>
      <c r="BI741" s="3"/>
      <c r="BJ741" s="3"/>
      <c r="BK741" s="3"/>
      <c r="BL741" s="3"/>
      <c r="BM741" s="3"/>
    </row>
    <row r="742" ht="15.75" customHeight="1" spans="52:65">
      <c r="AZ742" s="3"/>
      <c r="BA742" s="3"/>
      <c r="BB742" s="3"/>
      <c r="BC742" s="3"/>
      <c r="BD742" s="3"/>
      <c r="BE742" s="3"/>
      <c r="BF742" s="3"/>
      <c r="BG742" s="406"/>
      <c r="BH742" s="406"/>
      <c r="BI742" s="3"/>
      <c r="BJ742" s="3"/>
      <c r="BK742" s="3"/>
      <c r="BL742" s="3"/>
      <c r="BM742" s="3"/>
    </row>
    <row r="743" ht="15.75" customHeight="1" spans="52:65">
      <c r="AZ743" s="3"/>
      <c r="BA743" s="3"/>
      <c r="BB743" s="3"/>
      <c r="BC743" s="3"/>
      <c r="BD743" s="3"/>
      <c r="BE743" s="3"/>
      <c r="BF743" s="3"/>
      <c r="BG743" s="406"/>
      <c r="BH743" s="406"/>
      <c r="BI743" s="3"/>
      <c r="BJ743" s="3"/>
      <c r="BK743" s="3"/>
      <c r="BL743" s="3"/>
      <c r="BM743" s="3"/>
    </row>
    <row r="744" ht="15.75" customHeight="1" spans="52:65">
      <c r="AZ744" s="3"/>
      <c r="BA744" s="3"/>
      <c r="BB744" s="3"/>
      <c r="BC744" s="3"/>
      <c r="BD744" s="3"/>
      <c r="BE744" s="3"/>
      <c r="BF744" s="3"/>
      <c r="BG744" s="406"/>
      <c r="BH744" s="406"/>
      <c r="BI744" s="3"/>
      <c r="BJ744" s="3"/>
      <c r="BK744" s="3"/>
      <c r="BL744" s="3"/>
      <c r="BM744" s="3"/>
    </row>
    <row r="745" ht="15.75" customHeight="1" spans="52:65">
      <c r="AZ745" s="3"/>
      <c r="BA745" s="3"/>
      <c r="BB745" s="3"/>
      <c r="BC745" s="3"/>
      <c r="BD745" s="3"/>
      <c r="BE745" s="3"/>
      <c r="BF745" s="3"/>
      <c r="BG745" s="406"/>
      <c r="BH745" s="406"/>
      <c r="BI745" s="3"/>
      <c r="BJ745" s="3"/>
      <c r="BK745" s="3"/>
      <c r="BL745" s="3"/>
      <c r="BM745" s="3"/>
    </row>
    <row r="746" ht="15.75" customHeight="1" spans="52:65">
      <c r="AZ746" s="3"/>
      <c r="BA746" s="3"/>
      <c r="BB746" s="3"/>
      <c r="BC746" s="3"/>
      <c r="BD746" s="3"/>
      <c r="BE746" s="3"/>
      <c r="BF746" s="3"/>
      <c r="BG746" s="406"/>
      <c r="BH746" s="406"/>
      <c r="BI746" s="3"/>
      <c r="BJ746" s="3"/>
      <c r="BK746" s="3"/>
      <c r="BL746" s="3"/>
      <c r="BM746" s="3"/>
    </row>
    <row r="747" ht="15.75" customHeight="1" spans="52:65">
      <c r="AZ747" s="3"/>
      <c r="BA747" s="3"/>
      <c r="BB747" s="3"/>
      <c r="BC747" s="3"/>
      <c r="BD747" s="3"/>
      <c r="BE747" s="3"/>
      <c r="BF747" s="3"/>
      <c r="BG747" s="406"/>
      <c r="BH747" s="406"/>
      <c r="BI747" s="3"/>
      <c r="BJ747" s="3"/>
      <c r="BK747" s="3"/>
      <c r="BL747" s="3"/>
      <c r="BM747" s="3"/>
    </row>
    <row r="748" ht="15.75" customHeight="1" spans="52:65">
      <c r="AZ748" s="3"/>
      <c r="BA748" s="3"/>
      <c r="BB748" s="3"/>
      <c r="BC748" s="3"/>
      <c r="BD748" s="3"/>
      <c r="BE748" s="3"/>
      <c r="BF748" s="3"/>
      <c r="BG748" s="406"/>
      <c r="BH748" s="406"/>
      <c r="BI748" s="3"/>
      <c r="BJ748" s="3"/>
      <c r="BK748" s="3"/>
      <c r="BL748" s="3"/>
      <c r="BM748" s="3"/>
    </row>
    <row r="749" ht="15.75" customHeight="1" spans="52:65">
      <c r="AZ749" s="3"/>
      <c r="BA749" s="3"/>
      <c r="BB749" s="3"/>
      <c r="BC749" s="3"/>
      <c r="BD749" s="3"/>
      <c r="BE749" s="3"/>
      <c r="BF749" s="3"/>
      <c r="BG749" s="406"/>
      <c r="BH749" s="406"/>
      <c r="BI749" s="3"/>
      <c r="BJ749" s="3"/>
      <c r="BK749" s="3"/>
      <c r="BL749" s="3"/>
      <c r="BM749" s="3"/>
    </row>
    <row r="750" ht="15.75" customHeight="1" spans="52:65">
      <c r="AZ750" s="3"/>
      <c r="BA750" s="3"/>
      <c r="BB750" s="3"/>
      <c r="BC750" s="3"/>
      <c r="BD750" s="3"/>
      <c r="BE750" s="3"/>
      <c r="BF750" s="3"/>
      <c r="BG750" s="406"/>
      <c r="BH750" s="406"/>
      <c r="BI750" s="3"/>
      <c r="BJ750" s="3"/>
      <c r="BK750" s="3"/>
      <c r="BL750" s="3"/>
      <c r="BM750" s="3"/>
    </row>
    <row r="751" ht="15.75" customHeight="1" spans="52:65">
      <c r="AZ751" s="3"/>
      <c r="BA751" s="3"/>
      <c r="BB751" s="3"/>
      <c r="BC751" s="3"/>
      <c r="BD751" s="3"/>
      <c r="BE751" s="3"/>
      <c r="BF751" s="3"/>
      <c r="BG751" s="406"/>
      <c r="BH751" s="406"/>
      <c r="BI751" s="3"/>
      <c r="BJ751" s="3"/>
      <c r="BK751" s="3"/>
      <c r="BL751" s="3"/>
      <c r="BM751" s="3"/>
    </row>
    <row r="752" ht="15.75" customHeight="1" spans="52:65">
      <c r="AZ752" s="3"/>
      <c r="BA752" s="3"/>
      <c r="BB752" s="3"/>
      <c r="BC752" s="3"/>
      <c r="BD752" s="3"/>
      <c r="BE752" s="3"/>
      <c r="BF752" s="3"/>
      <c r="BG752" s="406"/>
      <c r="BH752" s="406"/>
      <c r="BI752" s="3"/>
      <c r="BJ752" s="3"/>
      <c r="BK752" s="3"/>
      <c r="BL752" s="3"/>
      <c r="BM752" s="3"/>
    </row>
    <row r="753" ht="15.75" customHeight="1" spans="52:65">
      <c r="AZ753" s="3"/>
      <c r="BA753" s="3"/>
      <c r="BB753" s="3"/>
      <c r="BC753" s="3"/>
      <c r="BD753" s="3"/>
      <c r="BE753" s="3"/>
      <c r="BF753" s="3"/>
      <c r="BG753" s="406"/>
      <c r="BH753" s="406"/>
      <c r="BI753" s="3"/>
      <c r="BJ753" s="3"/>
      <c r="BK753" s="3"/>
      <c r="BL753" s="3"/>
      <c r="BM753" s="3"/>
    </row>
    <row r="754" ht="15.75" customHeight="1" spans="52:65">
      <c r="AZ754" s="3"/>
      <c r="BA754" s="3"/>
      <c r="BB754" s="3"/>
      <c r="BC754" s="3"/>
      <c r="BD754" s="3"/>
      <c r="BE754" s="3"/>
      <c r="BF754" s="3"/>
      <c r="BG754" s="406"/>
      <c r="BH754" s="406"/>
      <c r="BI754" s="3"/>
      <c r="BJ754" s="3"/>
      <c r="BK754" s="3"/>
      <c r="BL754" s="3"/>
      <c r="BM754" s="3"/>
    </row>
    <row r="755" ht="15.75" customHeight="1" spans="52:65">
      <c r="AZ755" s="3"/>
      <c r="BA755" s="3"/>
      <c r="BB755" s="3"/>
      <c r="BC755" s="3"/>
      <c r="BD755" s="3"/>
      <c r="BE755" s="3"/>
      <c r="BF755" s="3"/>
      <c r="BG755" s="406"/>
      <c r="BH755" s="406"/>
      <c r="BI755" s="3"/>
      <c r="BJ755" s="3"/>
      <c r="BK755" s="3"/>
      <c r="BL755" s="3"/>
      <c r="BM755" s="3"/>
    </row>
    <row r="756" ht="15.75" customHeight="1" spans="52:65">
      <c r="AZ756" s="3"/>
      <c r="BA756" s="3"/>
      <c r="BB756" s="3"/>
      <c r="BC756" s="3"/>
      <c r="BD756" s="3"/>
      <c r="BE756" s="3"/>
      <c r="BF756" s="3"/>
      <c r="BG756" s="406"/>
      <c r="BH756" s="406"/>
      <c r="BI756" s="3"/>
      <c r="BJ756" s="3"/>
      <c r="BK756" s="3"/>
      <c r="BL756" s="3"/>
      <c r="BM756" s="3"/>
    </row>
    <row r="757" ht="15.75" customHeight="1" spans="52:65">
      <c r="AZ757" s="3"/>
      <c r="BA757" s="3"/>
      <c r="BB757" s="3"/>
      <c r="BC757" s="3"/>
      <c r="BD757" s="3"/>
      <c r="BE757" s="3"/>
      <c r="BF757" s="3"/>
      <c r="BG757" s="406"/>
      <c r="BH757" s="406"/>
      <c r="BI757" s="3"/>
      <c r="BJ757" s="3"/>
      <c r="BK757" s="3"/>
      <c r="BL757" s="3"/>
      <c r="BM757" s="3"/>
    </row>
    <row r="758" ht="15.75" customHeight="1" spans="52:65">
      <c r="AZ758" s="3"/>
      <c r="BA758" s="3"/>
      <c r="BB758" s="3"/>
      <c r="BC758" s="3"/>
      <c r="BD758" s="3"/>
      <c r="BE758" s="3"/>
      <c r="BF758" s="3"/>
      <c r="BG758" s="406"/>
      <c r="BH758" s="406"/>
      <c r="BI758" s="3"/>
      <c r="BJ758" s="3"/>
      <c r="BK758" s="3"/>
      <c r="BL758" s="3"/>
      <c r="BM758" s="3"/>
    </row>
    <row r="759" ht="15.75" customHeight="1" spans="52:65">
      <c r="AZ759" s="3"/>
      <c r="BA759" s="3"/>
      <c r="BB759" s="3"/>
      <c r="BC759" s="3"/>
      <c r="BD759" s="3"/>
      <c r="BE759" s="3"/>
      <c r="BF759" s="3"/>
      <c r="BG759" s="406"/>
      <c r="BH759" s="406"/>
      <c r="BI759" s="3"/>
      <c r="BJ759" s="3"/>
      <c r="BK759" s="3"/>
      <c r="BL759" s="3"/>
      <c r="BM759" s="3"/>
    </row>
    <row r="760" ht="15.75" customHeight="1" spans="52:65">
      <c r="AZ760" s="3"/>
      <c r="BA760" s="3"/>
      <c r="BB760" s="3"/>
      <c r="BC760" s="3"/>
      <c r="BD760" s="3"/>
      <c r="BE760" s="3"/>
      <c r="BF760" s="3"/>
      <c r="BG760" s="406"/>
      <c r="BH760" s="406"/>
      <c r="BI760" s="3"/>
      <c r="BJ760" s="3"/>
      <c r="BK760" s="3"/>
      <c r="BL760" s="3"/>
      <c r="BM760" s="3"/>
    </row>
    <row r="761" ht="15.75" customHeight="1" spans="52:65">
      <c r="AZ761" s="3"/>
      <c r="BA761" s="3"/>
      <c r="BB761" s="3"/>
      <c r="BC761" s="3"/>
      <c r="BD761" s="3"/>
      <c r="BE761" s="3"/>
      <c r="BF761" s="3"/>
      <c r="BG761" s="406"/>
      <c r="BH761" s="406"/>
      <c r="BI761" s="3"/>
      <c r="BJ761" s="3"/>
      <c r="BK761" s="3"/>
      <c r="BL761" s="3"/>
      <c r="BM761" s="3"/>
    </row>
    <row r="762" ht="15.75" customHeight="1" spans="52:65">
      <c r="AZ762" s="3"/>
      <c r="BA762" s="3"/>
      <c r="BB762" s="3"/>
      <c r="BC762" s="3"/>
      <c r="BD762" s="3"/>
      <c r="BE762" s="3"/>
      <c r="BF762" s="3"/>
      <c r="BG762" s="406"/>
      <c r="BH762" s="406"/>
      <c r="BI762" s="3"/>
      <c r="BJ762" s="3"/>
      <c r="BK762" s="3"/>
      <c r="BL762" s="3"/>
      <c r="BM762" s="3"/>
    </row>
    <row r="763" ht="15.75" customHeight="1" spans="52:65">
      <c r="AZ763" s="3"/>
      <c r="BA763" s="3"/>
      <c r="BB763" s="3"/>
      <c r="BC763" s="3"/>
      <c r="BD763" s="3"/>
      <c r="BE763" s="3"/>
      <c r="BF763" s="3"/>
      <c r="BG763" s="406"/>
      <c r="BH763" s="406"/>
      <c r="BI763" s="3"/>
      <c r="BJ763" s="3"/>
      <c r="BK763" s="3"/>
      <c r="BL763" s="3"/>
      <c r="BM763" s="3"/>
    </row>
    <row r="764" ht="15.75" customHeight="1" spans="52:65">
      <c r="AZ764" s="3"/>
      <c r="BA764" s="3"/>
      <c r="BB764" s="3"/>
      <c r="BC764" s="3"/>
      <c r="BD764" s="3"/>
      <c r="BE764" s="3"/>
      <c r="BF764" s="3"/>
      <c r="BG764" s="406"/>
      <c r="BH764" s="406"/>
      <c r="BI764" s="3"/>
      <c r="BJ764" s="3"/>
      <c r="BK764" s="3"/>
      <c r="BL764" s="3"/>
      <c r="BM764" s="3"/>
    </row>
    <row r="765" ht="15.75" customHeight="1" spans="52:65">
      <c r="AZ765" s="3"/>
      <c r="BA765" s="3"/>
      <c r="BB765" s="3"/>
      <c r="BC765" s="3"/>
      <c r="BD765" s="3"/>
      <c r="BE765" s="3"/>
      <c r="BF765" s="3"/>
      <c r="BG765" s="406"/>
      <c r="BH765" s="406"/>
      <c r="BI765" s="3"/>
      <c r="BJ765" s="3"/>
      <c r="BK765" s="3"/>
      <c r="BL765" s="3"/>
      <c r="BM765" s="3"/>
    </row>
    <row r="766" ht="15.75" customHeight="1" spans="52:65">
      <c r="AZ766" s="3"/>
      <c r="BA766" s="3"/>
      <c r="BB766" s="3"/>
      <c r="BC766" s="3"/>
      <c r="BD766" s="3"/>
      <c r="BE766" s="3"/>
      <c r="BF766" s="3"/>
      <c r="BG766" s="406"/>
      <c r="BH766" s="406"/>
      <c r="BI766" s="3"/>
      <c r="BJ766" s="3"/>
      <c r="BK766" s="3"/>
      <c r="BL766" s="3"/>
      <c r="BM766" s="3"/>
    </row>
    <row r="767" ht="15.75" customHeight="1" spans="52:65">
      <c r="AZ767" s="3"/>
      <c r="BA767" s="3"/>
      <c r="BB767" s="3"/>
      <c r="BC767" s="3"/>
      <c r="BD767" s="3"/>
      <c r="BE767" s="3"/>
      <c r="BF767" s="3"/>
      <c r="BG767" s="406"/>
      <c r="BH767" s="406"/>
      <c r="BI767" s="3"/>
      <c r="BJ767" s="3"/>
      <c r="BK767" s="3"/>
      <c r="BL767" s="3"/>
      <c r="BM767" s="3"/>
    </row>
    <row r="768" ht="15.75" customHeight="1" spans="52:65">
      <c r="AZ768" s="3"/>
      <c r="BA768" s="3"/>
      <c r="BB768" s="3"/>
      <c r="BC768" s="3"/>
      <c r="BD768" s="3"/>
      <c r="BE768" s="3"/>
      <c r="BF768" s="3"/>
      <c r="BG768" s="406"/>
      <c r="BH768" s="406"/>
      <c r="BI768" s="3"/>
      <c r="BJ768" s="3"/>
      <c r="BK768" s="3"/>
      <c r="BL768" s="3"/>
      <c r="BM768" s="3"/>
    </row>
    <row r="769" ht="15.75" customHeight="1" spans="52:65">
      <c r="AZ769" s="3"/>
      <c r="BA769" s="3"/>
      <c r="BB769" s="3"/>
      <c r="BC769" s="3"/>
      <c r="BD769" s="3"/>
      <c r="BE769" s="3"/>
      <c r="BF769" s="3"/>
      <c r="BG769" s="406"/>
      <c r="BH769" s="406"/>
      <c r="BI769" s="3"/>
      <c r="BJ769" s="3"/>
      <c r="BK769" s="3"/>
      <c r="BL769" s="3"/>
      <c r="BM769" s="3"/>
    </row>
    <row r="770" ht="15.75" customHeight="1" spans="52:65">
      <c r="AZ770" s="3"/>
      <c r="BA770" s="3"/>
      <c r="BB770" s="3"/>
      <c r="BC770" s="3"/>
      <c r="BD770" s="3"/>
      <c r="BE770" s="3"/>
      <c r="BF770" s="3"/>
      <c r="BG770" s="406"/>
      <c r="BH770" s="406"/>
      <c r="BI770" s="3"/>
      <c r="BJ770" s="3"/>
      <c r="BK770" s="3"/>
      <c r="BL770" s="3"/>
      <c r="BM770" s="3"/>
    </row>
    <row r="771" ht="15.75" customHeight="1" spans="52:65">
      <c r="AZ771" s="3"/>
      <c r="BA771" s="3"/>
      <c r="BB771" s="3"/>
      <c r="BC771" s="3"/>
      <c r="BD771" s="3"/>
      <c r="BE771" s="3"/>
      <c r="BF771" s="3"/>
      <c r="BG771" s="406"/>
      <c r="BH771" s="406"/>
      <c r="BI771" s="3"/>
      <c r="BJ771" s="3"/>
      <c r="BK771" s="3"/>
      <c r="BL771" s="3"/>
      <c r="BM771" s="3"/>
    </row>
    <row r="772" ht="15.75" customHeight="1" spans="52:65">
      <c r="AZ772" s="3"/>
      <c r="BA772" s="3"/>
      <c r="BB772" s="3"/>
      <c r="BC772" s="3"/>
      <c r="BD772" s="3"/>
      <c r="BE772" s="3"/>
      <c r="BF772" s="3"/>
      <c r="BG772" s="406"/>
      <c r="BH772" s="406"/>
      <c r="BI772" s="3"/>
      <c r="BJ772" s="3"/>
      <c r="BK772" s="3"/>
      <c r="BL772" s="3"/>
      <c r="BM772" s="3"/>
    </row>
    <row r="773" ht="15.75" customHeight="1" spans="52:65">
      <c r="AZ773" s="3"/>
      <c r="BA773" s="3"/>
      <c r="BB773" s="3"/>
      <c r="BC773" s="3"/>
      <c r="BD773" s="3"/>
      <c r="BE773" s="3"/>
      <c r="BF773" s="3"/>
      <c r="BG773" s="406"/>
      <c r="BH773" s="406"/>
      <c r="BI773" s="3"/>
      <c r="BJ773" s="3"/>
      <c r="BK773" s="3"/>
      <c r="BL773" s="3"/>
      <c r="BM773" s="3"/>
    </row>
    <row r="774" ht="15.75" customHeight="1" spans="52:65">
      <c r="AZ774" s="3"/>
      <c r="BA774" s="3"/>
      <c r="BB774" s="3"/>
      <c r="BC774" s="3"/>
      <c r="BD774" s="3"/>
      <c r="BE774" s="3"/>
      <c r="BF774" s="3"/>
      <c r="BG774" s="406"/>
      <c r="BH774" s="406"/>
      <c r="BI774" s="3"/>
      <c r="BJ774" s="3"/>
      <c r="BK774" s="3"/>
      <c r="BL774" s="3"/>
      <c r="BM774" s="3"/>
    </row>
    <row r="775" ht="15.75" customHeight="1" spans="52:65">
      <c r="AZ775" s="3"/>
      <c r="BA775" s="3"/>
      <c r="BB775" s="3"/>
      <c r="BC775" s="3"/>
      <c r="BD775" s="3"/>
      <c r="BE775" s="3"/>
      <c r="BF775" s="3"/>
      <c r="BG775" s="406"/>
      <c r="BH775" s="406"/>
      <c r="BI775" s="3"/>
      <c r="BJ775" s="3"/>
      <c r="BK775" s="3"/>
      <c r="BL775" s="3"/>
      <c r="BM775" s="3"/>
    </row>
    <row r="776" ht="15.75" customHeight="1" spans="52:65">
      <c r="AZ776" s="3"/>
      <c r="BA776" s="3"/>
      <c r="BB776" s="3"/>
      <c r="BC776" s="3"/>
      <c r="BD776" s="3"/>
      <c r="BE776" s="3"/>
      <c r="BF776" s="3"/>
      <c r="BG776" s="406"/>
      <c r="BH776" s="406"/>
      <c r="BI776" s="3"/>
      <c r="BJ776" s="3"/>
      <c r="BK776" s="3"/>
      <c r="BL776" s="3"/>
      <c r="BM776" s="3"/>
    </row>
    <row r="777" ht="15.75" customHeight="1" spans="52:65">
      <c r="AZ777" s="3"/>
      <c r="BA777" s="3"/>
      <c r="BB777" s="3"/>
      <c r="BC777" s="3"/>
      <c r="BD777" s="3"/>
      <c r="BE777" s="3"/>
      <c r="BF777" s="3"/>
      <c r="BG777" s="406"/>
      <c r="BH777" s="406"/>
      <c r="BI777" s="3"/>
      <c r="BJ777" s="3"/>
      <c r="BK777" s="3"/>
      <c r="BL777" s="3"/>
      <c r="BM777" s="3"/>
    </row>
    <row r="778" ht="15.75" customHeight="1" spans="52:65">
      <c r="AZ778" s="3"/>
      <c r="BA778" s="3"/>
      <c r="BB778" s="3"/>
      <c r="BC778" s="3"/>
      <c r="BD778" s="3"/>
      <c r="BE778" s="3"/>
      <c r="BF778" s="3"/>
      <c r="BG778" s="406"/>
      <c r="BH778" s="406"/>
      <c r="BI778" s="3"/>
      <c r="BJ778" s="3"/>
      <c r="BK778" s="3"/>
      <c r="BL778" s="3"/>
      <c r="BM778" s="3"/>
    </row>
    <row r="779" ht="15.75" customHeight="1" spans="52:65">
      <c r="AZ779" s="3"/>
      <c r="BA779" s="3"/>
      <c r="BB779" s="3"/>
      <c r="BC779" s="3"/>
      <c r="BD779" s="3"/>
      <c r="BE779" s="3"/>
      <c r="BF779" s="3"/>
      <c r="BG779" s="406"/>
      <c r="BH779" s="406"/>
      <c r="BI779" s="3"/>
      <c r="BJ779" s="3"/>
      <c r="BK779" s="3"/>
      <c r="BL779" s="3"/>
      <c r="BM779" s="3"/>
    </row>
    <row r="780" ht="15.75" customHeight="1" spans="52:65">
      <c r="AZ780" s="3"/>
      <c r="BA780" s="3"/>
      <c r="BB780" s="3"/>
      <c r="BC780" s="3"/>
      <c r="BD780" s="3"/>
      <c r="BE780" s="3"/>
      <c r="BF780" s="3"/>
      <c r="BG780" s="406"/>
      <c r="BH780" s="406"/>
      <c r="BI780" s="3"/>
      <c r="BJ780" s="3"/>
      <c r="BK780" s="3"/>
      <c r="BL780" s="3"/>
      <c r="BM780" s="3"/>
    </row>
    <row r="781" ht="15.75" customHeight="1" spans="52:65">
      <c r="AZ781" s="3"/>
      <c r="BA781" s="3"/>
      <c r="BB781" s="3"/>
      <c r="BC781" s="3"/>
      <c r="BD781" s="3"/>
      <c r="BE781" s="3"/>
      <c r="BF781" s="3"/>
      <c r="BG781" s="406"/>
      <c r="BH781" s="406"/>
      <c r="BI781" s="3"/>
      <c r="BJ781" s="3"/>
      <c r="BK781" s="3"/>
      <c r="BL781" s="3"/>
      <c r="BM781" s="3"/>
    </row>
    <row r="782" ht="15.75" customHeight="1" spans="52:65">
      <c r="AZ782" s="3"/>
      <c r="BA782" s="3"/>
      <c r="BB782" s="3"/>
      <c r="BC782" s="3"/>
      <c r="BD782" s="3"/>
      <c r="BE782" s="3"/>
      <c r="BF782" s="3"/>
      <c r="BG782" s="406"/>
      <c r="BH782" s="406"/>
      <c r="BI782" s="3"/>
      <c r="BJ782" s="3"/>
      <c r="BK782" s="3"/>
      <c r="BL782" s="3"/>
      <c r="BM782" s="3"/>
    </row>
    <row r="783" ht="15.75" customHeight="1" spans="52:65">
      <c r="AZ783" s="3"/>
      <c r="BA783" s="3"/>
      <c r="BB783" s="3"/>
      <c r="BC783" s="3"/>
      <c r="BD783" s="3"/>
      <c r="BE783" s="3"/>
      <c r="BF783" s="3"/>
      <c r="BG783" s="406"/>
      <c r="BH783" s="406"/>
      <c r="BI783" s="3"/>
      <c r="BJ783" s="3"/>
      <c r="BK783" s="3"/>
      <c r="BL783" s="3"/>
      <c r="BM783" s="3"/>
    </row>
    <row r="784" ht="15.75" customHeight="1" spans="52:65">
      <c r="AZ784" s="3"/>
      <c r="BA784" s="3"/>
      <c r="BB784" s="3"/>
      <c r="BC784" s="3"/>
      <c r="BD784" s="3"/>
      <c r="BE784" s="3"/>
      <c r="BF784" s="3"/>
      <c r="BG784" s="406"/>
      <c r="BH784" s="406"/>
      <c r="BI784" s="3"/>
      <c r="BJ784" s="3"/>
      <c r="BK784" s="3"/>
      <c r="BL784" s="3"/>
      <c r="BM784" s="3"/>
    </row>
    <row r="785" ht="15.75" customHeight="1" spans="52:65">
      <c r="AZ785" s="3"/>
      <c r="BA785" s="3"/>
      <c r="BB785" s="3"/>
      <c r="BC785" s="3"/>
      <c r="BD785" s="3"/>
      <c r="BE785" s="3"/>
      <c r="BF785" s="3"/>
      <c r="BG785" s="406"/>
      <c r="BH785" s="406"/>
      <c r="BI785" s="3"/>
      <c r="BJ785" s="3"/>
      <c r="BK785" s="3"/>
      <c r="BL785" s="3"/>
      <c r="BM785" s="3"/>
    </row>
    <row r="786" ht="15.75" customHeight="1" spans="52:65">
      <c r="AZ786" s="3"/>
      <c r="BA786" s="3"/>
      <c r="BB786" s="3"/>
      <c r="BC786" s="3"/>
      <c r="BD786" s="3"/>
      <c r="BE786" s="3"/>
      <c r="BF786" s="3"/>
      <c r="BG786" s="406"/>
      <c r="BH786" s="406"/>
      <c r="BI786" s="3"/>
      <c r="BJ786" s="3"/>
      <c r="BK786" s="3"/>
      <c r="BL786" s="3"/>
      <c r="BM786" s="3"/>
    </row>
    <row r="787" ht="15.75" customHeight="1" spans="52:65">
      <c r="AZ787" s="3"/>
      <c r="BA787" s="3"/>
      <c r="BB787" s="3"/>
      <c r="BC787" s="3"/>
      <c r="BD787" s="3"/>
      <c r="BE787" s="3"/>
      <c r="BF787" s="3"/>
      <c r="BG787" s="406"/>
      <c r="BH787" s="406"/>
      <c r="BI787" s="3"/>
      <c r="BJ787" s="3"/>
      <c r="BK787" s="3"/>
      <c r="BL787" s="3"/>
      <c r="BM787" s="3"/>
    </row>
    <row r="788" ht="15.75" customHeight="1" spans="52:65">
      <c r="AZ788" s="3"/>
      <c r="BA788" s="3"/>
      <c r="BB788" s="3"/>
      <c r="BC788" s="3"/>
      <c r="BD788" s="3"/>
      <c r="BE788" s="3"/>
      <c r="BF788" s="3"/>
      <c r="BG788" s="406"/>
      <c r="BH788" s="406"/>
      <c r="BI788" s="3"/>
      <c r="BJ788" s="3"/>
      <c r="BK788" s="3"/>
      <c r="BL788" s="3"/>
      <c r="BM788" s="3"/>
    </row>
    <row r="789" ht="15.75" customHeight="1" spans="52:65">
      <c r="AZ789" s="3"/>
      <c r="BA789" s="3"/>
      <c r="BB789" s="3"/>
      <c r="BC789" s="3"/>
      <c r="BD789" s="3"/>
      <c r="BE789" s="3"/>
      <c r="BF789" s="3"/>
      <c r="BG789" s="406"/>
      <c r="BH789" s="406"/>
      <c r="BI789" s="3"/>
      <c r="BJ789" s="3"/>
      <c r="BK789" s="3"/>
      <c r="BL789" s="3"/>
      <c r="BM789" s="3"/>
    </row>
    <row r="790" ht="15.75" customHeight="1" spans="52:65">
      <c r="AZ790" s="3"/>
      <c r="BA790" s="3"/>
      <c r="BB790" s="3"/>
      <c r="BC790" s="3"/>
      <c r="BD790" s="3"/>
      <c r="BE790" s="3"/>
      <c r="BF790" s="3"/>
      <c r="BG790" s="406"/>
      <c r="BH790" s="406"/>
      <c r="BI790" s="3"/>
      <c r="BJ790" s="3"/>
      <c r="BK790" s="3"/>
      <c r="BL790" s="3"/>
      <c r="BM790" s="3"/>
    </row>
    <row r="791" ht="15.75" customHeight="1" spans="52:65">
      <c r="AZ791" s="3"/>
      <c r="BA791" s="3"/>
      <c r="BB791" s="3"/>
      <c r="BC791" s="3"/>
      <c r="BD791" s="3"/>
      <c r="BE791" s="3"/>
      <c r="BF791" s="3"/>
      <c r="BG791" s="406"/>
      <c r="BH791" s="406"/>
      <c r="BI791" s="3"/>
      <c r="BJ791" s="3"/>
      <c r="BK791" s="3"/>
      <c r="BL791" s="3"/>
      <c r="BM791" s="3"/>
    </row>
    <row r="792" ht="15.75" customHeight="1" spans="52:65">
      <c r="AZ792" s="3"/>
      <c r="BA792" s="3"/>
      <c r="BB792" s="3"/>
      <c r="BC792" s="3"/>
      <c r="BD792" s="3"/>
      <c r="BE792" s="3"/>
      <c r="BF792" s="3"/>
      <c r="BG792" s="406"/>
      <c r="BH792" s="406"/>
      <c r="BI792" s="3"/>
      <c r="BJ792" s="3"/>
      <c r="BK792" s="3"/>
      <c r="BL792" s="3"/>
      <c r="BM792" s="3"/>
    </row>
    <row r="793" ht="15.75" customHeight="1" spans="52:65">
      <c r="AZ793" s="3"/>
      <c r="BA793" s="3"/>
      <c r="BB793" s="3"/>
      <c r="BC793" s="3"/>
      <c r="BD793" s="3"/>
      <c r="BE793" s="3"/>
      <c r="BF793" s="3"/>
      <c r="BG793" s="406"/>
      <c r="BH793" s="406"/>
      <c r="BI793" s="3"/>
      <c r="BJ793" s="3"/>
      <c r="BK793" s="3"/>
      <c r="BL793" s="3"/>
      <c r="BM793" s="3"/>
    </row>
    <row r="794" ht="15.75" customHeight="1" spans="52:65">
      <c r="AZ794" s="3"/>
      <c r="BA794" s="3"/>
      <c r="BB794" s="3"/>
      <c r="BC794" s="3"/>
      <c r="BD794" s="3"/>
      <c r="BE794" s="3"/>
      <c r="BF794" s="3"/>
      <c r="BG794" s="406"/>
      <c r="BH794" s="406"/>
      <c r="BI794" s="3"/>
      <c r="BJ794" s="3"/>
      <c r="BK794" s="3"/>
      <c r="BL794" s="3"/>
      <c r="BM794" s="3"/>
    </row>
    <row r="795" ht="15.75" customHeight="1" spans="52:65">
      <c r="AZ795" s="3"/>
      <c r="BA795" s="3"/>
      <c r="BB795" s="3"/>
      <c r="BC795" s="3"/>
      <c r="BD795" s="3"/>
      <c r="BE795" s="3"/>
      <c r="BF795" s="3"/>
      <c r="BG795" s="406"/>
      <c r="BH795" s="406"/>
      <c r="BI795" s="3"/>
      <c r="BJ795" s="3"/>
      <c r="BK795" s="3"/>
      <c r="BL795" s="3"/>
      <c r="BM795" s="3"/>
    </row>
    <row r="796" ht="15.75" customHeight="1" spans="52:65">
      <c r="AZ796" s="3"/>
      <c r="BA796" s="3"/>
      <c r="BB796" s="3"/>
      <c r="BC796" s="3"/>
      <c r="BD796" s="3"/>
      <c r="BE796" s="3"/>
      <c r="BF796" s="3"/>
      <c r="BG796" s="406"/>
      <c r="BH796" s="406"/>
      <c r="BI796" s="3"/>
      <c r="BJ796" s="3"/>
      <c r="BK796" s="3"/>
      <c r="BL796" s="3"/>
      <c r="BM796" s="3"/>
    </row>
    <row r="797" ht="15.75" customHeight="1" spans="52:65">
      <c r="AZ797" s="3"/>
      <c r="BA797" s="3"/>
      <c r="BB797" s="3"/>
      <c r="BC797" s="3"/>
      <c r="BD797" s="3"/>
      <c r="BE797" s="3"/>
      <c r="BF797" s="3"/>
      <c r="BG797" s="406"/>
      <c r="BH797" s="406"/>
      <c r="BI797" s="3"/>
      <c r="BJ797" s="3"/>
      <c r="BK797" s="3"/>
      <c r="BL797" s="3"/>
      <c r="BM797" s="3"/>
    </row>
    <row r="798" ht="15.75" customHeight="1" spans="52:65">
      <c r="AZ798" s="3"/>
      <c r="BA798" s="3"/>
      <c r="BB798" s="3"/>
      <c r="BC798" s="3"/>
      <c r="BD798" s="3"/>
      <c r="BE798" s="3"/>
      <c r="BF798" s="3"/>
      <c r="BG798" s="406"/>
      <c r="BH798" s="406"/>
      <c r="BI798" s="3"/>
      <c r="BJ798" s="3"/>
      <c r="BK798" s="3"/>
      <c r="BL798" s="3"/>
      <c r="BM798" s="3"/>
    </row>
    <row r="799" ht="15.75" customHeight="1" spans="52:65">
      <c r="AZ799" s="3"/>
      <c r="BA799" s="3"/>
      <c r="BB799" s="3"/>
      <c r="BC799" s="3"/>
      <c r="BD799" s="3"/>
      <c r="BE799" s="3"/>
      <c r="BF799" s="3"/>
      <c r="BG799" s="406"/>
      <c r="BH799" s="406"/>
      <c r="BI799" s="3"/>
      <c r="BJ799" s="3"/>
      <c r="BK799" s="3"/>
      <c r="BL799" s="3"/>
      <c r="BM799" s="3"/>
    </row>
    <row r="800" ht="15.75" customHeight="1" spans="52:65">
      <c r="AZ800" s="3"/>
      <c r="BA800" s="3"/>
      <c r="BB800" s="3"/>
      <c r="BC800" s="3"/>
      <c r="BD800" s="3"/>
      <c r="BE800" s="3"/>
      <c r="BF800" s="3"/>
      <c r="BG800" s="406"/>
      <c r="BH800" s="406"/>
      <c r="BI800" s="3"/>
      <c r="BJ800" s="3"/>
      <c r="BK800" s="3"/>
      <c r="BL800" s="3"/>
      <c r="BM800" s="3"/>
    </row>
    <row r="801" ht="15.75" customHeight="1" spans="52:65">
      <c r="AZ801" s="3"/>
      <c r="BA801" s="3"/>
      <c r="BB801" s="3"/>
      <c r="BC801" s="3"/>
      <c r="BD801" s="3"/>
      <c r="BE801" s="3"/>
      <c r="BF801" s="3"/>
      <c r="BG801" s="406"/>
      <c r="BH801" s="406"/>
      <c r="BI801" s="3"/>
      <c r="BJ801" s="3"/>
      <c r="BK801" s="3"/>
      <c r="BL801" s="3"/>
      <c r="BM801" s="3"/>
    </row>
    <row r="802" ht="15.75" customHeight="1" spans="52:65">
      <c r="AZ802" s="3"/>
      <c r="BA802" s="3"/>
      <c r="BB802" s="3"/>
      <c r="BC802" s="3"/>
      <c r="BD802" s="3"/>
      <c r="BE802" s="3"/>
      <c r="BF802" s="3"/>
      <c r="BG802" s="406"/>
      <c r="BH802" s="406"/>
      <c r="BI802" s="3"/>
      <c r="BJ802" s="3"/>
      <c r="BK802" s="3"/>
      <c r="BL802" s="3"/>
      <c r="BM802" s="3"/>
    </row>
    <row r="803" ht="15.75" customHeight="1" spans="52:65">
      <c r="AZ803" s="3"/>
      <c r="BA803" s="3"/>
      <c r="BB803" s="3"/>
      <c r="BC803" s="3"/>
      <c r="BD803" s="3"/>
      <c r="BE803" s="3"/>
      <c r="BF803" s="3"/>
      <c r="BG803" s="406"/>
      <c r="BH803" s="406"/>
      <c r="BI803" s="3"/>
      <c r="BJ803" s="3"/>
      <c r="BK803" s="3"/>
      <c r="BL803" s="3"/>
      <c r="BM803" s="3"/>
    </row>
    <row r="804" ht="15.75" customHeight="1" spans="52:65">
      <c r="AZ804" s="3"/>
      <c r="BA804" s="3"/>
      <c r="BB804" s="3"/>
      <c r="BC804" s="3"/>
      <c r="BD804" s="3"/>
      <c r="BE804" s="3"/>
      <c r="BF804" s="3"/>
      <c r="BG804" s="406"/>
      <c r="BH804" s="406"/>
      <c r="BI804" s="3"/>
      <c r="BJ804" s="3"/>
      <c r="BK804" s="3"/>
      <c r="BL804" s="3"/>
      <c r="BM804" s="3"/>
    </row>
    <row r="805" ht="15.75" customHeight="1" spans="52:65">
      <c r="AZ805" s="3"/>
      <c r="BA805" s="3"/>
      <c r="BB805" s="3"/>
      <c r="BC805" s="3"/>
      <c r="BD805" s="3"/>
      <c r="BE805" s="3"/>
      <c r="BF805" s="3"/>
      <c r="BG805" s="406"/>
      <c r="BH805" s="406"/>
      <c r="BI805" s="3"/>
      <c r="BJ805" s="3"/>
      <c r="BK805" s="3"/>
      <c r="BL805" s="3"/>
      <c r="BM805" s="3"/>
    </row>
    <row r="806" ht="15.75" customHeight="1" spans="52:65">
      <c r="AZ806" s="3"/>
      <c r="BA806" s="3"/>
      <c r="BB806" s="3"/>
      <c r="BC806" s="3"/>
      <c r="BD806" s="3"/>
      <c r="BE806" s="3"/>
      <c r="BF806" s="3"/>
      <c r="BG806" s="406"/>
      <c r="BH806" s="406"/>
      <c r="BI806" s="3"/>
      <c r="BJ806" s="3"/>
      <c r="BK806" s="3"/>
      <c r="BL806" s="3"/>
      <c r="BM806" s="3"/>
    </row>
    <row r="807" ht="15.75" customHeight="1" spans="52:65">
      <c r="AZ807" s="3"/>
      <c r="BA807" s="3"/>
      <c r="BB807" s="3"/>
      <c r="BC807" s="3"/>
      <c r="BD807" s="3"/>
      <c r="BE807" s="3"/>
      <c r="BF807" s="3"/>
      <c r="BG807" s="406"/>
      <c r="BH807" s="406"/>
      <c r="BI807" s="3"/>
      <c r="BJ807" s="3"/>
      <c r="BK807" s="3"/>
      <c r="BL807" s="3"/>
      <c r="BM807" s="3"/>
    </row>
    <row r="808" ht="15.75" customHeight="1" spans="52:65">
      <c r="AZ808" s="3"/>
      <c r="BA808" s="3"/>
      <c r="BB808" s="3"/>
      <c r="BC808" s="3"/>
      <c r="BD808" s="3"/>
      <c r="BE808" s="3"/>
      <c r="BF808" s="3"/>
      <c r="BG808" s="406"/>
      <c r="BH808" s="406"/>
      <c r="BI808" s="3"/>
      <c r="BJ808" s="3"/>
      <c r="BK808" s="3"/>
      <c r="BL808" s="3"/>
      <c r="BM808" s="3"/>
    </row>
    <row r="809" ht="15.75" customHeight="1" spans="52:65">
      <c r="AZ809" s="3"/>
      <c r="BA809" s="3"/>
      <c r="BB809" s="3"/>
      <c r="BC809" s="3"/>
      <c r="BD809" s="3"/>
      <c r="BE809" s="3"/>
      <c r="BF809" s="3"/>
      <c r="BG809" s="406"/>
      <c r="BH809" s="406"/>
      <c r="BI809" s="3"/>
      <c r="BJ809" s="3"/>
      <c r="BK809" s="3"/>
      <c r="BL809" s="3"/>
      <c r="BM809" s="3"/>
    </row>
    <row r="810" ht="15.75" customHeight="1" spans="52:65">
      <c r="AZ810" s="3"/>
      <c r="BA810" s="3"/>
      <c r="BB810" s="3"/>
      <c r="BC810" s="3"/>
      <c r="BD810" s="3"/>
      <c r="BE810" s="3"/>
      <c r="BF810" s="3"/>
      <c r="BG810" s="406"/>
      <c r="BH810" s="406"/>
      <c r="BI810" s="3"/>
      <c r="BJ810" s="3"/>
      <c r="BK810" s="3"/>
      <c r="BL810" s="3"/>
      <c r="BM810" s="3"/>
    </row>
    <row r="811" ht="15.75" customHeight="1" spans="52:65">
      <c r="AZ811" s="3"/>
      <c r="BA811" s="3"/>
      <c r="BB811" s="3"/>
      <c r="BC811" s="3"/>
      <c r="BD811" s="3"/>
      <c r="BE811" s="3"/>
      <c r="BF811" s="3"/>
      <c r="BG811" s="406"/>
      <c r="BH811" s="406"/>
      <c r="BI811" s="3"/>
      <c r="BJ811" s="3"/>
      <c r="BK811" s="3"/>
      <c r="BL811" s="3"/>
      <c r="BM811" s="3"/>
    </row>
    <row r="812" ht="15.75" customHeight="1" spans="52:65">
      <c r="AZ812" s="3"/>
      <c r="BA812" s="3"/>
      <c r="BB812" s="3"/>
      <c r="BC812" s="3"/>
      <c r="BD812" s="3"/>
      <c r="BE812" s="3"/>
      <c r="BF812" s="3"/>
      <c r="BG812" s="406"/>
      <c r="BH812" s="406"/>
      <c r="BI812" s="3"/>
      <c r="BJ812" s="3"/>
      <c r="BK812" s="3"/>
      <c r="BL812" s="3"/>
      <c r="BM812" s="3"/>
    </row>
    <row r="813" ht="15.75" customHeight="1" spans="52:65">
      <c r="AZ813" s="3"/>
      <c r="BA813" s="3"/>
      <c r="BB813" s="3"/>
      <c r="BC813" s="3"/>
      <c r="BD813" s="3"/>
      <c r="BE813" s="3"/>
      <c r="BF813" s="3"/>
      <c r="BG813" s="406"/>
      <c r="BH813" s="406"/>
      <c r="BI813" s="3"/>
      <c r="BJ813" s="3"/>
      <c r="BK813" s="3"/>
      <c r="BL813" s="3"/>
      <c r="BM813" s="3"/>
    </row>
    <row r="814" ht="15.75" customHeight="1" spans="52:65">
      <c r="AZ814" s="3"/>
      <c r="BA814" s="3"/>
      <c r="BB814" s="3"/>
      <c r="BC814" s="3"/>
      <c r="BD814" s="3"/>
      <c r="BE814" s="3"/>
      <c r="BF814" s="3"/>
      <c r="BG814" s="406"/>
      <c r="BH814" s="406"/>
      <c r="BI814" s="3"/>
      <c r="BJ814" s="3"/>
      <c r="BK814" s="3"/>
      <c r="BL814" s="3"/>
      <c r="BM814" s="3"/>
    </row>
    <row r="815" ht="15.75" customHeight="1" spans="52:65">
      <c r="AZ815" s="3"/>
      <c r="BA815" s="3"/>
      <c r="BB815" s="3"/>
      <c r="BC815" s="3"/>
      <c r="BD815" s="3"/>
      <c r="BE815" s="3"/>
      <c r="BF815" s="3"/>
      <c r="BG815" s="406"/>
      <c r="BH815" s="406"/>
      <c r="BI815" s="3"/>
      <c r="BJ815" s="3"/>
      <c r="BK815" s="3"/>
      <c r="BL815" s="3"/>
      <c r="BM815" s="3"/>
    </row>
    <row r="816" ht="15.75" customHeight="1" spans="52:65">
      <c r="AZ816" s="3"/>
      <c r="BA816" s="3"/>
      <c r="BB816" s="3"/>
      <c r="BC816" s="3"/>
      <c r="BD816" s="3"/>
      <c r="BE816" s="3"/>
      <c r="BF816" s="3"/>
      <c r="BG816" s="406"/>
      <c r="BH816" s="406"/>
      <c r="BI816" s="3"/>
      <c r="BJ816" s="3"/>
      <c r="BK816" s="3"/>
      <c r="BL816" s="3"/>
      <c r="BM816" s="3"/>
    </row>
    <row r="817" ht="15.75" customHeight="1" spans="52:65">
      <c r="AZ817" s="3"/>
      <c r="BA817" s="3"/>
      <c r="BB817" s="3"/>
      <c r="BC817" s="3"/>
      <c r="BD817" s="3"/>
      <c r="BE817" s="3"/>
      <c r="BF817" s="3"/>
      <c r="BG817" s="406"/>
      <c r="BH817" s="406"/>
      <c r="BI817" s="3"/>
      <c r="BJ817" s="3"/>
      <c r="BK817" s="3"/>
      <c r="BL817" s="3"/>
      <c r="BM817" s="3"/>
    </row>
    <row r="818" ht="15.75" customHeight="1" spans="52:65">
      <c r="AZ818" s="3"/>
      <c r="BA818" s="3"/>
      <c r="BB818" s="3"/>
      <c r="BC818" s="3"/>
      <c r="BD818" s="3"/>
      <c r="BE818" s="3"/>
      <c r="BF818" s="3"/>
      <c r="BG818" s="406"/>
      <c r="BH818" s="406"/>
      <c r="BI818" s="3"/>
      <c r="BJ818" s="3"/>
      <c r="BK818" s="3"/>
      <c r="BL818" s="3"/>
      <c r="BM818" s="3"/>
    </row>
    <row r="819" ht="15.75" customHeight="1" spans="52:65">
      <c r="AZ819" s="3"/>
      <c r="BA819" s="3"/>
      <c r="BB819" s="3"/>
      <c r="BC819" s="3"/>
      <c r="BD819" s="3"/>
      <c r="BE819" s="3"/>
      <c r="BF819" s="3"/>
      <c r="BG819" s="406"/>
      <c r="BH819" s="406"/>
      <c r="BI819" s="3"/>
      <c r="BJ819" s="3"/>
      <c r="BK819" s="3"/>
      <c r="BL819" s="3"/>
      <c r="BM819" s="3"/>
    </row>
    <row r="820" ht="15.75" customHeight="1" spans="52:65">
      <c r="AZ820" s="3"/>
      <c r="BA820" s="3"/>
      <c r="BB820" s="3"/>
      <c r="BC820" s="3"/>
      <c r="BD820" s="3"/>
      <c r="BE820" s="3"/>
      <c r="BF820" s="3"/>
      <c r="BG820" s="406"/>
      <c r="BH820" s="406"/>
      <c r="BI820" s="3"/>
      <c r="BJ820" s="3"/>
      <c r="BK820" s="3"/>
      <c r="BL820" s="3"/>
      <c r="BM820" s="3"/>
    </row>
    <row r="821" ht="15.75" customHeight="1" spans="52:65">
      <c r="AZ821" s="3"/>
      <c r="BA821" s="3"/>
      <c r="BB821" s="3"/>
      <c r="BC821" s="3"/>
      <c r="BD821" s="3"/>
      <c r="BE821" s="3"/>
      <c r="BF821" s="3"/>
      <c r="BG821" s="406"/>
      <c r="BH821" s="406"/>
      <c r="BI821" s="3"/>
      <c r="BJ821" s="3"/>
      <c r="BK821" s="3"/>
      <c r="BL821" s="3"/>
      <c r="BM821" s="3"/>
    </row>
    <row r="822" ht="15.75" customHeight="1" spans="52:65">
      <c r="AZ822" s="3"/>
      <c r="BA822" s="3"/>
      <c r="BB822" s="3"/>
      <c r="BC822" s="3"/>
      <c r="BD822" s="3"/>
      <c r="BE822" s="3"/>
      <c r="BF822" s="3"/>
      <c r="BG822" s="406"/>
      <c r="BH822" s="406"/>
      <c r="BI822" s="3"/>
      <c r="BJ822" s="3"/>
      <c r="BK822" s="3"/>
      <c r="BL822" s="3"/>
      <c r="BM822" s="3"/>
    </row>
    <row r="823" ht="15.75" customHeight="1" spans="52:65">
      <c r="AZ823" s="3"/>
      <c r="BA823" s="3"/>
      <c r="BB823" s="3"/>
      <c r="BC823" s="3"/>
      <c r="BD823" s="3"/>
      <c r="BE823" s="3"/>
      <c r="BF823" s="3"/>
      <c r="BG823" s="406"/>
      <c r="BH823" s="406"/>
      <c r="BI823" s="3"/>
      <c r="BJ823" s="3"/>
      <c r="BK823" s="3"/>
      <c r="BL823" s="3"/>
      <c r="BM823" s="3"/>
    </row>
    <row r="824" ht="15.75" customHeight="1" spans="52:65">
      <c r="AZ824" s="3"/>
      <c r="BA824" s="3"/>
      <c r="BB824" s="3"/>
      <c r="BC824" s="3"/>
      <c r="BD824" s="3"/>
      <c r="BE824" s="3"/>
      <c r="BF824" s="3"/>
      <c r="BG824" s="406"/>
      <c r="BH824" s="406"/>
      <c r="BI824" s="3"/>
      <c r="BJ824" s="3"/>
      <c r="BK824" s="3"/>
      <c r="BL824" s="3"/>
      <c r="BM824" s="3"/>
    </row>
    <row r="825" ht="15.75" customHeight="1" spans="52:65">
      <c r="AZ825" s="3"/>
      <c r="BA825" s="3"/>
      <c r="BB825" s="3"/>
      <c r="BC825" s="3"/>
      <c r="BD825" s="3"/>
      <c r="BE825" s="3"/>
      <c r="BF825" s="3"/>
      <c r="BG825" s="406"/>
      <c r="BH825" s="406"/>
      <c r="BI825" s="3"/>
      <c r="BJ825" s="3"/>
      <c r="BK825" s="3"/>
      <c r="BL825" s="3"/>
      <c r="BM825" s="3"/>
    </row>
    <row r="826" ht="15.75" customHeight="1" spans="52:65">
      <c r="AZ826" s="3"/>
      <c r="BA826" s="3"/>
      <c r="BB826" s="3"/>
      <c r="BC826" s="3"/>
      <c r="BD826" s="3"/>
      <c r="BE826" s="3"/>
      <c r="BF826" s="3"/>
      <c r="BG826" s="406"/>
      <c r="BH826" s="406"/>
      <c r="BI826" s="3"/>
      <c r="BJ826" s="3"/>
      <c r="BK826" s="3"/>
      <c r="BL826" s="3"/>
      <c r="BM826" s="3"/>
    </row>
    <row r="827" ht="15.75" customHeight="1" spans="52:65">
      <c r="AZ827" s="3"/>
      <c r="BA827" s="3"/>
      <c r="BB827" s="3"/>
      <c r="BC827" s="3"/>
      <c r="BD827" s="3"/>
      <c r="BE827" s="3"/>
      <c r="BF827" s="3"/>
      <c r="BG827" s="406"/>
      <c r="BH827" s="406"/>
      <c r="BI827" s="3"/>
      <c r="BJ827" s="3"/>
      <c r="BK827" s="3"/>
      <c r="BL827" s="3"/>
      <c r="BM827" s="3"/>
    </row>
    <row r="828" ht="15.75" customHeight="1" spans="52:65">
      <c r="AZ828" s="3"/>
      <c r="BA828" s="3"/>
      <c r="BB828" s="3"/>
      <c r="BC828" s="3"/>
      <c r="BD828" s="3"/>
      <c r="BE828" s="3"/>
      <c r="BF828" s="3"/>
      <c r="BG828" s="406"/>
      <c r="BH828" s="406"/>
      <c r="BI828" s="3"/>
      <c r="BJ828" s="3"/>
      <c r="BK828" s="3"/>
      <c r="BL828" s="3"/>
      <c r="BM828" s="3"/>
    </row>
    <row r="829" ht="15.75" customHeight="1" spans="52:65">
      <c r="AZ829" s="3"/>
      <c r="BA829" s="3"/>
      <c r="BB829" s="3"/>
      <c r="BC829" s="3"/>
      <c r="BD829" s="3"/>
      <c r="BE829" s="3"/>
      <c r="BF829" s="3"/>
      <c r="BG829" s="406"/>
      <c r="BH829" s="406"/>
      <c r="BI829" s="3"/>
      <c r="BJ829" s="3"/>
      <c r="BK829" s="3"/>
      <c r="BL829" s="3"/>
      <c r="BM829" s="3"/>
    </row>
    <row r="830" ht="15.75" customHeight="1" spans="52:65">
      <c r="AZ830" s="3"/>
      <c r="BA830" s="3"/>
      <c r="BB830" s="3"/>
      <c r="BC830" s="3"/>
      <c r="BD830" s="3"/>
      <c r="BE830" s="3"/>
      <c r="BF830" s="3"/>
      <c r="BG830" s="406"/>
      <c r="BH830" s="406"/>
      <c r="BI830" s="3"/>
      <c r="BJ830" s="3"/>
      <c r="BK830" s="3"/>
      <c r="BL830" s="3"/>
      <c r="BM830" s="3"/>
    </row>
    <row r="831" ht="15.75" customHeight="1" spans="52:65">
      <c r="AZ831" s="3"/>
      <c r="BA831" s="3"/>
      <c r="BB831" s="3"/>
      <c r="BC831" s="3"/>
      <c r="BD831" s="3"/>
      <c r="BE831" s="3"/>
      <c r="BF831" s="3"/>
      <c r="BG831" s="406"/>
      <c r="BH831" s="406"/>
      <c r="BI831" s="3"/>
      <c r="BJ831" s="3"/>
      <c r="BK831" s="3"/>
      <c r="BL831" s="3"/>
      <c r="BM831" s="3"/>
    </row>
    <row r="832" ht="15.75" customHeight="1" spans="52:65">
      <c r="AZ832" s="3"/>
      <c r="BA832" s="3"/>
      <c r="BB832" s="3"/>
      <c r="BC832" s="3"/>
      <c r="BD832" s="3"/>
      <c r="BE832" s="3"/>
      <c r="BF832" s="3"/>
      <c r="BG832" s="406"/>
      <c r="BH832" s="406"/>
      <c r="BI832" s="3"/>
      <c r="BJ832" s="3"/>
      <c r="BK832" s="3"/>
      <c r="BL832" s="3"/>
      <c r="BM832" s="3"/>
    </row>
    <row r="833" ht="15.75" customHeight="1" spans="52:65">
      <c r="AZ833" s="3"/>
      <c r="BA833" s="3"/>
      <c r="BB833" s="3"/>
      <c r="BC833" s="3"/>
      <c r="BD833" s="3"/>
      <c r="BE833" s="3"/>
      <c r="BF833" s="3"/>
      <c r="BG833" s="406"/>
      <c r="BH833" s="406"/>
      <c r="BI833" s="3"/>
      <c r="BJ833" s="3"/>
      <c r="BK833" s="3"/>
      <c r="BL833" s="3"/>
      <c r="BM833" s="3"/>
    </row>
    <row r="834" ht="15.75" customHeight="1" spans="52:65">
      <c r="AZ834" s="3"/>
      <c r="BA834" s="3"/>
      <c r="BB834" s="3"/>
      <c r="BC834" s="3"/>
      <c r="BD834" s="3"/>
      <c r="BE834" s="3"/>
      <c r="BF834" s="3"/>
      <c r="BG834" s="406"/>
      <c r="BH834" s="406"/>
      <c r="BI834" s="3"/>
      <c r="BJ834" s="3"/>
      <c r="BK834" s="3"/>
      <c r="BL834" s="3"/>
      <c r="BM834" s="3"/>
    </row>
    <row r="835" ht="15.75" customHeight="1" spans="52:65">
      <c r="AZ835" s="3"/>
      <c r="BA835" s="3"/>
      <c r="BB835" s="3"/>
      <c r="BC835" s="3"/>
      <c r="BD835" s="3"/>
      <c r="BE835" s="3"/>
      <c r="BF835" s="3"/>
      <c r="BG835" s="406"/>
      <c r="BH835" s="406"/>
      <c r="BI835" s="3"/>
      <c r="BJ835" s="3"/>
      <c r="BK835" s="3"/>
      <c r="BL835" s="3"/>
      <c r="BM835" s="3"/>
    </row>
    <row r="836" ht="15.75" customHeight="1" spans="52:65">
      <c r="AZ836" s="3"/>
      <c r="BA836" s="3"/>
      <c r="BB836" s="3"/>
      <c r="BC836" s="3"/>
      <c r="BD836" s="3"/>
      <c r="BE836" s="3"/>
      <c r="BF836" s="3"/>
      <c r="BG836" s="406"/>
      <c r="BH836" s="406"/>
      <c r="BI836" s="3"/>
      <c r="BJ836" s="3"/>
      <c r="BK836" s="3"/>
      <c r="BL836" s="3"/>
      <c r="BM836" s="3"/>
    </row>
    <row r="837" ht="15.75" customHeight="1" spans="52:65">
      <c r="AZ837" s="3"/>
      <c r="BA837" s="3"/>
      <c r="BB837" s="3"/>
      <c r="BC837" s="3"/>
      <c r="BD837" s="3"/>
      <c r="BE837" s="3"/>
      <c r="BF837" s="3"/>
      <c r="BG837" s="406"/>
      <c r="BH837" s="406"/>
      <c r="BI837" s="3"/>
      <c r="BJ837" s="3"/>
      <c r="BK837" s="3"/>
      <c r="BL837" s="3"/>
      <c r="BM837" s="3"/>
    </row>
    <row r="838" ht="15.75" customHeight="1" spans="52:65">
      <c r="AZ838" s="3"/>
      <c r="BA838" s="3"/>
      <c r="BB838" s="3"/>
      <c r="BC838" s="3"/>
      <c r="BD838" s="3"/>
      <c r="BE838" s="3"/>
      <c r="BF838" s="3"/>
      <c r="BG838" s="406"/>
      <c r="BH838" s="406"/>
      <c r="BI838" s="3"/>
      <c r="BJ838" s="3"/>
      <c r="BK838" s="3"/>
      <c r="BL838" s="3"/>
      <c r="BM838" s="3"/>
    </row>
    <row r="839" ht="15.75" customHeight="1" spans="52:65">
      <c r="AZ839" s="3"/>
      <c r="BA839" s="3"/>
      <c r="BB839" s="3"/>
      <c r="BC839" s="3"/>
      <c r="BD839" s="3"/>
      <c r="BE839" s="3"/>
      <c r="BF839" s="3"/>
      <c r="BG839" s="406"/>
      <c r="BH839" s="406"/>
      <c r="BI839" s="3"/>
      <c r="BJ839" s="3"/>
      <c r="BK839" s="3"/>
      <c r="BL839" s="3"/>
      <c r="BM839" s="3"/>
    </row>
    <row r="840" ht="15.75" customHeight="1" spans="52:65">
      <c r="AZ840" s="3"/>
      <c r="BA840" s="3"/>
      <c r="BB840" s="3"/>
      <c r="BC840" s="3"/>
      <c r="BD840" s="3"/>
      <c r="BE840" s="3"/>
      <c r="BF840" s="3"/>
      <c r="BG840" s="406"/>
      <c r="BH840" s="406"/>
      <c r="BI840" s="3"/>
      <c r="BJ840" s="3"/>
      <c r="BK840" s="3"/>
      <c r="BL840" s="3"/>
      <c r="BM840" s="3"/>
    </row>
    <row r="841" ht="15.75" customHeight="1" spans="52:65">
      <c r="AZ841" s="3"/>
      <c r="BA841" s="3"/>
      <c r="BB841" s="3"/>
      <c r="BC841" s="3"/>
      <c r="BD841" s="3"/>
      <c r="BE841" s="3"/>
      <c r="BF841" s="3"/>
      <c r="BG841" s="406"/>
      <c r="BH841" s="406"/>
      <c r="BI841" s="3"/>
      <c r="BJ841" s="3"/>
      <c r="BK841" s="3"/>
      <c r="BL841" s="3"/>
      <c r="BM841" s="3"/>
    </row>
    <row r="842" ht="15.75" customHeight="1" spans="52:65">
      <c r="AZ842" s="3"/>
      <c r="BA842" s="3"/>
      <c r="BB842" s="3"/>
      <c r="BC842" s="3"/>
      <c r="BD842" s="3"/>
      <c r="BE842" s="3"/>
      <c r="BF842" s="3"/>
      <c r="BG842" s="406"/>
      <c r="BH842" s="406"/>
      <c r="BI842" s="3"/>
      <c r="BJ842" s="3"/>
      <c r="BK842" s="3"/>
      <c r="BL842" s="3"/>
      <c r="BM842" s="3"/>
    </row>
    <row r="843" ht="15.75" customHeight="1" spans="52:65">
      <c r="AZ843" s="3"/>
      <c r="BA843" s="3"/>
      <c r="BB843" s="3"/>
      <c r="BC843" s="3"/>
      <c r="BD843" s="3"/>
      <c r="BE843" s="3"/>
      <c r="BF843" s="3"/>
      <c r="BG843" s="406"/>
      <c r="BH843" s="406"/>
      <c r="BI843" s="3"/>
      <c r="BJ843" s="3"/>
      <c r="BK843" s="3"/>
      <c r="BL843" s="3"/>
      <c r="BM843" s="3"/>
    </row>
    <row r="844" ht="15.75" customHeight="1" spans="52:65">
      <c r="AZ844" s="3"/>
      <c r="BA844" s="3"/>
      <c r="BB844" s="3"/>
      <c r="BC844" s="3"/>
      <c r="BD844" s="3"/>
      <c r="BE844" s="3"/>
      <c r="BF844" s="3"/>
      <c r="BG844" s="406"/>
      <c r="BH844" s="406"/>
      <c r="BI844" s="3"/>
      <c r="BJ844" s="3"/>
      <c r="BK844" s="3"/>
      <c r="BL844" s="3"/>
      <c r="BM844" s="3"/>
    </row>
    <row r="845" ht="15.75" customHeight="1" spans="52:65">
      <c r="AZ845" s="3"/>
      <c r="BA845" s="3"/>
      <c r="BB845" s="3"/>
      <c r="BC845" s="3"/>
      <c r="BD845" s="3"/>
      <c r="BE845" s="3"/>
      <c r="BF845" s="3"/>
      <c r="BG845" s="406"/>
      <c r="BH845" s="406"/>
      <c r="BI845" s="3"/>
      <c r="BJ845" s="3"/>
      <c r="BK845" s="3"/>
      <c r="BL845" s="3"/>
      <c r="BM845" s="3"/>
    </row>
    <row r="846" ht="15.75" customHeight="1" spans="52:65">
      <c r="AZ846" s="3"/>
      <c r="BA846" s="3"/>
      <c r="BB846" s="3"/>
      <c r="BC846" s="3"/>
      <c r="BD846" s="3"/>
      <c r="BE846" s="3"/>
      <c r="BF846" s="3"/>
      <c r="BG846" s="406"/>
      <c r="BH846" s="406"/>
      <c r="BI846" s="3"/>
      <c r="BJ846" s="3"/>
      <c r="BK846" s="3"/>
      <c r="BL846" s="3"/>
      <c r="BM846" s="3"/>
    </row>
    <row r="847" ht="15.75" customHeight="1" spans="52:65">
      <c r="AZ847" s="3"/>
      <c r="BA847" s="3"/>
      <c r="BB847" s="3"/>
      <c r="BC847" s="3"/>
      <c r="BD847" s="3"/>
      <c r="BE847" s="3"/>
      <c r="BF847" s="3"/>
      <c r="BG847" s="406"/>
      <c r="BH847" s="406"/>
      <c r="BI847" s="3"/>
      <c r="BJ847" s="3"/>
      <c r="BK847" s="3"/>
      <c r="BL847" s="3"/>
      <c r="BM847" s="3"/>
    </row>
    <row r="848" ht="15.75" customHeight="1" spans="52:65">
      <c r="AZ848" s="3"/>
      <c r="BA848" s="3"/>
      <c r="BB848" s="3"/>
      <c r="BC848" s="3"/>
      <c r="BD848" s="3"/>
      <c r="BE848" s="3"/>
      <c r="BF848" s="3"/>
      <c r="BG848" s="406"/>
      <c r="BH848" s="406"/>
      <c r="BI848" s="3"/>
      <c r="BJ848" s="3"/>
      <c r="BK848" s="3"/>
      <c r="BL848" s="3"/>
      <c r="BM848" s="3"/>
    </row>
    <row r="849" ht="15.75" customHeight="1" spans="52:65">
      <c r="AZ849" s="3"/>
      <c r="BA849" s="3"/>
      <c r="BB849" s="3"/>
      <c r="BC849" s="3"/>
      <c r="BD849" s="3"/>
      <c r="BE849" s="3"/>
      <c r="BF849" s="3"/>
      <c r="BG849" s="406"/>
      <c r="BH849" s="406"/>
      <c r="BI849" s="3"/>
      <c r="BJ849" s="3"/>
      <c r="BK849" s="3"/>
      <c r="BL849" s="3"/>
      <c r="BM849" s="3"/>
    </row>
    <row r="850" ht="15.75" customHeight="1" spans="52:65">
      <c r="AZ850" s="3"/>
      <c r="BA850" s="3"/>
      <c r="BB850" s="3"/>
      <c r="BC850" s="3"/>
      <c r="BD850" s="3"/>
      <c r="BE850" s="3"/>
      <c r="BF850" s="3"/>
      <c r="BG850" s="406"/>
      <c r="BH850" s="406"/>
      <c r="BI850" s="3"/>
      <c r="BJ850" s="3"/>
      <c r="BK850" s="3"/>
      <c r="BL850" s="3"/>
      <c r="BM850" s="3"/>
    </row>
    <row r="851" ht="15.75" customHeight="1" spans="52:65">
      <c r="AZ851" s="3"/>
      <c r="BA851" s="3"/>
      <c r="BB851" s="3"/>
      <c r="BC851" s="3"/>
      <c r="BD851" s="3"/>
      <c r="BE851" s="3"/>
      <c r="BF851" s="3"/>
      <c r="BG851" s="406"/>
      <c r="BH851" s="406"/>
      <c r="BI851" s="3"/>
      <c r="BJ851" s="3"/>
      <c r="BK851" s="3"/>
      <c r="BL851" s="3"/>
      <c r="BM851" s="3"/>
    </row>
    <row r="852" ht="15.75" customHeight="1" spans="52:65">
      <c r="AZ852" s="3"/>
      <c r="BA852" s="3"/>
      <c r="BB852" s="3"/>
      <c r="BC852" s="3"/>
      <c r="BD852" s="3"/>
      <c r="BE852" s="3"/>
      <c r="BF852" s="3"/>
      <c r="BG852" s="406"/>
      <c r="BH852" s="406"/>
      <c r="BI852" s="3"/>
      <c r="BJ852" s="3"/>
      <c r="BK852" s="3"/>
      <c r="BL852" s="3"/>
      <c r="BM852" s="3"/>
    </row>
    <row r="853" ht="15.75" customHeight="1" spans="52:65">
      <c r="AZ853" s="3"/>
      <c r="BA853" s="3"/>
      <c r="BB853" s="3"/>
      <c r="BC853" s="3"/>
      <c r="BD853" s="3"/>
      <c r="BE853" s="3"/>
      <c r="BF853" s="3"/>
      <c r="BG853" s="406"/>
      <c r="BH853" s="406"/>
      <c r="BI853" s="3"/>
      <c r="BJ853" s="3"/>
      <c r="BK853" s="3"/>
      <c r="BL853" s="3"/>
      <c r="BM853" s="3"/>
    </row>
    <row r="854" ht="15.75" customHeight="1" spans="52:65">
      <c r="AZ854" s="3"/>
      <c r="BA854" s="3"/>
      <c r="BB854" s="3"/>
      <c r="BC854" s="3"/>
      <c r="BD854" s="3"/>
      <c r="BE854" s="3"/>
      <c r="BF854" s="3"/>
      <c r="BG854" s="406"/>
      <c r="BH854" s="406"/>
      <c r="BI854" s="3"/>
      <c r="BJ854" s="3"/>
      <c r="BK854" s="3"/>
      <c r="BL854" s="3"/>
      <c r="BM854" s="3"/>
    </row>
    <row r="855" ht="15.75" customHeight="1" spans="52:65">
      <c r="AZ855" s="3"/>
      <c r="BA855" s="3"/>
      <c r="BB855" s="3"/>
      <c r="BC855" s="3"/>
      <c r="BD855" s="3"/>
      <c r="BE855" s="3"/>
      <c r="BF855" s="3"/>
      <c r="BG855" s="406"/>
      <c r="BH855" s="406"/>
      <c r="BI855" s="3"/>
      <c r="BJ855" s="3"/>
      <c r="BK855" s="3"/>
      <c r="BL855" s="3"/>
      <c r="BM855" s="3"/>
    </row>
    <row r="856" ht="15.75" customHeight="1" spans="52:65">
      <c r="AZ856" s="3"/>
      <c r="BA856" s="3"/>
      <c r="BB856" s="3"/>
      <c r="BC856" s="3"/>
      <c r="BD856" s="3"/>
      <c r="BE856" s="3"/>
      <c r="BF856" s="3"/>
      <c r="BG856" s="406"/>
      <c r="BH856" s="406"/>
      <c r="BI856" s="3"/>
      <c r="BJ856" s="3"/>
      <c r="BK856" s="3"/>
      <c r="BL856" s="3"/>
      <c r="BM856" s="3"/>
    </row>
    <row r="857" ht="15.75" customHeight="1" spans="52:65">
      <c r="AZ857" s="3"/>
      <c r="BA857" s="3"/>
      <c r="BB857" s="3"/>
      <c r="BC857" s="3"/>
      <c r="BD857" s="3"/>
      <c r="BE857" s="3"/>
      <c r="BF857" s="3"/>
      <c r="BG857" s="406"/>
      <c r="BH857" s="406"/>
      <c r="BI857" s="3"/>
      <c r="BJ857" s="3"/>
      <c r="BK857" s="3"/>
      <c r="BL857" s="3"/>
      <c r="BM857" s="3"/>
    </row>
    <row r="858" ht="15.75" customHeight="1" spans="52:65">
      <c r="AZ858" s="3"/>
      <c r="BA858" s="3"/>
      <c r="BB858" s="3"/>
      <c r="BC858" s="3"/>
      <c r="BD858" s="3"/>
      <c r="BE858" s="3"/>
      <c r="BF858" s="3"/>
      <c r="BG858" s="406"/>
      <c r="BH858" s="406"/>
      <c r="BI858" s="3"/>
      <c r="BJ858" s="3"/>
      <c r="BK858" s="3"/>
      <c r="BL858" s="3"/>
      <c r="BM858" s="3"/>
    </row>
    <row r="859" ht="15.75" customHeight="1" spans="52:65">
      <c r="AZ859" s="3"/>
      <c r="BA859" s="3"/>
      <c r="BB859" s="3"/>
      <c r="BC859" s="3"/>
      <c r="BD859" s="3"/>
      <c r="BE859" s="3"/>
      <c r="BF859" s="3"/>
      <c r="BG859" s="406"/>
      <c r="BH859" s="406"/>
      <c r="BI859" s="3"/>
      <c r="BJ859" s="3"/>
      <c r="BK859" s="3"/>
      <c r="BL859" s="3"/>
      <c r="BM859" s="3"/>
    </row>
    <row r="860" ht="15.75" customHeight="1" spans="52:65">
      <c r="AZ860" s="3"/>
      <c r="BA860" s="3"/>
      <c r="BB860" s="3"/>
      <c r="BC860" s="3"/>
      <c r="BD860" s="3"/>
      <c r="BE860" s="3"/>
      <c r="BF860" s="3"/>
      <c r="BG860" s="406"/>
      <c r="BH860" s="406"/>
      <c r="BI860" s="3"/>
      <c r="BJ860" s="3"/>
      <c r="BK860" s="3"/>
      <c r="BL860" s="3"/>
      <c r="BM860" s="3"/>
    </row>
    <row r="861" ht="15.75" customHeight="1" spans="52:65">
      <c r="AZ861" s="3"/>
      <c r="BA861" s="3"/>
      <c r="BB861" s="3"/>
      <c r="BC861" s="3"/>
      <c r="BD861" s="3"/>
      <c r="BE861" s="3"/>
      <c r="BF861" s="3"/>
      <c r="BG861" s="406"/>
      <c r="BH861" s="406"/>
      <c r="BI861" s="3"/>
      <c r="BJ861" s="3"/>
      <c r="BK861" s="3"/>
      <c r="BL861" s="3"/>
      <c r="BM861" s="3"/>
    </row>
    <row r="862" ht="15.75" customHeight="1" spans="52:65">
      <c r="AZ862" s="3"/>
      <c r="BA862" s="3"/>
      <c r="BB862" s="3"/>
      <c r="BC862" s="3"/>
      <c r="BD862" s="3"/>
      <c r="BE862" s="3"/>
      <c r="BF862" s="3"/>
      <c r="BG862" s="406"/>
      <c r="BH862" s="406"/>
      <c r="BI862" s="3"/>
      <c r="BJ862" s="3"/>
      <c r="BK862" s="3"/>
      <c r="BL862" s="3"/>
      <c r="BM862" s="3"/>
    </row>
    <row r="863" ht="15.75" customHeight="1" spans="52:65">
      <c r="AZ863" s="3"/>
      <c r="BA863" s="3"/>
      <c r="BB863" s="3"/>
      <c r="BC863" s="3"/>
      <c r="BD863" s="3"/>
      <c r="BE863" s="3"/>
      <c r="BF863" s="3"/>
      <c r="BG863" s="406"/>
      <c r="BH863" s="406"/>
      <c r="BI863" s="3"/>
      <c r="BJ863" s="3"/>
      <c r="BK863" s="3"/>
      <c r="BL863" s="3"/>
      <c r="BM863" s="3"/>
    </row>
    <row r="864" ht="15.75" customHeight="1" spans="52:65">
      <c r="AZ864" s="3"/>
      <c r="BA864" s="3"/>
      <c r="BB864" s="3"/>
      <c r="BC864" s="3"/>
      <c r="BD864" s="3"/>
      <c r="BE864" s="3"/>
      <c r="BF864" s="3"/>
      <c r="BG864" s="406"/>
      <c r="BH864" s="406"/>
      <c r="BI864" s="3"/>
      <c r="BJ864" s="3"/>
      <c r="BK864" s="3"/>
      <c r="BL864" s="3"/>
      <c r="BM864" s="3"/>
    </row>
    <row r="865" ht="15.75" customHeight="1" spans="52:65">
      <c r="AZ865" s="3"/>
      <c r="BA865" s="3"/>
      <c r="BB865" s="3"/>
      <c r="BC865" s="3"/>
      <c r="BD865" s="3"/>
      <c r="BE865" s="3"/>
      <c r="BF865" s="3"/>
      <c r="BG865" s="406"/>
      <c r="BH865" s="406"/>
      <c r="BI865" s="3"/>
      <c r="BJ865" s="3"/>
      <c r="BK865" s="3"/>
      <c r="BL865" s="3"/>
      <c r="BM865" s="3"/>
    </row>
    <row r="866" ht="15.75" customHeight="1" spans="52:65">
      <c r="AZ866" s="3"/>
      <c r="BA866" s="3"/>
      <c r="BB866" s="3"/>
      <c r="BC866" s="3"/>
      <c r="BD866" s="3"/>
      <c r="BE866" s="3"/>
      <c r="BF866" s="3"/>
      <c r="BG866" s="406"/>
      <c r="BH866" s="406"/>
      <c r="BI866" s="3"/>
      <c r="BJ866" s="3"/>
      <c r="BK866" s="3"/>
      <c r="BL866" s="3"/>
      <c r="BM866" s="3"/>
    </row>
    <row r="867" ht="15.75" customHeight="1" spans="52:65">
      <c r="AZ867" s="3"/>
      <c r="BA867" s="3"/>
      <c r="BB867" s="3"/>
      <c r="BC867" s="3"/>
      <c r="BD867" s="3"/>
      <c r="BE867" s="3"/>
      <c r="BF867" s="3"/>
      <c r="BG867" s="406"/>
      <c r="BH867" s="406"/>
      <c r="BI867" s="3"/>
      <c r="BJ867" s="3"/>
      <c r="BK867" s="3"/>
      <c r="BL867" s="3"/>
      <c r="BM867" s="3"/>
    </row>
    <row r="868" ht="15.75" customHeight="1" spans="52:65">
      <c r="AZ868" s="3"/>
      <c r="BA868" s="3"/>
      <c r="BB868" s="3"/>
      <c r="BC868" s="3"/>
      <c r="BD868" s="3"/>
      <c r="BE868" s="3"/>
      <c r="BF868" s="3"/>
      <c r="BG868" s="406"/>
      <c r="BH868" s="406"/>
      <c r="BI868" s="3"/>
      <c r="BJ868" s="3"/>
      <c r="BK868" s="3"/>
      <c r="BL868" s="3"/>
      <c r="BM868" s="3"/>
    </row>
    <row r="869" ht="15.75" customHeight="1" spans="52:65">
      <c r="AZ869" s="3"/>
      <c r="BA869" s="3"/>
      <c r="BB869" s="3"/>
      <c r="BC869" s="3"/>
      <c r="BD869" s="3"/>
      <c r="BE869" s="3"/>
      <c r="BF869" s="3"/>
      <c r="BG869" s="406"/>
      <c r="BH869" s="406"/>
      <c r="BI869" s="3"/>
      <c r="BJ869" s="3"/>
      <c r="BK869" s="3"/>
      <c r="BL869" s="3"/>
      <c r="BM869" s="3"/>
    </row>
    <row r="870" ht="15.75" customHeight="1" spans="52:65">
      <c r="AZ870" s="3"/>
      <c r="BA870" s="3"/>
      <c r="BB870" s="3"/>
      <c r="BC870" s="3"/>
      <c r="BD870" s="3"/>
      <c r="BE870" s="3"/>
      <c r="BF870" s="3"/>
      <c r="BG870" s="406"/>
      <c r="BH870" s="406"/>
      <c r="BI870" s="3"/>
      <c r="BJ870" s="3"/>
      <c r="BK870" s="3"/>
      <c r="BL870" s="3"/>
      <c r="BM870" s="3"/>
    </row>
    <row r="871" ht="15.75" customHeight="1" spans="52:65">
      <c r="AZ871" s="3"/>
      <c r="BA871" s="3"/>
      <c r="BB871" s="3"/>
      <c r="BC871" s="3"/>
      <c r="BD871" s="3"/>
      <c r="BE871" s="3"/>
      <c r="BF871" s="3"/>
      <c r="BG871" s="406"/>
      <c r="BH871" s="406"/>
      <c r="BI871" s="3"/>
      <c r="BJ871" s="3"/>
      <c r="BK871" s="3"/>
      <c r="BL871" s="3"/>
      <c r="BM871" s="3"/>
    </row>
    <row r="872" ht="15.75" customHeight="1" spans="52:65">
      <c r="AZ872" s="3"/>
      <c r="BA872" s="3"/>
      <c r="BB872" s="3"/>
      <c r="BC872" s="3"/>
      <c r="BD872" s="3"/>
      <c r="BE872" s="3"/>
      <c r="BF872" s="3"/>
      <c r="BG872" s="406"/>
      <c r="BH872" s="406"/>
      <c r="BI872" s="3"/>
      <c r="BJ872" s="3"/>
      <c r="BK872" s="3"/>
      <c r="BL872" s="3"/>
      <c r="BM872" s="3"/>
    </row>
    <row r="873" ht="15.75" customHeight="1" spans="52:65">
      <c r="AZ873" s="3"/>
      <c r="BA873" s="3"/>
      <c r="BB873" s="3"/>
      <c r="BC873" s="3"/>
      <c r="BD873" s="3"/>
      <c r="BE873" s="3"/>
      <c r="BF873" s="3"/>
      <c r="BG873" s="406"/>
      <c r="BH873" s="406"/>
      <c r="BI873" s="3"/>
      <c r="BJ873" s="3"/>
      <c r="BK873" s="3"/>
      <c r="BL873" s="3"/>
      <c r="BM873" s="3"/>
    </row>
    <row r="874" ht="15.75" customHeight="1" spans="52:65">
      <c r="AZ874" s="3"/>
      <c r="BA874" s="3"/>
      <c r="BB874" s="3"/>
      <c r="BC874" s="3"/>
      <c r="BD874" s="3"/>
      <c r="BE874" s="3"/>
      <c r="BF874" s="3"/>
      <c r="BG874" s="406"/>
      <c r="BH874" s="406"/>
      <c r="BI874" s="3"/>
      <c r="BJ874" s="3"/>
      <c r="BK874" s="3"/>
      <c r="BL874" s="3"/>
      <c r="BM874" s="3"/>
    </row>
    <row r="875" ht="15.75" customHeight="1" spans="52:65">
      <c r="AZ875" s="3"/>
      <c r="BA875" s="3"/>
      <c r="BB875" s="3"/>
      <c r="BC875" s="3"/>
      <c r="BD875" s="3"/>
      <c r="BE875" s="3"/>
      <c r="BF875" s="3"/>
      <c r="BG875" s="406"/>
      <c r="BH875" s="406"/>
      <c r="BI875" s="3"/>
      <c r="BJ875" s="3"/>
      <c r="BK875" s="3"/>
      <c r="BL875" s="3"/>
      <c r="BM875" s="3"/>
    </row>
    <row r="876" ht="15.75" customHeight="1" spans="52:65">
      <c r="AZ876" s="3"/>
      <c r="BA876" s="3"/>
      <c r="BB876" s="3"/>
      <c r="BC876" s="3"/>
      <c r="BD876" s="3"/>
      <c r="BE876" s="3"/>
      <c r="BF876" s="3"/>
      <c r="BG876" s="406"/>
      <c r="BH876" s="406"/>
      <c r="BI876" s="3"/>
      <c r="BJ876" s="3"/>
      <c r="BK876" s="3"/>
      <c r="BL876" s="3"/>
      <c r="BM876" s="3"/>
    </row>
    <row r="877" ht="15.75" customHeight="1" spans="52:65">
      <c r="AZ877" s="3"/>
      <c r="BA877" s="3"/>
      <c r="BB877" s="3"/>
      <c r="BC877" s="3"/>
      <c r="BD877" s="3"/>
      <c r="BE877" s="3"/>
      <c r="BF877" s="3"/>
      <c r="BG877" s="406"/>
      <c r="BH877" s="406"/>
      <c r="BI877" s="3"/>
      <c r="BJ877" s="3"/>
      <c r="BK877" s="3"/>
      <c r="BL877" s="3"/>
      <c r="BM877" s="3"/>
    </row>
    <row r="878" ht="15.75" customHeight="1" spans="52:65">
      <c r="AZ878" s="3"/>
      <c r="BA878" s="3"/>
      <c r="BB878" s="3"/>
      <c r="BC878" s="3"/>
      <c r="BD878" s="3"/>
      <c r="BE878" s="3"/>
      <c r="BF878" s="3"/>
      <c r="BG878" s="406"/>
      <c r="BH878" s="406"/>
      <c r="BI878" s="3"/>
      <c r="BJ878" s="3"/>
      <c r="BK878" s="3"/>
      <c r="BL878" s="3"/>
      <c r="BM878" s="3"/>
    </row>
    <row r="879" ht="15.75" customHeight="1" spans="52:65">
      <c r="AZ879" s="3"/>
      <c r="BA879" s="3"/>
      <c r="BB879" s="3"/>
      <c r="BC879" s="3"/>
      <c r="BD879" s="3"/>
      <c r="BE879" s="3"/>
      <c r="BF879" s="3"/>
      <c r="BG879" s="406"/>
      <c r="BH879" s="406"/>
      <c r="BI879" s="3"/>
      <c r="BJ879" s="3"/>
      <c r="BK879" s="3"/>
      <c r="BL879" s="3"/>
      <c r="BM879" s="3"/>
    </row>
    <row r="880" ht="15.75" customHeight="1" spans="52:65">
      <c r="AZ880" s="3"/>
      <c r="BA880" s="3"/>
      <c r="BB880" s="3"/>
      <c r="BC880" s="3"/>
      <c r="BD880" s="3"/>
      <c r="BE880" s="3"/>
      <c r="BF880" s="3"/>
      <c r="BG880" s="406"/>
      <c r="BH880" s="406"/>
      <c r="BI880" s="3"/>
      <c r="BJ880" s="3"/>
      <c r="BK880" s="3"/>
      <c r="BL880" s="3"/>
      <c r="BM880" s="3"/>
    </row>
    <row r="881" ht="15.75" customHeight="1" spans="52:65">
      <c r="AZ881" s="3"/>
      <c r="BA881" s="3"/>
      <c r="BB881" s="3"/>
      <c r="BC881" s="3"/>
      <c r="BD881" s="3"/>
      <c r="BE881" s="3"/>
      <c r="BF881" s="3"/>
      <c r="BG881" s="406"/>
      <c r="BH881" s="406"/>
      <c r="BI881" s="3"/>
      <c r="BJ881" s="3"/>
      <c r="BK881" s="3"/>
      <c r="BL881" s="3"/>
      <c r="BM881" s="3"/>
    </row>
    <row r="882" ht="15.75" customHeight="1" spans="52:65">
      <c r="AZ882" s="3"/>
      <c r="BA882" s="3"/>
      <c r="BB882" s="3"/>
      <c r="BC882" s="3"/>
      <c r="BD882" s="3"/>
      <c r="BE882" s="3"/>
      <c r="BF882" s="3"/>
      <c r="BG882" s="406"/>
      <c r="BH882" s="406"/>
      <c r="BI882" s="3"/>
      <c r="BJ882" s="3"/>
      <c r="BK882" s="3"/>
      <c r="BL882" s="3"/>
      <c r="BM882" s="3"/>
    </row>
    <row r="883" ht="15.75" customHeight="1" spans="52:65">
      <c r="AZ883" s="3"/>
      <c r="BA883" s="3"/>
      <c r="BB883" s="3"/>
      <c r="BC883" s="3"/>
      <c r="BD883" s="3"/>
      <c r="BE883" s="3"/>
      <c r="BF883" s="3"/>
      <c r="BG883" s="406"/>
      <c r="BH883" s="406"/>
      <c r="BI883" s="3"/>
      <c r="BJ883" s="3"/>
      <c r="BK883" s="3"/>
      <c r="BL883" s="3"/>
      <c r="BM883" s="3"/>
    </row>
    <row r="884" ht="15.75" customHeight="1" spans="52:65">
      <c r="AZ884" s="3"/>
      <c r="BA884" s="3"/>
      <c r="BB884" s="3"/>
      <c r="BC884" s="3"/>
      <c r="BD884" s="3"/>
      <c r="BE884" s="3"/>
      <c r="BF884" s="3"/>
      <c r="BG884" s="406"/>
      <c r="BH884" s="406"/>
      <c r="BI884" s="3"/>
      <c r="BJ884" s="3"/>
      <c r="BK884" s="3"/>
      <c r="BL884" s="3"/>
      <c r="BM884" s="3"/>
    </row>
    <row r="885" ht="15.75" customHeight="1" spans="52:65">
      <c r="AZ885" s="3"/>
      <c r="BA885" s="3"/>
      <c r="BB885" s="3"/>
      <c r="BC885" s="3"/>
      <c r="BD885" s="3"/>
      <c r="BE885" s="3"/>
      <c r="BF885" s="3"/>
      <c r="BG885" s="406"/>
      <c r="BH885" s="406"/>
      <c r="BI885" s="3"/>
      <c r="BJ885" s="3"/>
      <c r="BK885" s="3"/>
      <c r="BL885" s="3"/>
      <c r="BM885" s="3"/>
    </row>
    <row r="886" ht="15.75" customHeight="1" spans="52:65">
      <c r="AZ886" s="3"/>
      <c r="BA886" s="3"/>
      <c r="BB886" s="3"/>
      <c r="BC886" s="3"/>
      <c r="BD886" s="3"/>
      <c r="BE886" s="3"/>
      <c r="BF886" s="3"/>
      <c r="BG886" s="406"/>
      <c r="BH886" s="406"/>
      <c r="BI886" s="3"/>
      <c r="BJ886" s="3"/>
      <c r="BK886" s="3"/>
      <c r="BL886" s="3"/>
      <c r="BM886" s="3"/>
    </row>
    <row r="887" ht="15.75" customHeight="1" spans="52:65">
      <c r="AZ887" s="3"/>
      <c r="BA887" s="3"/>
      <c r="BB887" s="3"/>
      <c r="BC887" s="3"/>
      <c r="BD887" s="3"/>
      <c r="BE887" s="3"/>
      <c r="BF887" s="3"/>
      <c r="BG887" s="406"/>
      <c r="BH887" s="406"/>
      <c r="BI887" s="3"/>
      <c r="BJ887" s="3"/>
      <c r="BK887" s="3"/>
      <c r="BL887" s="3"/>
      <c r="BM887" s="3"/>
    </row>
    <row r="888" ht="15.75" customHeight="1" spans="52:65">
      <c r="AZ888" s="3"/>
      <c r="BA888" s="3"/>
      <c r="BB888" s="3"/>
      <c r="BC888" s="3"/>
      <c r="BD888" s="3"/>
      <c r="BE888" s="3"/>
      <c r="BF888" s="3"/>
      <c r="BG888" s="406"/>
      <c r="BH888" s="406"/>
      <c r="BI888" s="3"/>
      <c r="BJ888" s="3"/>
      <c r="BK888" s="3"/>
      <c r="BL888" s="3"/>
      <c r="BM888" s="3"/>
    </row>
    <row r="889" ht="15.75" customHeight="1" spans="52:65">
      <c r="AZ889" s="3"/>
      <c r="BA889" s="3"/>
      <c r="BB889" s="3"/>
      <c r="BC889" s="3"/>
      <c r="BD889" s="3"/>
      <c r="BE889" s="3"/>
      <c r="BF889" s="3"/>
      <c r="BG889" s="406"/>
      <c r="BH889" s="406"/>
      <c r="BI889" s="3"/>
      <c r="BJ889" s="3"/>
      <c r="BK889" s="3"/>
      <c r="BL889" s="3"/>
      <c r="BM889" s="3"/>
    </row>
    <row r="890" ht="15.75" customHeight="1" spans="52:65">
      <c r="AZ890" s="3"/>
      <c r="BA890" s="3"/>
      <c r="BB890" s="3"/>
      <c r="BC890" s="3"/>
      <c r="BD890" s="3"/>
      <c r="BE890" s="3"/>
      <c r="BF890" s="3"/>
      <c r="BG890" s="406"/>
      <c r="BH890" s="406"/>
      <c r="BI890" s="3"/>
      <c r="BJ890" s="3"/>
      <c r="BK890" s="3"/>
      <c r="BL890" s="3"/>
      <c r="BM890" s="3"/>
    </row>
    <row r="891" ht="15.75" customHeight="1" spans="52:65">
      <c r="AZ891" s="3"/>
      <c r="BA891" s="3"/>
      <c r="BB891" s="3"/>
      <c r="BC891" s="3"/>
      <c r="BD891" s="3"/>
      <c r="BE891" s="3"/>
      <c r="BF891" s="3"/>
      <c r="BG891" s="406"/>
      <c r="BH891" s="406"/>
      <c r="BI891" s="3"/>
      <c r="BJ891" s="3"/>
      <c r="BK891" s="3"/>
      <c r="BL891" s="3"/>
      <c r="BM891" s="3"/>
    </row>
    <row r="892" ht="15.75" customHeight="1" spans="52:65">
      <c r="AZ892" s="3"/>
      <c r="BA892" s="3"/>
      <c r="BB892" s="3"/>
      <c r="BC892" s="3"/>
      <c r="BD892" s="3"/>
      <c r="BE892" s="3"/>
      <c r="BF892" s="3"/>
      <c r="BG892" s="406"/>
      <c r="BH892" s="406"/>
      <c r="BI892" s="3"/>
      <c r="BJ892" s="3"/>
      <c r="BK892" s="3"/>
      <c r="BL892" s="3"/>
      <c r="BM892" s="3"/>
    </row>
    <row r="893" ht="15.75" customHeight="1" spans="52:65">
      <c r="AZ893" s="3"/>
      <c r="BA893" s="3"/>
      <c r="BB893" s="3"/>
      <c r="BC893" s="3"/>
      <c r="BD893" s="3"/>
      <c r="BE893" s="3"/>
      <c r="BF893" s="3"/>
      <c r="BG893" s="406"/>
      <c r="BH893" s="406"/>
      <c r="BI893" s="3"/>
      <c r="BJ893" s="3"/>
      <c r="BK893" s="3"/>
      <c r="BL893" s="3"/>
      <c r="BM893" s="3"/>
    </row>
    <row r="894" ht="15.75" customHeight="1" spans="52:65">
      <c r="AZ894" s="3"/>
      <c r="BA894" s="3"/>
      <c r="BB894" s="3"/>
      <c r="BC894" s="3"/>
      <c r="BD894" s="3"/>
      <c r="BE894" s="3"/>
      <c r="BF894" s="3"/>
      <c r="BG894" s="406"/>
      <c r="BH894" s="406"/>
      <c r="BI894" s="3"/>
      <c r="BJ894" s="3"/>
      <c r="BK894" s="3"/>
      <c r="BL894" s="3"/>
      <c r="BM894" s="3"/>
    </row>
    <row r="895" ht="15.75" customHeight="1" spans="52:65">
      <c r="AZ895" s="3"/>
      <c r="BA895" s="3"/>
      <c r="BB895" s="3"/>
      <c r="BC895" s="3"/>
      <c r="BD895" s="3"/>
      <c r="BE895" s="3"/>
      <c r="BF895" s="3"/>
      <c r="BG895" s="406"/>
      <c r="BH895" s="406"/>
      <c r="BI895" s="3"/>
      <c r="BJ895" s="3"/>
      <c r="BK895" s="3"/>
      <c r="BL895" s="3"/>
      <c r="BM895" s="3"/>
    </row>
    <row r="896" ht="15.75" customHeight="1" spans="52:65">
      <c r="AZ896" s="3"/>
      <c r="BA896" s="3"/>
      <c r="BB896" s="3"/>
      <c r="BC896" s="3"/>
      <c r="BD896" s="3"/>
      <c r="BE896" s="3"/>
      <c r="BF896" s="3"/>
      <c r="BG896" s="406"/>
      <c r="BH896" s="406"/>
      <c r="BI896" s="3"/>
      <c r="BJ896" s="3"/>
      <c r="BK896" s="3"/>
      <c r="BL896" s="3"/>
      <c r="BM896" s="3"/>
    </row>
    <row r="897" ht="15.75" customHeight="1" spans="52:65">
      <c r="AZ897" s="3"/>
      <c r="BA897" s="3"/>
      <c r="BB897" s="3"/>
      <c r="BC897" s="3"/>
      <c r="BD897" s="3"/>
      <c r="BE897" s="3"/>
      <c r="BF897" s="3"/>
      <c r="BG897" s="406"/>
      <c r="BH897" s="406"/>
      <c r="BI897" s="3"/>
      <c r="BJ897" s="3"/>
      <c r="BK897" s="3"/>
      <c r="BL897" s="3"/>
      <c r="BM897" s="3"/>
    </row>
    <row r="898" ht="15.75" customHeight="1" spans="52:65">
      <c r="AZ898" s="3"/>
      <c r="BA898" s="3"/>
      <c r="BB898" s="3"/>
      <c r="BC898" s="3"/>
      <c r="BD898" s="3"/>
      <c r="BE898" s="3"/>
      <c r="BF898" s="3"/>
      <c r="BG898" s="406"/>
      <c r="BH898" s="406"/>
      <c r="BI898" s="3"/>
      <c r="BJ898" s="3"/>
      <c r="BK898" s="3"/>
      <c r="BL898" s="3"/>
      <c r="BM898" s="3"/>
    </row>
    <row r="899" ht="15.75" customHeight="1" spans="52:65">
      <c r="AZ899" s="3"/>
      <c r="BA899" s="3"/>
      <c r="BB899" s="3"/>
      <c r="BC899" s="3"/>
      <c r="BD899" s="3"/>
      <c r="BE899" s="3"/>
      <c r="BF899" s="3"/>
      <c r="BG899" s="406"/>
      <c r="BH899" s="406"/>
      <c r="BI899" s="3"/>
      <c r="BJ899" s="3"/>
      <c r="BK899" s="3"/>
      <c r="BL899" s="3"/>
      <c r="BM899" s="3"/>
    </row>
    <row r="900" ht="15.75" customHeight="1" spans="52:65">
      <c r="AZ900" s="3"/>
      <c r="BA900" s="3"/>
      <c r="BB900" s="3"/>
      <c r="BC900" s="3"/>
      <c r="BD900" s="3"/>
      <c r="BE900" s="3"/>
      <c r="BF900" s="3"/>
      <c r="BG900" s="406"/>
      <c r="BH900" s="406"/>
      <c r="BI900" s="3"/>
      <c r="BJ900" s="3"/>
      <c r="BK900" s="3"/>
      <c r="BL900" s="3"/>
      <c r="BM900" s="3"/>
    </row>
    <row r="901" ht="15.75" customHeight="1" spans="52:65">
      <c r="AZ901" s="3"/>
      <c r="BA901" s="3"/>
      <c r="BB901" s="3"/>
      <c r="BC901" s="3"/>
      <c r="BD901" s="3"/>
      <c r="BE901" s="3"/>
      <c r="BF901" s="3"/>
      <c r="BG901" s="406"/>
      <c r="BH901" s="406"/>
      <c r="BI901" s="3"/>
      <c r="BJ901" s="3"/>
      <c r="BK901" s="3"/>
      <c r="BL901" s="3"/>
      <c r="BM901" s="3"/>
    </row>
    <row r="902" ht="15.75" customHeight="1" spans="52:65">
      <c r="AZ902" s="3"/>
      <c r="BA902" s="3"/>
      <c r="BB902" s="3"/>
      <c r="BC902" s="3"/>
      <c r="BD902" s="3"/>
      <c r="BE902" s="3"/>
      <c r="BF902" s="3"/>
      <c r="BG902" s="406"/>
      <c r="BH902" s="406"/>
      <c r="BI902" s="3"/>
      <c r="BJ902" s="3"/>
      <c r="BK902" s="3"/>
      <c r="BL902" s="3"/>
      <c r="BM902" s="3"/>
    </row>
    <row r="903" ht="15.75" customHeight="1" spans="52:65">
      <c r="AZ903" s="3"/>
      <c r="BA903" s="3"/>
      <c r="BB903" s="3"/>
      <c r="BC903" s="3"/>
      <c r="BD903" s="3"/>
      <c r="BE903" s="3"/>
      <c r="BF903" s="3"/>
      <c r="BG903" s="406"/>
      <c r="BH903" s="406"/>
      <c r="BI903" s="3"/>
      <c r="BJ903" s="3"/>
      <c r="BK903" s="3"/>
      <c r="BL903" s="3"/>
      <c r="BM903" s="3"/>
    </row>
    <row r="904" ht="15.75" customHeight="1" spans="52:65">
      <c r="AZ904" s="3"/>
      <c r="BA904" s="3"/>
      <c r="BB904" s="3"/>
      <c r="BC904" s="3"/>
      <c r="BD904" s="3"/>
      <c r="BE904" s="3"/>
      <c r="BF904" s="3"/>
      <c r="BG904" s="406"/>
      <c r="BH904" s="406"/>
      <c r="BI904" s="3"/>
      <c r="BJ904" s="3"/>
      <c r="BK904" s="3"/>
      <c r="BL904" s="3"/>
      <c r="BM904" s="3"/>
    </row>
    <row r="905" ht="15.75" customHeight="1" spans="52:65">
      <c r="AZ905" s="3"/>
      <c r="BA905" s="3"/>
      <c r="BB905" s="3"/>
      <c r="BC905" s="3"/>
      <c r="BD905" s="3"/>
      <c r="BE905" s="3"/>
      <c r="BF905" s="3"/>
      <c r="BG905" s="406"/>
      <c r="BH905" s="406"/>
      <c r="BI905" s="3"/>
      <c r="BJ905" s="3"/>
      <c r="BK905" s="3"/>
      <c r="BL905" s="3"/>
      <c r="BM905" s="3"/>
    </row>
    <row r="906" ht="15.75" customHeight="1" spans="52:65">
      <c r="AZ906" s="3"/>
      <c r="BA906" s="3"/>
      <c r="BB906" s="3"/>
      <c r="BC906" s="3"/>
      <c r="BD906" s="3"/>
      <c r="BE906" s="3"/>
      <c r="BF906" s="3"/>
      <c r="BG906" s="406"/>
      <c r="BH906" s="406"/>
      <c r="BI906" s="3"/>
      <c r="BJ906" s="3"/>
      <c r="BK906" s="3"/>
      <c r="BL906" s="3"/>
      <c r="BM906" s="3"/>
    </row>
    <row r="907" ht="15.75" customHeight="1" spans="52:65">
      <c r="AZ907" s="3"/>
      <c r="BA907" s="3"/>
      <c r="BB907" s="3"/>
      <c r="BC907" s="3"/>
      <c r="BD907" s="3"/>
      <c r="BE907" s="3"/>
      <c r="BF907" s="3"/>
      <c r="BG907" s="406"/>
      <c r="BH907" s="406"/>
      <c r="BI907" s="3"/>
      <c r="BJ907" s="3"/>
      <c r="BK907" s="3"/>
      <c r="BL907" s="3"/>
      <c r="BM907" s="3"/>
    </row>
    <row r="908" ht="15.75" customHeight="1" spans="52:65">
      <c r="AZ908" s="3"/>
      <c r="BA908" s="3"/>
      <c r="BB908" s="3"/>
      <c r="BC908" s="3"/>
      <c r="BD908" s="3"/>
      <c r="BE908" s="3"/>
      <c r="BF908" s="3"/>
      <c r="BG908" s="406"/>
      <c r="BH908" s="406"/>
      <c r="BI908" s="3"/>
      <c r="BJ908" s="3"/>
      <c r="BK908" s="3"/>
      <c r="BL908" s="3"/>
      <c r="BM908" s="3"/>
    </row>
    <row r="909" ht="15.75" customHeight="1" spans="52:65">
      <c r="AZ909" s="3"/>
      <c r="BA909" s="3"/>
      <c r="BB909" s="3"/>
      <c r="BC909" s="3"/>
      <c r="BD909" s="3"/>
      <c r="BE909" s="3"/>
      <c r="BF909" s="3"/>
      <c r="BG909" s="406"/>
      <c r="BH909" s="406"/>
      <c r="BI909" s="3"/>
      <c r="BJ909" s="3"/>
      <c r="BK909" s="3"/>
      <c r="BL909" s="3"/>
      <c r="BM909" s="3"/>
    </row>
    <row r="910" ht="15.75" customHeight="1" spans="52:65">
      <c r="AZ910" s="3"/>
      <c r="BA910" s="3"/>
      <c r="BB910" s="3"/>
      <c r="BC910" s="3"/>
      <c r="BD910" s="3"/>
      <c r="BE910" s="3"/>
      <c r="BF910" s="3"/>
      <c r="BG910" s="406"/>
      <c r="BH910" s="406"/>
      <c r="BI910" s="3"/>
      <c r="BJ910" s="3"/>
      <c r="BK910" s="3"/>
      <c r="BL910" s="3"/>
      <c r="BM910" s="3"/>
    </row>
    <row r="911" ht="15.75" customHeight="1" spans="52:65">
      <c r="AZ911" s="3"/>
      <c r="BA911" s="3"/>
      <c r="BB911" s="3"/>
      <c r="BC911" s="3"/>
      <c r="BD911" s="3"/>
      <c r="BE911" s="3"/>
      <c r="BF911" s="3"/>
      <c r="BG911" s="406"/>
      <c r="BH911" s="406"/>
      <c r="BI911" s="3"/>
      <c r="BJ911" s="3"/>
      <c r="BK911" s="3"/>
      <c r="BL911" s="3"/>
      <c r="BM911" s="3"/>
    </row>
    <row r="912" ht="15.75" customHeight="1" spans="52:65">
      <c r="AZ912" s="3"/>
      <c r="BA912" s="3"/>
      <c r="BB912" s="3"/>
      <c r="BC912" s="3"/>
      <c r="BD912" s="3"/>
      <c r="BE912" s="3"/>
      <c r="BF912" s="3"/>
      <c r="BG912" s="406"/>
      <c r="BH912" s="406"/>
      <c r="BI912" s="3"/>
      <c r="BJ912" s="3"/>
      <c r="BK912" s="3"/>
      <c r="BL912" s="3"/>
      <c r="BM912" s="3"/>
    </row>
    <row r="913" ht="15.75" customHeight="1" spans="52:65">
      <c r="AZ913" s="3"/>
      <c r="BA913" s="3"/>
      <c r="BB913" s="3"/>
      <c r="BC913" s="3"/>
      <c r="BD913" s="3"/>
      <c r="BE913" s="3"/>
      <c r="BF913" s="3"/>
      <c r="BG913" s="406"/>
      <c r="BH913" s="406"/>
      <c r="BI913" s="3"/>
      <c r="BJ913" s="3"/>
      <c r="BK913" s="3"/>
      <c r="BL913" s="3"/>
      <c r="BM913" s="3"/>
    </row>
    <row r="914" ht="15.75" customHeight="1" spans="52:65">
      <c r="AZ914" s="3"/>
      <c r="BA914" s="3"/>
      <c r="BB914" s="3"/>
      <c r="BC914" s="3"/>
      <c r="BD914" s="3"/>
      <c r="BE914" s="3"/>
      <c r="BF914" s="3"/>
      <c r="BG914" s="406"/>
      <c r="BH914" s="406"/>
      <c r="BI914" s="3"/>
      <c r="BJ914" s="3"/>
      <c r="BK914" s="3"/>
      <c r="BL914" s="3"/>
      <c r="BM914" s="3"/>
    </row>
    <row r="915" ht="15.75" customHeight="1" spans="52:65">
      <c r="AZ915" s="3"/>
      <c r="BA915" s="3"/>
      <c r="BB915" s="3"/>
      <c r="BC915" s="3"/>
      <c r="BD915" s="3"/>
      <c r="BE915" s="3"/>
      <c r="BF915" s="3"/>
      <c r="BG915" s="406"/>
      <c r="BH915" s="406"/>
      <c r="BI915" s="3"/>
      <c r="BJ915" s="3"/>
      <c r="BK915" s="3"/>
      <c r="BL915" s="3"/>
      <c r="BM915" s="3"/>
    </row>
    <row r="916" ht="15.75" customHeight="1" spans="52:65">
      <c r="AZ916" s="3"/>
      <c r="BA916" s="3"/>
      <c r="BB916" s="3"/>
      <c r="BC916" s="3"/>
      <c r="BD916" s="3"/>
      <c r="BE916" s="3"/>
      <c r="BF916" s="3"/>
      <c r="BG916" s="406"/>
      <c r="BH916" s="406"/>
      <c r="BI916" s="3"/>
      <c r="BJ916" s="3"/>
      <c r="BK916" s="3"/>
      <c r="BL916" s="3"/>
      <c r="BM916" s="3"/>
    </row>
    <row r="917" ht="15.75" customHeight="1" spans="52:65">
      <c r="AZ917" s="3"/>
      <c r="BA917" s="3"/>
      <c r="BB917" s="3"/>
      <c r="BC917" s="3"/>
      <c r="BD917" s="3"/>
      <c r="BE917" s="3"/>
      <c r="BF917" s="3"/>
      <c r="BG917" s="406"/>
      <c r="BH917" s="406"/>
      <c r="BI917" s="3"/>
      <c r="BJ917" s="3"/>
      <c r="BK917" s="3"/>
      <c r="BL917" s="3"/>
      <c r="BM917" s="3"/>
    </row>
    <row r="918" ht="15.75" customHeight="1" spans="52:65">
      <c r="AZ918" s="3"/>
      <c r="BA918" s="3"/>
      <c r="BB918" s="3"/>
      <c r="BC918" s="3"/>
      <c r="BD918" s="3"/>
      <c r="BE918" s="3"/>
      <c r="BF918" s="3"/>
      <c r="BG918" s="406"/>
      <c r="BH918" s="406"/>
      <c r="BI918" s="3"/>
      <c r="BJ918" s="3"/>
      <c r="BK918" s="3"/>
      <c r="BL918" s="3"/>
      <c r="BM918" s="3"/>
    </row>
    <row r="919" ht="15.75" customHeight="1" spans="52:65">
      <c r="AZ919" s="3"/>
      <c r="BA919" s="3"/>
      <c r="BB919" s="3"/>
      <c r="BC919" s="3"/>
      <c r="BD919" s="3"/>
      <c r="BE919" s="3"/>
      <c r="BF919" s="3"/>
      <c r="BG919" s="406"/>
      <c r="BH919" s="406"/>
      <c r="BI919" s="3"/>
      <c r="BJ919" s="3"/>
      <c r="BK919" s="3"/>
      <c r="BL919" s="3"/>
      <c r="BM919" s="3"/>
    </row>
    <row r="920" ht="15.75" customHeight="1" spans="52:65">
      <c r="AZ920" s="3"/>
      <c r="BA920" s="3"/>
      <c r="BB920" s="3"/>
      <c r="BC920" s="3"/>
      <c r="BD920" s="3"/>
      <c r="BE920" s="3"/>
      <c r="BF920" s="3"/>
      <c r="BG920" s="406"/>
      <c r="BH920" s="406"/>
      <c r="BI920" s="3"/>
      <c r="BJ920" s="3"/>
      <c r="BK920" s="3"/>
      <c r="BL920" s="3"/>
      <c r="BM920" s="3"/>
    </row>
    <row r="921" ht="15.75" customHeight="1" spans="52:65">
      <c r="AZ921" s="3"/>
      <c r="BA921" s="3"/>
      <c r="BB921" s="3"/>
      <c r="BC921" s="3"/>
      <c r="BD921" s="3"/>
      <c r="BE921" s="3"/>
      <c r="BF921" s="3"/>
      <c r="BG921" s="406"/>
      <c r="BH921" s="406"/>
      <c r="BI921" s="3"/>
      <c r="BJ921" s="3"/>
      <c r="BK921" s="3"/>
      <c r="BL921" s="3"/>
      <c r="BM921" s="3"/>
    </row>
    <row r="922" ht="15.75" customHeight="1" spans="52:65">
      <c r="AZ922" s="3"/>
      <c r="BA922" s="3"/>
      <c r="BB922" s="3"/>
      <c r="BC922" s="3"/>
      <c r="BD922" s="3"/>
      <c r="BE922" s="3"/>
      <c r="BF922" s="3"/>
      <c r="BG922" s="406"/>
      <c r="BH922" s="406"/>
      <c r="BI922" s="3"/>
      <c r="BJ922" s="3"/>
      <c r="BK922" s="3"/>
      <c r="BL922" s="3"/>
      <c r="BM922" s="3"/>
    </row>
    <row r="923" ht="15.75" customHeight="1" spans="52:65">
      <c r="AZ923" s="3"/>
      <c r="BA923" s="3"/>
      <c r="BB923" s="3"/>
      <c r="BC923" s="3"/>
      <c r="BD923" s="3"/>
      <c r="BE923" s="3"/>
      <c r="BF923" s="3"/>
      <c r="BG923" s="406"/>
      <c r="BH923" s="406"/>
      <c r="BI923" s="3"/>
      <c r="BJ923" s="3"/>
      <c r="BK923" s="3"/>
      <c r="BL923" s="3"/>
      <c r="BM923" s="3"/>
    </row>
    <row r="924" ht="15.75" customHeight="1" spans="52:65">
      <c r="AZ924" s="3"/>
      <c r="BA924" s="3"/>
      <c r="BB924" s="3"/>
      <c r="BC924" s="3"/>
      <c r="BD924" s="3"/>
      <c r="BE924" s="3"/>
      <c r="BF924" s="3"/>
      <c r="BG924" s="406"/>
      <c r="BH924" s="406"/>
      <c r="BI924" s="3"/>
      <c r="BJ924" s="3"/>
      <c r="BK924" s="3"/>
      <c r="BL924" s="3"/>
      <c r="BM924" s="3"/>
    </row>
    <row r="925" ht="15.75" customHeight="1" spans="52:65">
      <c r="AZ925" s="3"/>
      <c r="BA925" s="3"/>
      <c r="BB925" s="3"/>
      <c r="BC925" s="3"/>
      <c r="BD925" s="3"/>
      <c r="BE925" s="3"/>
      <c r="BF925" s="3"/>
      <c r="BG925" s="406"/>
      <c r="BH925" s="406"/>
      <c r="BI925" s="3"/>
      <c r="BJ925" s="3"/>
      <c r="BK925" s="3"/>
      <c r="BL925" s="3"/>
      <c r="BM925" s="3"/>
    </row>
    <row r="926" ht="15.75" customHeight="1" spans="52:65">
      <c r="AZ926" s="3"/>
      <c r="BA926" s="3"/>
      <c r="BB926" s="3"/>
      <c r="BC926" s="3"/>
      <c r="BD926" s="3"/>
      <c r="BE926" s="3"/>
      <c r="BF926" s="3"/>
      <c r="BG926" s="406"/>
      <c r="BH926" s="406"/>
      <c r="BI926" s="3"/>
      <c r="BJ926" s="3"/>
      <c r="BK926" s="3"/>
      <c r="BL926" s="3"/>
      <c r="BM926" s="3"/>
    </row>
    <row r="927" ht="15.75" customHeight="1" spans="52:65">
      <c r="AZ927" s="3"/>
      <c r="BA927" s="3"/>
      <c r="BB927" s="3"/>
      <c r="BC927" s="3"/>
      <c r="BD927" s="3"/>
      <c r="BE927" s="3"/>
      <c r="BF927" s="3"/>
      <c r="BG927" s="406"/>
      <c r="BH927" s="406"/>
      <c r="BI927" s="3"/>
      <c r="BJ927" s="3"/>
      <c r="BK927" s="3"/>
      <c r="BL927" s="3"/>
      <c r="BM927" s="3"/>
    </row>
    <row r="928" ht="15.75" customHeight="1" spans="52:65">
      <c r="AZ928" s="3"/>
      <c r="BA928" s="3"/>
      <c r="BB928" s="3"/>
      <c r="BC928" s="3"/>
      <c r="BD928" s="3"/>
      <c r="BE928" s="3"/>
      <c r="BF928" s="3"/>
      <c r="BG928" s="406"/>
      <c r="BH928" s="406"/>
      <c r="BI928" s="3"/>
      <c r="BJ928" s="3"/>
      <c r="BK928" s="3"/>
      <c r="BL928" s="3"/>
      <c r="BM928" s="3"/>
    </row>
    <row r="929" ht="15.75" customHeight="1" spans="52:65">
      <c r="AZ929" s="3"/>
      <c r="BA929" s="3"/>
      <c r="BB929" s="3"/>
      <c r="BC929" s="3"/>
      <c r="BD929" s="3"/>
      <c r="BE929" s="3"/>
      <c r="BF929" s="3"/>
      <c r="BG929" s="406"/>
      <c r="BH929" s="406"/>
      <c r="BI929" s="3"/>
      <c r="BJ929" s="3"/>
      <c r="BK929" s="3"/>
      <c r="BL929" s="3"/>
      <c r="BM929" s="3"/>
    </row>
    <row r="930" ht="15.75" customHeight="1" spans="52:65">
      <c r="AZ930" s="3"/>
      <c r="BA930" s="3"/>
      <c r="BB930" s="3"/>
      <c r="BC930" s="3"/>
      <c r="BD930" s="3"/>
      <c r="BE930" s="3"/>
      <c r="BF930" s="3"/>
      <c r="BG930" s="406"/>
      <c r="BH930" s="406"/>
      <c r="BI930" s="3"/>
      <c r="BJ930" s="3"/>
      <c r="BK930" s="3"/>
      <c r="BL930" s="3"/>
      <c r="BM930" s="3"/>
    </row>
    <row r="931" ht="15.75" customHeight="1" spans="52:65">
      <c r="AZ931" s="3"/>
      <c r="BA931" s="3"/>
      <c r="BB931" s="3"/>
      <c r="BC931" s="3"/>
      <c r="BD931" s="3"/>
      <c r="BE931" s="3"/>
      <c r="BF931" s="3"/>
      <c r="BG931" s="406"/>
      <c r="BH931" s="406"/>
      <c r="BI931" s="3"/>
      <c r="BJ931" s="3"/>
      <c r="BK931" s="3"/>
      <c r="BL931" s="3"/>
      <c r="BM931" s="3"/>
    </row>
    <row r="932" ht="15.75" customHeight="1" spans="52:65">
      <c r="AZ932" s="3"/>
      <c r="BA932" s="3"/>
      <c r="BB932" s="3"/>
      <c r="BC932" s="3"/>
      <c r="BD932" s="3"/>
      <c r="BE932" s="3"/>
      <c r="BF932" s="3"/>
      <c r="BG932" s="406"/>
      <c r="BH932" s="406"/>
      <c r="BI932" s="3"/>
      <c r="BJ932" s="3"/>
      <c r="BK932" s="3"/>
      <c r="BL932" s="3"/>
      <c r="BM932" s="3"/>
    </row>
    <row r="933" ht="15.75" customHeight="1" spans="52:65">
      <c r="AZ933" s="3"/>
      <c r="BA933" s="3"/>
      <c r="BB933" s="3"/>
      <c r="BC933" s="3"/>
      <c r="BD933" s="3"/>
      <c r="BE933" s="3"/>
      <c r="BF933" s="3"/>
      <c r="BG933" s="406"/>
      <c r="BH933" s="406"/>
      <c r="BI933" s="3"/>
      <c r="BJ933" s="3"/>
      <c r="BK933" s="3"/>
      <c r="BL933" s="3"/>
      <c r="BM933" s="3"/>
    </row>
    <row r="934" ht="15.75" customHeight="1" spans="52:65">
      <c r="AZ934" s="3"/>
      <c r="BA934" s="3"/>
      <c r="BB934" s="3"/>
      <c r="BC934" s="3"/>
      <c r="BD934" s="3"/>
      <c r="BE934" s="3"/>
      <c r="BF934" s="3"/>
      <c r="BG934" s="406"/>
      <c r="BH934" s="406"/>
      <c r="BI934" s="3"/>
      <c r="BJ934" s="3"/>
      <c r="BK934" s="3"/>
      <c r="BL934" s="3"/>
      <c r="BM934" s="3"/>
    </row>
    <row r="935" ht="15.75" customHeight="1" spans="52:65">
      <c r="AZ935" s="3"/>
      <c r="BA935" s="3"/>
      <c r="BB935" s="3"/>
      <c r="BC935" s="3"/>
      <c r="BD935" s="3"/>
      <c r="BE935" s="3"/>
      <c r="BF935" s="3"/>
      <c r="BG935" s="406"/>
      <c r="BH935" s="406"/>
      <c r="BI935" s="3"/>
      <c r="BJ935" s="3"/>
      <c r="BK935" s="3"/>
      <c r="BL935" s="3"/>
      <c r="BM935" s="3"/>
    </row>
    <row r="936" ht="15.75" customHeight="1" spans="52:65">
      <c r="AZ936" s="3"/>
      <c r="BA936" s="3"/>
      <c r="BB936" s="3"/>
      <c r="BC936" s="3"/>
      <c r="BD936" s="3"/>
      <c r="BE936" s="3"/>
      <c r="BF936" s="3"/>
      <c r="BG936" s="406"/>
      <c r="BH936" s="406"/>
      <c r="BI936" s="3"/>
      <c r="BJ936" s="3"/>
      <c r="BK936" s="3"/>
      <c r="BL936" s="3"/>
      <c r="BM936" s="3"/>
    </row>
    <row r="937" ht="15.75" customHeight="1" spans="52:65">
      <c r="AZ937" s="3"/>
      <c r="BA937" s="3"/>
      <c r="BB937" s="3"/>
      <c r="BC937" s="3"/>
      <c r="BD937" s="3"/>
      <c r="BE937" s="3"/>
      <c r="BF937" s="3"/>
      <c r="BG937" s="406"/>
      <c r="BH937" s="406"/>
      <c r="BI937" s="3"/>
      <c r="BJ937" s="3"/>
      <c r="BK937" s="3"/>
      <c r="BL937" s="3"/>
      <c r="BM937" s="3"/>
    </row>
    <row r="938" ht="15.75" customHeight="1" spans="52:65">
      <c r="AZ938" s="3"/>
      <c r="BA938" s="3"/>
      <c r="BB938" s="3"/>
      <c r="BC938" s="3"/>
      <c r="BD938" s="3"/>
      <c r="BE938" s="3"/>
      <c r="BF938" s="3"/>
      <c r="BG938" s="406"/>
      <c r="BH938" s="406"/>
      <c r="BI938" s="3"/>
      <c r="BJ938" s="3"/>
      <c r="BK938" s="3"/>
      <c r="BL938" s="3"/>
      <c r="BM938" s="3"/>
    </row>
    <row r="939" ht="15.75" customHeight="1" spans="52:65">
      <c r="AZ939" s="3"/>
      <c r="BA939" s="3"/>
      <c r="BB939" s="3"/>
      <c r="BC939" s="3"/>
      <c r="BD939" s="3"/>
      <c r="BE939" s="3"/>
      <c r="BF939" s="3"/>
      <c r="BG939" s="406"/>
      <c r="BH939" s="406"/>
      <c r="BI939" s="3"/>
      <c r="BJ939" s="3"/>
      <c r="BK939" s="3"/>
      <c r="BL939" s="3"/>
      <c r="BM939" s="3"/>
    </row>
    <row r="940" ht="15.75" customHeight="1" spans="52:65">
      <c r="AZ940" s="3"/>
      <c r="BA940" s="3"/>
      <c r="BB940" s="3"/>
      <c r="BC940" s="3"/>
      <c r="BD940" s="3"/>
      <c r="BE940" s="3"/>
      <c r="BF940" s="3"/>
      <c r="BG940" s="406"/>
      <c r="BH940" s="406"/>
      <c r="BI940" s="3"/>
      <c r="BJ940" s="3"/>
      <c r="BK940" s="3"/>
      <c r="BL940" s="3"/>
      <c r="BM940" s="3"/>
    </row>
    <row r="941" ht="15.75" customHeight="1" spans="52:65">
      <c r="AZ941" s="3"/>
      <c r="BA941" s="3"/>
      <c r="BB941" s="3"/>
      <c r="BC941" s="3"/>
      <c r="BD941" s="3"/>
      <c r="BE941" s="3"/>
      <c r="BF941" s="3"/>
      <c r="BG941" s="406"/>
      <c r="BH941" s="406"/>
      <c r="BI941" s="3"/>
      <c r="BJ941" s="3"/>
      <c r="BK941" s="3"/>
      <c r="BL941" s="3"/>
      <c r="BM941" s="3"/>
    </row>
    <row r="942" ht="15.75" customHeight="1" spans="52:65">
      <c r="AZ942" s="3"/>
      <c r="BA942" s="3"/>
      <c r="BB942" s="3"/>
      <c r="BC942" s="3"/>
      <c r="BD942" s="3"/>
      <c r="BE942" s="3"/>
      <c r="BF942" s="3"/>
      <c r="BG942" s="406"/>
      <c r="BH942" s="406"/>
      <c r="BI942" s="3"/>
      <c r="BJ942" s="3"/>
      <c r="BK942" s="3"/>
      <c r="BL942" s="3"/>
      <c r="BM942" s="3"/>
    </row>
    <row r="943" ht="15.75" customHeight="1" spans="52:65">
      <c r="AZ943" s="3"/>
      <c r="BA943" s="3"/>
      <c r="BB943" s="3"/>
      <c r="BC943" s="3"/>
      <c r="BD943" s="3"/>
      <c r="BE943" s="3"/>
      <c r="BF943" s="3"/>
      <c r="BG943" s="406"/>
      <c r="BH943" s="406"/>
      <c r="BI943" s="3"/>
      <c r="BJ943" s="3"/>
      <c r="BK943" s="3"/>
      <c r="BL943" s="3"/>
      <c r="BM943" s="3"/>
    </row>
    <row r="944" ht="15.75" customHeight="1" spans="52:65">
      <c r="AZ944" s="3"/>
      <c r="BA944" s="3"/>
      <c r="BB944" s="3"/>
      <c r="BC944" s="3"/>
      <c r="BD944" s="3"/>
      <c r="BE944" s="3"/>
      <c r="BF944" s="3"/>
      <c r="BG944" s="406"/>
      <c r="BH944" s="406"/>
      <c r="BI944" s="3"/>
      <c r="BJ944" s="3"/>
      <c r="BK944" s="3"/>
      <c r="BL944" s="3"/>
      <c r="BM944" s="3"/>
    </row>
    <row r="945" ht="15.75" customHeight="1" spans="52:65">
      <c r="AZ945" s="3"/>
      <c r="BA945" s="3"/>
      <c r="BB945" s="3"/>
      <c r="BC945" s="3"/>
      <c r="BD945" s="3"/>
      <c r="BE945" s="3"/>
      <c r="BF945" s="3"/>
      <c r="BG945" s="406"/>
      <c r="BH945" s="406"/>
      <c r="BI945" s="3"/>
      <c r="BJ945" s="3"/>
      <c r="BK945" s="3"/>
      <c r="BL945" s="3"/>
      <c r="BM945" s="3"/>
    </row>
    <row r="946" ht="15.75" customHeight="1" spans="52:65">
      <c r="AZ946" s="3"/>
      <c r="BA946" s="3"/>
      <c r="BB946" s="3"/>
      <c r="BC946" s="3"/>
      <c r="BD946" s="3"/>
      <c r="BE946" s="3"/>
      <c r="BF946" s="3"/>
      <c r="BG946" s="406"/>
      <c r="BH946" s="406"/>
      <c r="BI946" s="3"/>
      <c r="BJ946" s="3"/>
      <c r="BK946" s="3"/>
      <c r="BL946" s="3"/>
      <c r="BM946" s="3"/>
    </row>
    <row r="947" ht="15.75" customHeight="1" spans="52:65">
      <c r="AZ947" s="3"/>
      <c r="BA947" s="3"/>
      <c r="BB947" s="3"/>
      <c r="BC947" s="3"/>
      <c r="BD947" s="3"/>
      <c r="BE947" s="3"/>
      <c r="BF947" s="3"/>
      <c r="BG947" s="406"/>
      <c r="BH947" s="406"/>
      <c r="BI947" s="3"/>
      <c r="BJ947" s="3"/>
      <c r="BK947" s="3"/>
      <c r="BL947" s="3"/>
      <c r="BM947" s="3"/>
    </row>
    <row r="948" ht="15.75" customHeight="1" spans="52:65">
      <c r="AZ948" s="3"/>
      <c r="BA948" s="3"/>
      <c r="BB948" s="3"/>
      <c r="BC948" s="3"/>
      <c r="BD948" s="3"/>
      <c r="BE948" s="3"/>
      <c r="BF948" s="3"/>
      <c r="BG948" s="406"/>
      <c r="BH948" s="406"/>
      <c r="BI948" s="3"/>
      <c r="BJ948" s="3"/>
      <c r="BK948" s="3"/>
      <c r="BL948" s="3"/>
      <c r="BM948" s="3"/>
    </row>
    <row r="949" ht="15.75" customHeight="1" spans="52:65">
      <c r="AZ949" s="3"/>
      <c r="BA949" s="3"/>
      <c r="BB949" s="3"/>
      <c r="BC949" s="3"/>
      <c r="BD949" s="3"/>
      <c r="BE949" s="3"/>
      <c r="BF949" s="3"/>
      <c r="BG949" s="406"/>
      <c r="BH949" s="406"/>
      <c r="BI949" s="3"/>
      <c r="BJ949" s="3"/>
      <c r="BK949" s="3"/>
      <c r="BL949" s="3"/>
      <c r="BM949" s="3"/>
    </row>
    <row r="950" ht="15.75" customHeight="1" spans="52:65">
      <c r="AZ950" s="3"/>
      <c r="BA950" s="3"/>
      <c r="BB950" s="3"/>
      <c r="BC950" s="3"/>
      <c r="BD950" s="3"/>
      <c r="BE950" s="3"/>
      <c r="BF950" s="3"/>
      <c r="BG950" s="406"/>
      <c r="BH950" s="406"/>
      <c r="BI950" s="3"/>
      <c r="BJ950" s="3"/>
      <c r="BK950" s="3"/>
      <c r="BL950" s="3"/>
      <c r="BM950" s="3"/>
    </row>
    <row r="951" ht="15.75" customHeight="1" spans="52:65">
      <c r="AZ951" s="3"/>
      <c r="BA951" s="3"/>
      <c r="BB951" s="3"/>
      <c r="BC951" s="3"/>
      <c r="BD951" s="3"/>
      <c r="BE951" s="3"/>
      <c r="BF951" s="3"/>
      <c r="BG951" s="406"/>
      <c r="BH951" s="406"/>
      <c r="BI951" s="3"/>
      <c r="BJ951" s="3"/>
      <c r="BK951" s="3"/>
      <c r="BL951" s="3"/>
      <c r="BM951" s="3"/>
    </row>
    <row r="952" ht="15.75" customHeight="1" spans="52:65">
      <c r="AZ952" s="3"/>
      <c r="BA952" s="3"/>
      <c r="BB952" s="3"/>
      <c r="BC952" s="3"/>
      <c r="BD952" s="3"/>
      <c r="BE952" s="3"/>
      <c r="BF952" s="3"/>
      <c r="BG952" s="406"/>
      <c r="BH952" s="406"/>
      <c r="BI952" s="3"/>
      <c r="BJ952" s="3"/>
      <c r="BK952" s="3"/>
      <c r="BL952" s="3"/>
      <c r="BM952" s="3"/>
    </row>
    <row r="953" ht="15.75" customHeight="1" spans="52:65">
      <c r="AZ953" s="3"/>
      <c r="BA953" s="3"/>
      <c r="BB953" s="3"/>
      <c r="BC953" s="3"/>
      <c r="BD953" s="3"/>
      <c r="BE953" s="3"/>
      <c r="BF953" s="3"/>
      <c r="BG953" s="406"/>
      <c r="BH953" s="406"/>
      <c r="BI953" s="3"/>
      <c r="BJ953" s="3"/>
      <c r="BK953" s="3"/>
      <c r="BL953" s="3"/>
      <c r="BM953" s="3"/>
    </row>
    <row r="954" ht="15.75" customHeight="1" spans="52:65">
      <c r="AZ954" s="3"/>
      <c r="BA954" s="3"/>
      <c r="BB954" s="3"/>
      <c r="BC954" s="3"/>
      <c r="BD954" s="3"/>
      <c r="BE954" s="3"/>
      <c r="BF954" s="3"/>
      <c r="BG954" s="406"/>
      <c r="BH954" s="406"/>
      <c r="BI954" s="3"/>
      <c r="BJ954" s="3"/>
      <c r="BK954" s="3"/>
      <c r="BL954" s="3"/>
      <c r="BM954" s="3"/>
    </row>
    <row r="955" ht="15.75" customHeight="1" spans="52:65">
      <c r="AZ955" s="3"/>
      <c r="BA955" s="3"/>
      <c r="BB955" s="3"/>
      <c r="BC955" s="3"/>
      <c r="BD955" s="3"/>
      <c r="BE955" s="3"/>
      <c r="BF955" s="3"/>
      <c r="BG955" s="406"/>
      <c r="BH955" s="406"/>
      <c r="BI955" s="3"/>
      <c r="BJ955" s="3"/>
      <c r="BK955" s="3"/>
      <c r="BL955" s="3"/>
      <c r="BM955" s="3"/>
    </row>
    <row r="956" ht="15.75" customHeight="1" spans="52:65">
      <c r="AZ956" s="3"/>
      <c r="BA956" s="3"/>
      <c r="BB956" s="3"/>
      <c r="BC956" s="3"/>
      <c r="BD956" s="3"/>
      <c r="BE956" s="3"/>
      <c r="BF956" s="3"/>
      <c r="BG956" s="406"/>
      <c r="BH956" s="406"/>
      <c r="BI956" s="3"/>
      <c r="BJ956" s="3"/>
      <c r="BK956" s="3"/>
      <c r="BL956" s="3"/>
      <c r="BM956" s="3"/>
    </row>
    <row r="957" ht="15.75" customHeight="1" spans="52:65">
      <c r="AZ957" s="3"/>
      <c r="BA957" s="3"/>
      <c r="BB957" s="3"/>
      <c r="BC957" s="3"/>
      <c r="BD957" s="3"/>
      <c r="BE957" s="3"/>
      <c r="BF957" s="3"/>
      <c r="BG957" s="406"/>
      <c r="BH957" s="406"/>
      <c r="BI957" s="3"/>
      <c r="BJ957" s="3"/>
      <c r="BK957" s="3"/>
      <c r="BL957" s="3"/>
      <c r="BM957" s="3"/>
    </row>
    <row r="958" ht="15.75" customHeight="1" spans="52:65">
      <c r="AZ958" s="3"/>
      <c r="BA958" s="3"/>
      <c r="BB958" s="3"/>
      <c r="BC958" s="3"/>
      <c r="BD958" s="3"/>
      <c r="BE958" s="3"/>
      <c r="BF958" s="3"/>
      <c r="BG958" s="406"/>
      <c r="BH958" s="406"/>
      <c r="BI958" s="3"/>
      <c r="BJ958" s="3"/>
      <c r="BK958" s="3"/>
      <c r="BL958" s="3"/>
      <c r="BM958" s="3"/>
    </row>
    <row r="959" ht="15.75" customHeight="1" spans="52:65">
      <c r="AZ959" s="3"/>
      <c r="BA959" s="3"/>
      <c r="BB959" s="3"/>
      <c r="BC959" s="3"/>
      <c r="BD959" s="3"/>
      <c r="BE959" s="3"/>
      <c r="BF959" s="3"/>
      <c r="BG959" s="406"/>
      <c r="BH959" s="406"/>
      <c r="BI959" s="3"/>
      <c r="BJ959" s="3"/>
      <c r="BK959" s="3"/>
      <c r="BL959" s="3"/>
      <c r="BM959" s="3"/>
    </row>
    <row r="960" ht="15.75" customHeight="1" spans="52:65">
      <c r="AZ960" s="3"/>
      <c r="BA960" s="3"/>
      <c r="BB960" s="3"/>
      <c r="BC960" s="3"/>
      <c r="BD960" s="3"/>
      <c r="BE960" s="3"/>
      <c r="BF960" s="3"/>
      <c r="BG960" s="406"/>
      <c r="BH960" s="406"/>
      <c r="BI960" s="3"/>
      <c r="BJ960" s="3"/>
      <c r="BK960" s="3"/>
      <c r="BL960" s="3"/>
      <c r="BM960" s="3"/>
    </row>
    <row r="961" ht="15.75" customHeight="1" spans="52:65">
      <c r="AZ961" s="3"/>
      <c r="BA961" s="3"/>
      <c r="BB961" s="3"/>
      <c r="BC961" s="3"/>
      <c r="BD961" s="3"/>
      <c r="BE961" s="3"/>
      <c r="BF961" s="3"/>
      <c r="BG961" s="406"/>
      <c r="BH961" s="406"/>
      <c r="BI961" s="3"/>
      <c r="BJ961" s="3"/>
      <c r="BK961" s="3"/>
      <c r="BL961" s="3"/>
      <c r="BM961" s="3"/>
    </row>
    <row r="962" ht="15.75" customHeight="1" spans="52:65">
      <c r="AZ962" s="3"/>
      <c r="BA962" s="3"/>
      <c r="BB962" s="3"/>
      <c r="BC962" s="3"/>
      <c r="BD962" s="3"/>
      <c r="BE962" s="3"/>
      <c r="BF962" s="3"/>
      <c r="BG962" s="406"/>
      <c r="BH962" s="406"/>
      <c r="BI962" s="3"/>
      <c r="BJ962" s="3"/>
      <c r="BK962" s="3"/>
      <c r="BL962" s="3"/>
      <c r="BM962" s="3"/>
    </row>
    <row r="963" ht="15.75" customHeight="1" spans="52:65">
      <c r="AZ963" s="3"/>
      <c r="BA963" s="3"/>
      <c r="BB963" s="3"/>
      <c r="BC963" s="3"/>
      <c r="BD963" s="3"/>
      <c r="BE963" s="3"/>
      <c r="BF963" s="3"/>
      <c r="BG963" s="406"/>
      <c r="BH963" s="406"/>
      <c r="BI963" s="3"/>
      <c r="BJ963" s="3"/>
      <c r="BK963" s="3"/>
      <c r="BL963" s="3"/>
      <c r="BM963" s="3"/>
    </row>
    <row r="964" ht="15.75" customHeight="1" spans="52:65">
      <c r="AZ964" s="3"/>
      <c r="BA964" s="3"/>
      <c r="BB964" s="3"/>
      <c r="BC964" s="3"/>
      <c r="BD964" s="3"/>
      <c r="BE964" s="3"/>
      <c r="BF964" s="3"/>
      <c r="BG964" s="406"/>
      <c r="BH964" s="406"/>
      <c r="BI964" s="3"/>
      <c r="BJ964" s="3"/>
      <c r="BK964" s="3"/>
      <c r="BL964" s="3"/>
      <c r="BM964" s="3"/>
    </row>
    <row r="965" ht="15.75" customHeight="1" spans="52:65">
      <c r="AZ965" s="3"/>
      <c r="BA965" s="3"/>
      <c r="BB965" s="3"/>
      <c r="BC965" s="3"/>
      <c r="BD965" s="3"/>
      <c r="BE965" s="3"/>
      <c r="BF965" s="3"/>
      <c r="BG965" s="406"/>
      <c r="BH965" s="406"/>
      <c r="BI965" s="3"/>
      <c r="BJ965" s="3"/>
      <c r="BK965" s="3"/>
      <c r="BL965" s="3"/>
      <c r="BM965" s="3"/>
    </row>
    <row r="966" ht="15.75" customHeight="1" spans="52:65">
      <c r="AZ966" s="3"/>
      <c r="BA966" s="3"/>
      <c r="BB966" s="3"/>
      <c r="BC966" s="3"/>
      <c r="BD966" s="3"/>
      <c r="BE966" s="3"/>
      <c r="BF966" s="3"/>
      <c r="BG966" s="406"/>
      <c r="BH966" s="406"/>
      <c r="BI966" s="3"/>
      <c r="BJ966" s="3"/>
      <c r="BK966" s="3"/>
      <c r="BL966" s="3"/>
      <c r="BM966" s="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38">
    <mergeCell ref="F2:AC2"/>
    <mergeCell ref="AF2:AJ2"/>
    <mergeCell ref="AM2:AQ2"/>
    <mergeCell ref="BZ2:CW2"/>
    <mergeCell ref="F3:I3"/>
    <mergeCell ref="K3:N3"/>
    <mergeCell ref="P3:S3"/>
    <mergeCell ref="U3:X3"/>
    <mergeCell ref="Z3:AC3"/>
    <mergeCell ref="BZ3:CC3"/>
    <mergeCell ref="CE3:CH3"/>
    <mergeCell ref="CJ3:CM3"/>
    <mergeCell ref="CO3:CR3"/>
    <mergeCell ref="CT3:CW3"/>
    <mergeCell ref="F30:AC30"/>
    <mergeCell ref="AF30:AJ30"/>
    <mergeCell ref="AM30:AQ30"/>
    <mergeCell ref="BZ30:CW30"/>
    <mergeCell ref="F31:I31"/>
    <mergeCell ref="K31:N31"/>
    <mergeCell ref="P31:S31"/>
    <mergeCell ref="U31:X31"/>
    <mergeCell ref="Z31:AC31"/>
    <mergeCell ref="BZ31:CC31"/>
    <mergeCell ref="CE31:CH31"/>
    <mergeCell ref="CJ31:CM31"/>
    <mergeCell ref="CO31:CR31"/>
    <mergeCell ref="CT31:CW31"/>
    <mergeCell ref="F58:AC58"/>
    <mergeCell ref="AF58:AJ58"/>
    <mergeCell ref="AM58:AQ58"/>
    <mergeCell ref="BZ58:CW58"/>
    <mergeCell ref="F59:I59"/>
    <mergeCell ref="K59:N59"/>
    <mergeCell ref="P59:S59"/>
    <mergeCell ref="U59:X59"/>
    <mergeCell ref="Z59:AC59"/>
    <mergeCell ref="BZ59:CC59"/>
    <mergeCell ref="CE59:CH59"/>
    <mergeCell ref="CJ59:CM59"/>
    <mergeCell ref="CO59:CR59"/>
    <mergeCell ref="CT59:CW59"/>
    <mergeCell ref="F90:AC90"/>
    <mergeCell ref="AF90:AJ90"/>
    <mergeCell ref="AM90:AQ90"/>
    <mergeCell ref="F91:I91"/>
    <mergeCell ref="K91:N91"/>
    <mergeCell ref="P91:S91"/>
    <mergeCell ref="U91:X91"/>
    <mergeCell ref="Z91:AC91"/>
    <mergeCell ref="F118:AC118"/>
    <mergeCell ref="AF118:AJ118"/>
    <mergeCell ref="AM118:AQ118"/>
    <mergeCell ref="F119:I119"/>
    <mergeCell ref="K119:N119"/>
    <mergeCell ref="P119:S119"/>
    <mergeCell ref="U119:X119"/>
    <mergeCell ref="Z119:AC119"/>
    <mergeCell ref="Z511:AG511"/>
    <mergeCell ref="AH511:AO511"/>
    <mergeCell ref="B3:B4"/>
    <mergeCell ref="B91:B92"/>
    <mergeCell ref="D3:D28"/>
    <mergeCell ref="D31:D56"/>
    <mergeCell ref="D91:D116"/>
    <mergeCell ref="D119:D144"/>
    <mergeCell ref="E3:E4"/>
    <mergeCell ref="E31:E32"/>
    <mergeCell ref="E59:E60"/>
    <mergeCell ref="E91:E92"/>
    <mergeCell ref="E119:E120"/>
    <mergeCell ref="AE3:AE4"/>
    <mergeCell ref="AE31:AE32"/>
    <mergeCell ref="AE59:AE60"/>
    <mergeCell ref="AE91:AE92"/>
    <mergeCell ref="AE119:AE120"/>
    <mergeCell ref="AF3:AF4"/>
    <mergeCell ref="AF31:AF32"/>
    <mergeCell ref="AF59:AF60"/>
    <mergeCell ref="AF91:AF92"/>
    <mergeCell ref="AF119:AF120"/>
    <mergeCell ref="AG3:AG4"/>
    <mergeCell ref="AG31:AG32"/>
    <mergeCell ref="AG59:AG60"/>
    <mergeCell ref="AG91:AG92"/>
    <mergeCell ref="AG119:AG120"/>
    <mergeCell ref="AH3:AH4"/>
    <mergeCell ref="AH31:AH32"/>
    <mergeCell ref="AH59:AH60"/>
    <mergeCell ref="AH91:AH92"/>
    <mergeCell ref="AH119:AH120"/>
    <mergeCell ref="AI3:AI4"/>
    <mergeCell ref="AI31:AI32"/>
    <mergeCell ref="AI59:AI60"/>
    <mergeCell ref="AI91:AI92"/>
    <mergeCell ref="AI119:AI120"/>
    <mergeCell ref="AJ3:AJ4"/>
    <mergeCell ref="AJ31:AJ32"/>
    <mergeCell ref="AJ59:AJ60"/>
    <mergeCell ref="AJ91:AJ92"/>
    <mergeCell ref="AJ119:AJ120"/>
    <mergeCell ref="AL3:AL4"/>
    <mergeCell ref="AL31:AL32"/>
    <mergeCell ref="AL59:AL60"/>
    <mergeCell ref="AL91:AL92"/>
    <mergeCell ref="AL119:AL120"/>
    <mergeCell ref="AM3:AM4"/>
    <mergeCell ref="AM31:AM32"/>
    <mergeCell ref="AM59:AM60"/>
    <mergeCell ref="AM91:AM92"/>
    <mergeCell ref="AM119:AM120"/>
    <mergeCell ref="AN3:AN4"/>
    <mergeCell ref="AN31:AN32"/>
    <mergeCell ref="AN59:AN60"/>
    <mergeCell ref="AN91:AN92"/>
    <mergeCell ref="AN119:AN120"/>
    <mergeCell ref="AO3:AO4"/>
    <mergeCell ref="AO31:AO32"/>
    <mergeCell ref="AO59:AO60"/>
    <mergeCell ref="AO91:AO92"/>
    <mergeCell ref="AO119:AO120"/>
    <mergeCell ref="AP3:AP4"/>
    <mergeCell ref="AP31:AP32"/>
    <mergeCell ref="AP59:AP60"/>
    <mergeCell ref="AP91:AP92"/>
    <mergeCell ref="AP119:AP120"/>
    <mergeCell ref="AQ3:AQ4"/>
    <mergeCell ref="AQ31:AQ32"/>
    <mergeCell ref="AQ59:AQ60"/>
    <mergeCell ref="AQ91:AQ92"/>
    <mergeCell ref="AQ119:AQ120"/>
    <mergeCell ref="BI3:BI4"/>
    <mergeCell ref="BJ3:BJ4"/>
    <mergeCell ref="BK3:BK4"/>
    <mergeCell ref="BL3:BL4"/>
    <mergeCell ref="BM3:BM4"/>
    <mergeCell ref="AS2:AX3"/>
    <mergeCell ref="BA2:BD3"/>
  </mergeCells>
  <conditionalFormatting sqref="BM3">
    <cfRule type="cellIs" dxfId="8" priority="674" operator="equal">
      <formula>"NO"</formula>
    </cfRule>
    <cfRule type="containsText" dxfId="9" priority="673" operator="between" text="NO">
      <formula>NOT(ISERROR(SEARCH("NO",BM3)))</formula>
    </cfRule>
  </conditionalFormatting>
  <conditionalFormatting sqref="P28">
    <cfRule type="cellIs" dxfId="0" priority="75" operator="greaterThan">
      <formula>0</formula>
    </cfRule>
    <cfRule type="cellIs" dxfId="1" priority="76" operator="greaterThan">
      <formula>1</formula>
    </cfRule>
    <cfRule type="cellIs" dxfId="2" priority="77" operator="greaterThan">
      <formula>1</formula>
    </cfRule>
  </conditionalFormatting>
  <conditionalFormatting sqref="Q28">
    <cfRule type="cellIs" dxfId="3" priority="78" operator="greaterThan">
      <formula>0</formula>
    </cfRule>
    <cfRule type="cellIs" dxfId="4" priority="79" operator="greaterThan">
      <formula>0</formula>
    </cfRule>
  </conditionalFormatting>
  <conditionalFormatting sqref="R28">
    <cfRule type="cellIs" dxfId="5" priority="80" operator="greaterThan">
      <formula>0</formula>
    </cfRule>
  </conditionalFormatting>
  <conditionalFormatting sqref="AF28:AI28">
    <cfRule type="colorScale" priority="55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8">
    <cfRule type="colorScale" priority="5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28:AQ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28:CM28">
    <cfRule type="cellIs" dxfId="0" priority="264" operator="greaterThan">
      <formula>0</formula>
    </cfRule>
    <cfRule type="cellIs" dxfId="1" priority="265" operator="greaterThan">
      <formula>1</formula>
    </cfRule>
    <cfRule type="cellIs" dxfId="2" priority="266" operator="greaterThan">
      <formula>1</formula>
    </cfRule>
  </conditionalFormatting>
  <conditionalFormatting sqref="CO28:CR28">
    <cfRule type="cellIs" dxfId="0" priority="271" operator="greaterThan">
      <formula>0</formula>
    </cfRule>
    <cfRule type="cellIs" dxfId="1" priority="272" operator="greaterThan">
      <formula>1</formula>
    </cfRule>
    <cfRule type="cellIs" dxfId="2" priority="273" operator="greaterThan">
      <formula>1</formula>
    </cfRule>
  </conditionalFormatting>
  <conditionalFormatting sqref="AF56:AI56">
    <cfRule type="colorScale" priority="50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6">
    <cfRule type="colorScale" priority="5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6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B56">
    <cfRule type="cellIs" dxfId="5" priority="399" operator="greaterThan">
      <formula>0</formula>
    </cfRule>
  </conditionalFormatting>
  <conditionalFormatting sqref="AF84:AI84">
    <cfRule type="colorScale" priority="65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84">
    <cfRule type="colorScale" priority="6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84:AQ8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00">
    <cfRule type="cellIs" dxfId="0" priority="37" operator="greaterThan">
      <formula>0</formula>
    </cfRule>
    <cfRule type="cellIs" dxfId="1" priority="38" operator="greaterThan">
      <formula>1</formula>
    </cfRule>
    <cfRule type="cellIs" dxfId="2" priority="39" operator="greaterThan">
      <formula>1</formula>
    </cfRule>
  </conditionalFormatting>
  <conditionalFormatting sqref="G100">
    <cfRule type="cellIs" dxfId="3" priority="40" operator="greaterThan">
      <formula>0</formula>
    </cfRule>
    <cfRule type="cellIs" dxfId="4" priority="41" operator="greaterThan">
      <formula>0</formula>
    </cfRule>
  </conditionalFormatting>
  <conditionalFormatting sqref="H100">
    <cfRule type="cellIs" dxfId="5" priority="42" operator="greaterThan">
      <formula>0</formula>
    </cfRule>
  </conditionalFormatting>
  <conditionalFormatting sqref="I100:J100">
    <cfRule type="cellIs" dxfId="6" priority="56" operator="greaterThan">
      <formula>0</formula>
    </cfRule>
  </conditionalFormatting>
  <conditionalFormatting sqref="K100">
    <cfRule type="cellIs" dxfId="0" priority="49" operator="greaterThan">
      <formula>0</formula>
    </cfRule>
    <cfRule type="cellIs" dxfId="1" priority="50" operator="greaterThan">
      <formula>1</formula>
    </cfRule>
    <cfRule type="cellIs" dxfId="2" priority="51" operator="greaterThan">
      <formula>1</formula>
    </cfRule>
  </conditionalFormatting>
  <conditionalFormatting sqref="L100">
    <cfRule type="cellIs" dxfId="3" priority="52" operator="greaterThan">
      <formula>0</formula>
    </cfRule>
    <cfRule type="cellIs" dxfId="4" priority="53" operator="greaterThan">
      <formula>0</formula>
    </cfRule>
  </conditionalFormatting>
  <conditionalFormatting sqref="M100">
    <cfRule type="cellIs" dxfId="5" priority="54" operator="greaterThan">
      <formula>0</formula>
    </cfRule>
  </conditionalFormatting>
  <conditionalFormatting sqref="AF116:AI116">
    <cfRule type="colorScale" priority="74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16">
    <cfRule type="colorScale" priority="6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16:AQ11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4:AI144">
    <cfRule type="colorScale" priority="66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4">
    <cfRule type="colorScale" priority="6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44:AQ14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2:F21">
    <cfRule type="cellIs" dxfId="0" priority="217" operator="greaterThan">
      <formula>0</formula>
    </cfRule>
    <cfRule type="cellIs" dxfId="1" priority="218" operator="greaterThan">
      <formula>1</formula>
    </cfRule>
    <cfRule type="cellIs" dxfId="2" priority="219" operator="greaterThan">
      <formula>1</formula>
    </cfRule>
  </conditionalFormatting>
  <conditionalFormatting sqref="F25:F27">
    <cfRule type="cellIs" dxfId="0" priority="223" operator="greaterThan">
      <formula>0</formula>
    </cfRule>
    <cfRule type="cellIs" dxfId="1" priority="224" operator="greaterThan">
      <formula>1</formula>
    </cfRule>
    <cfRule type="cellIs" dxfId="2" priority="225" operator="greaterThan">
      <formula>1</formula>
    </cfRule>
  </conditionalFormatting>
  <conditionalFormatting sqref="F40:F49">
    <cfRule type="cellIs" dxfId="0" priority="199" operator="greaterThan">
      <formula>0</formula>
    </cfRule>
    <cfRule type="cellIs" dxfId="1" priority="200" operator="greaterThan">
      <formula>1</formula>
    </cfRule>
    <cfRule type="cellIs" dxfId="2" priority="201" operator="greaterThan">
      <formula>1</formula>
    </cfRule>
  </conditionalFormatting>
  <conditionalFormatting sqref="F53:F55">
    <cfRule type="cellIs" dxfId="0" priority="205" operator="greaterThan">
      <formula>0</formula>
    </cfRule>
    <cfRule type="cellIs" dxfId="1" priority="206" operator="greaterThan">
      <formula>1</formula>
    </cfRule>
    <cfRule type="cellIs" dxfId="2" priority="207" operator="greaterThan">
      <formula>1</formula>
    </cfRule>
  </conditionalFormatting>
  <conditionalFormatting sqref="F68:F77">
    <cfRule type="cellIs" dxfId="0" priority="572" operator="greaterThan">
      <formula>0</formula>
    </cfRule>
    <cfRule type="cellIs" dxfId="1" priority="573" operator="greaterThan">
      <formula>1</formula>
    </cfRule>
    <cfRule type="cellIs" dxfId="2" priority="574" operator="greaterThan">
      <formula>1</formula>
    </cfRule>
  </conditionalFormatting>
  <conditionalFormatting sqref="F81:F83">
    <cfRule type="cellIs" dxfId="0" priority="578" operator="greaterThan">
      <formula>0</formula>
    </cfRule>
    <cfRule type="cellIs" dxfId="1" priority="579" operator="greaterThan">
      <formula>1</formula>
    </cfRule>
    <cfRule type="cellIs" dxfId="2" priority="580" operator="greaterThan">
      <formula>1</formula>
    </cfRule>
  </conditionalFormatting>
  <conditionalFormatting sqref="F93:F99">
    <cfRule type="cellIs" dxfId="0" priority="31" operator="greaterThan">
      <formula>0</formula>
    </cfRule>
    <cfRule type="cellIs" dxfId="1" priority="32" operator="greaterThan">
      <formula>1</formula>
    </cfRule>
    <cfRule type="cellIs" dxfId="2" priority="33" operator="greaterThan">
      <formula>1</formula>
    </cfRule>
  </conditionalFormatting>
  <conditionalFormatting sqref="F113:F115">
    <cfRule type="cellIs" dxfId="0" priority="738" operator="greaterThan">
      <formula>0</formula>
    </cfRule>
    <cfRule type="cellIs" dxfId="1" priority="739" operator="greaterThan">
      <formula>1</formula>
    </cfRule>
    <cfRule type="cellIs" dxfId="2" priority="740" operator="greaterThan">
      <formula>1</formula>
    </cfRule>
  </conditionalFormatting>
  <conditionalFormatting sqref="F128:F137">
    <cfRule type="cellIs" dxfId="0" priority="91" operator="greaterThan">
      <formula>0</formula>
    </cfRule>
    <cfRule type="cellIs" dxfId="1" priority="92" operator="greaterThan">
      <formula>1</formula>
    </cfRule>
    <cfRule type="cellIs" dxfId="2" priority="93" operator="greaterThan">
      <formula>1</formula>
    </cfRule>
  </conditionalFormatting>
  <conditionalFormatting sqref="F141:F143">
    <cfRule type="cellIs" dxfId="0" priority="97" operator="greaterThan">
      <formula>0</formula>
    </cfRule>
    <cfRule type="cellIs" dxfId="1" priority="98" operator="greaterThan">
      <formula>1</formula>
    </cfRule>
    <cfRule type="cellIs" dxfId="2" priority="99" operator="greaterThan">
      <formula>1</formula>
    </cfRule>
  </conditionalFormatting>
  <conditionalFormatting sqref="G12:G21">
    <cfRule type="cellIs" dxfId="3" priority="220" operator="greaterThan">
      <formula>0</formula>
    </cfRule>
    <cfRule type="cellIs" dxfId="4" priority="221" operator="greaterThan">
      <formula>0</formula>
    </cfRule>
  </conditionalFormatting>
  <conditionalFormatting sqref="G25:G27">
    <cfRule type="cellIs" dxfId="3" priority="226" operator="greaterThan">
      <formula>0</formula>
    </cfRule>
    <cfRule type="cellIs" dxfId="4" priority="227" operator="greaterThan">
      <formula>0</formula>
    </cfRule>
  </conditionalFormatting>
  <conditionalFormatting sqref="G40:G49">
    <cfRule type="cellIs" dxfId="3" priority="202" operator="greaterThan">
      <formula>0</formula>
    </cfRule>
    <cfRule type="cellIs" dxfId="4" priority="203" operator="greaterThan">
      <formula>0</formula>
    </cfRule>
  </conditionalFormatting>
  <conditionalFormatting sqref="G53:G55">
    <cfRule type="cellIs" dxfId="3" priority="208" operator="greaterThan">
      <formula>0</formula>
    </cfRule>
    <cfRule type="cellIs" dxfId="4" priority="209" operator="greaterThan">
      <formula>0</formula>
    </cfRule>
  </conditionalFormatting>
  <conditionalFormatting sqref="G68:G77">
    <cfRule type="cellIs" dxfId="3" priority="575" operator="greaterThan">
      <formula>0</formula>
    </cfRule>
    <cfRule type="cellIs" dxfId="4" priority="576" operator="greaterThan">
      <formula>0</formula>
    </cfRule>
  </conditionalFormatting>
  <conditionalFormatting sqref="G81:G83">
    <cfRule type="cellIs" dxfId="3" priority="581" operator="greaterThan">
      <formula>0</formula>
    </cfRule>
    <cfRule type="cellIs" dxfId="4" priority="582" operator="greaterThan">
      <formula>0</formula>
    </cfRule>
  </conditionalFormatting>
  <conditionalFormatting sqref="G93:G99">
    <cfRule type="cellIs" dxfId="3" priority="34" operator="greaterThan">
      <formula>0</formula>
    </cfRule>
    <cfRule type="cellIs" dxfId="4" priority="35" operator="greaterThan">
      <formula>0</formula>
    </cfRule>
  </conditionalFormatting>
  <conditionalFormatting sqref="G113:G115">
    <cfRule type="cellIs" dxfId="3" priority="741" operator="greaterThan">
      <formula>0</formula>
    </cfRule>
    <cfRule type="cellIs" dxfId="4" priority="742" operator="greaterThan">
      <formula>0</formula>
    </cfRule>
  </conditionalFormatting>
  <conditionalFormatting sqref="G128:G137">
    <cfRule type="cellIs" dxfId="3" priority="94" operator="greaterThan">
      <formula>0</formula>
    </cfRule>
    <cfRule type="cellIs" dxfId="4" priority="95" operator="greaterThan">
      <formula>0</formula>
    </cfRule>
  </conditionalFormatting>
  <conditionalFormatting sqref="G141:G143">
    <cfRule type="cellIs" dxfId="3" priority="100" operator="greaterThan">
      <formula>0</formula>
    </cfRule>
    <cfRule type="cellIs" dxfId="4" priority="101" operator="greaterThan">
      <formula>0</formula>
    </cfRule>
  </conditionalFormatting>
  <conditionalFormatting sqref="H12:H21">
    <cfRule type="cellIs" dxfId="5" priority="222" operator="greaterThan">
      <formula>0</formula>
    </cfRule>
  </conditionalFormatting>
  <conditionalFormatting sqref="H25:H27">
    <cfRule type="cellIs" dxfId="5" priority="228" operator="greaterThan">
      <formula>0</formula>
    </cfRule>
  </conditionalFormatting>
  <conditionalFormatting sqref="H40:H49">
    <cfRule type="cellIs" dxfId="5" priority="204" operator="greaterThan">
      <formula>0</formula>
    </cfRule>
  </conditionalFormatting>
  <conditionalFormatting sqref="H53:H55">
    <cfRule type="cellIs" dxfId="5" priority="210" operator="greaterThan">
      <formula>0</formula>
    </cfRule>
  </conditionalFormatting>
  <conditionalFormatting sqref="H68:H77">
    <cfRule type="cellIs" dxfId="5" priority="577" operator="greaterThan">
      <formula>0</formula>
    </cfRule>
  </conditionalFormatting>
  <conditionalFormatting sqref="H81:H83">
    <cfRule type="cellIs" dxfId="5" priority="583" operator="greaterThan">
      <formula>0</formula>
    </cfRule>
  </conditionalFormatting>
  <conditionalFormatting sqref="H93:H99">
    <cfRule type="cellIs" dxfId="5" priority="36" operator="greaterThan">
      <formula>0</formula>
    </cfRule>
  </conditionalFormatting>
  <conditionalFormatting sqref="H113:H115">
    <cfRule type="cellIs" dxfId="5" priority="743" operator="greaterThan">
      <formula>0</formula>
    </cfRule>
  </conditionalFormatting>
  <conditionalFormatting sqref="H128:H137">
    <cfRule type="cellIs" dxfId="5" priority="96" operator="greaterThan">
      <formula>0</formula>
    </cfRule>
  </conditionalFormatting>
  <conditionalFormatting sqref="H141:H143">
    <cfRule type="cellIs" dxfId="5" priority="102" operator="greaterThan">
      <formula>0</formula>
    </cfRule>
  </conditionalFormatting>
  <conditionalFormatting sqref="K12:K21">
    <cfRule type="cellIs" dxfId="0" priority="494" operator="greaterThan">
      <formula>0</formula>
    </cfRule>
    <cfRule type="cellIs" dxfId="1" priority="495" operator="greaterThan">
      <formula>1</formula>
    </cfRule>
    <cfRule type="cellIs" dxfId="2" priority="496" operator="greaterThan">
      <formula>1</formula>
    </cfRule>
  </conditionalFormatting>
  <conditionalFormatting sqref="K25:K27">
    <cfRule type="cellIs" dxfId="0" priority="500" operator="greaterThan">
      <formula>0</formula>
    </cfRule>
    <cfRule type="cellIs" dxfId="1" priority="501" operator="greaterThan">
      <formula>1</formula>
    </cfRule>
    <cfRule type="cellIs" dxfId="2" priority="502" operator="greaterThan">
      <formula>1</formula>
    </cfRule>
  </conditionalFormatting>
  <conditionalFormatting sqref="K40:K49">
    <cfRule type="cellIs" dxfId="0" priority="416" operator="greaterThan">
      <formula>0</formula>
    </cfRule>
    <cfRule type="cellIs" dxfId="1" priority="417" operator="greaterThan">
      <formula>1</formula>
    </cfRule>
    <cfRule type="cellIs" dxfId="2" priority="418" operator="greaterThan">
      <formula>1</formula>
    </cfRule>
  </conditionalFormatting>
  <conditionalFormatting sqref="K53:K55">
    <cfRule type="cellIs" dxfId="0" priority="422" operator="greaterThan">
      <formula>0</formula>
    </cfRule>
    <cfRule type="cellIs" dxfId="1" priority="423" operator="greaterThan">
      <formula>1</formula>
    </cfRule>
    <cfRule type="cellIs" dxfId="2" priority="424" operator="greaterThan">
      <formula>1</formula>
    </cfRule>
  </conditionalFormatting>
  <conditionalFormatting sqref="K68:K77">
    <cfRule type="cellIs" dxfId="0" priority="626" operator="greaterThan">
      <formula>0</formula>
    </cfRule>
    <cfRule type="cellIs" dxfId="1" priority="627" operator="greaterThan">
      <formula>1</formula>
    </cfRule>
    <cfRule type="cellIs" dxfId="2" priority="628" operator="greaterThan">
      <formula>1</formula>
    </cfRule>
  </conditionalFormatting>
  <conditionalFormatting sqref="K81:K83">
    <cfRule type="cellIs" dxfId="0" priority="632" operator="greaterThan">
      <formula>0</formula>
    </cfRule>
    <cfRule type="cellIs" dxfId="1" priority="633" operator="greaterThan">
      <formula>1</formula>
    </cfRule>
    <cfRule type="cellIs" dxfId="2" priority="634" operator="greaterThan">
      <formula>1</formula>
    </cfRule>
  </conditionalFormatting>
  <conditionalFormatting sqref="K93:K99">
    <cfRule type="cellIs" dxfId="0" priority="43" operator="greaterThan">
      <formula>0</formula>
    </cfRule>
    <cfRule type="cellIs" dxfId="1" priority="44" operator="greaterThan">
      <formula>1</formula>
    </cfRule>
    <cfRule type="cellIs" dxfId="2" priority="45" operator="greaterThan">
      <formula>1</formula>
    </cfRule>
  </conditionalFormatting>
  <conditionalFormatting sqref="K101:K109">
    <cfRule type="cellIs" dxfId="0" priority="163" operator="greaterThan">
      <formula>0</formula>
    </cfRule>
    <cfRule type="cellIs" dxfId="1" priority="164" operator="greaterThan">
      <formula>1</formula>
    </cfRule>
    <cfRule type="cellIs" dxfId="2" priority="165" operator="greaterThan">
      <formula>1</formula>
    </cfRule>
  </conditionalFormatting>
  <conditionalFormatting sqref="K110:K112">
    <cfRule type="cellIs" dxfId="0" priority="157" operator="greaterThan">
      <formula>0</formula>
    </cfRule>
    <cfRule type="cellIs" dxfId="1" priority="158" operator="greaterThan">
      <formula>1</formula>
    </cfRule>
    <cfRule type="cellIs" dxfId="2" priority="159" operator="greaterThan">
      <formula>1</formula>
    </cfRule>
  </conditionalFormatting>
  <conditionalFormatting sqref="K113:K115">
    <cfRule type="cellIs" dxfId="0" priority="169" operator="greaterThan">
      <formula>0</formula>
    </cfRule>
    <cfRule type="cellIs" dxfId="1" priority="170" operator="greaterThan">
      <formula>1</formula>
    </cfRule>
    <cfRule type="cellIs" dxfId="2" priority="171" operator="greaterThan">
      <formula>1</formula>
    </cfRule>
  </conditionalFormatting>
  <conditionalFormatting sqref="K128:K137">
    <cfRule type="cellIs" dxfId="0" priority="109" operator="greaterThan">
      <formula>0</formula>
    </cfRule>
    <cfRule type="cellIs" dxfId="1" priority="110" operator="greaterThan">
      <formula>1</formula>
    </cfRule>
    <cfRule type="cellIs" dxfId="2" priority="111" operator="greaterThan">
      <formula>1</formula>
    </cfRule>
  </conditionalFormatting>
  <conditionalFormatting sqref="K141:K143">
    <cfRule type="cellIs" dxfId="0" priority="115" operator="greaterThan">
      <formula>0</formula>
    </cfRule>
    <cfRule type="cellIs" dxfId="1" priority="116" operator="greaterThan">
      <formula>1</formula>
    </cfRule>
    <cfRule type="cellIs" dxfId="2" priority="117" operator="greaterThan">
      <formula>1</formula>
    </cfRule>
  </conditionalFormatting>
  <conditionalFormatting sqref="L12:L21">
    <cfRule type="cellIs" dxfId="3" priority="497" operator="greaterThan">
      <formula>0</formula>
    </cfRule>
    <cfRule type="cellIs" dxfId="4" priority="498" operator="greaterThan">
      <formula>0</formula>
    </cfRule>
  </conditionalFormatting>
  <conditionalFormatting sqref="L25:L27">
    <cfRule type="cellIs" dxfId="3" priority="503" operator="greaterThan">
      <formula>0</formula>
    </cfRule>
    <cfRule type="cellIs" dxfId="4" priority="504" operator="greaterThan">
      <formula>0</formula>
    </cfRule>
  </conditionalFormatting>
  <conditionalFormatting sqref="L40:L49">
    <cfRule type="cellIs" dxfId="3" priority="419" operator="greaterThan">
      <formula>0</formula>
    </cfRule>
    <cfRule type="cellIs" dxfId="4" priority="420" operator="greaterThan">
      <formula>0</formula>
    </cfRule>
  </conditionalFormatting>
  <conditionalFormatting sqref="L53:L55">
    <cfRule type="cellIs" dxfId="3" priority="425" operator="greaterThan">
      <formula>0</formula>
    </cfRule>
    <cfRule type="cellIs" dxfId="4" priority="426" operator="greaterThan">
      <formula>0</formula>
    </cfRule>
  </conditionalFormatting>
  <conditionalFormatting sqref="L68:L77">
    <cfRule type="cellIs" dxfId="3" priority="629" operator="greaterThan">
      <formula>0</formula>
    </cfRule>
    <cfRule type="cellIs" dxfId="4" priority="630" operator="greaterThan">
      <formula>0</formula>
    </cfRule>
  </conditionalFormatting>
  <conditionalFormatting sqref="L81:L83">
    <cfRule type="cellIs" dxfId="3" priority="635" operator="greaterThan">
      <formula>0</formula>
    </cfRule>
    <cfRule type="cellIs" dxfId="4" priority="636" operator="greaterThan">
      <formula>0</formula>
    </cfRule>
  </conditionalFormatting>
  <conditionalFormatting sqref="L93:L99">
    <cfRule type="cellIs" dxfId="3" priority="46" operator="greaterThan">
      <formula>0</formula>
    </cfRule>
    <cfRule type="cellIs" dxfId="4" priority="47" operator="greaterThan">
      <formula>0</formula>
    </cfRule>
  </conditionalFormatting>
  <conditionalFormatting sqref="L101:L109">
    <cfRule type="cellIs" dxfId="3" priority="166" operator="greaterThan">
      <formula>0</formula>
    </cfRule>
    <cfRule type="cellIs" dxfId="4" priority="167" operator="greaterThan">
      <formula>0</formula>
    </cfRule>
  </conditionalFormatting>
  <conditionalFormatting sqref="L110:L112">
    <cfRule type="cellIs" dxfId="3" priority="160" operator="greaterThan">
      <formula>0</formula>
    </cfRule>
    <cfRule type="cellIs" dxfId="4" priority="161" operator="greaterThan">
      <formula>0</formula>
    </cfRule>
  </conditionalFormatting>
  <conditionalFormatting sqref="L113:L115">
    <cfRule type="cellIs" dxfId="3" priority="172" operator="greaterThan">
      <formula>0</formula>
    </cfRule>
    <cfRule type="cellIs" dxfId="4" priority="173" operator="greaterThan">
      <formula>0</formula>
    </cfRule>
  </conditionalFormatting>
  <conditionalFormatting sqref="L128:L137">
    <cfRule type="cellIs" dxfId="3" priority="112" operator="greaterThan">
      <formula>0</formula>
    </cfRule>
    <cfRule type="cellIs" dxfId="4" priority="113" operator="greaterThan">
      <formula>0</formula>
    </cfRule>
  </conditionalFormatting>
  <conditionalFormatting sqref="L141:L143">
    <cfRule type="cellIs" dxfId="3" priority="118" operator="greaterThan">
      <formula>0</formula>
    </cfRule>
    <cfRule type="cellIs" dxfId="4" priority="119" operator="greaterThan">
      <formula>0</formula>
    </cfRule>
  </conditionalFormatting>
  <conditionalFormatting sqref="M12:M21">
    <cfRule type="cellIs" dxfId="5" priority="499" operator="greaterThan">
      <formula>0</formula>
    </cfRule>
  </conditionalFormatting>
  <conditionalFormatting sqref="M25:M27">
    <cfRule type="cellIs" dxfId="5" priority="505" operator="greaterThan">
      <formula>0</formula>
    </cfRule>
  </conditionalFormatting>
  <conditionalFormatting sqref="M40:M49">
    <cfRule type="cellIs" dxfId="5" priority="421" operator="greaterThan">
      <formula>0</formula>
    </cfRule>
  </conditionalFormatting>
  <conditionalFormatting sqref="M53:M55">
    <cfRule type="cellIs" dxfId="5" priority="427" operator="greaterThan">
      <formula>0</formula>
    </cfRule>
  </conditionalFormatting>
  <conditionalFormatting sqref="M68:M77">
    <cfRule type="cellIs" dxfId="5" priority="631" operator="greaterThan">
      <formula>0</formula>
    </cfRule>
  </conditionalFormatting>
  <conditionalFormatting sqref="M81:M83">
    <cfRule type="cellIs" dxfId="5" priority="637" operator="greaterThan">
      <formula>0</formula>
    </cfRule>
  </conditionalFormatting>
  <conditionalFormatting sqref="M93:M99">
    <cfRule type="cellIs" dxfId="5" priority="48" operator="greaterThan">
      <formula>0</formula>
    </cfRule>
  </conditionalFormatting>
  <conditionalFormatting sqref="M101:M109">
    <cfRule type="cellIs" dxfId="5" priority="168" operator="greaterThan">
      <formula>0</formula>
    </cfRule>
  </conditionalFormatting>
  <conditionalFormatting sqref="M110:M112">
    <cfRule type="cellIs" dxfId="5" priority="162" operator="greaterThan">
      <formula>0</formula>
    </cfRule>
  </conditionalFormatting>
  <conditionalFormatting sqref="M113:M115">
    <cfRule type="cellIs" dxfId="5" priority="174" operator="greaterThan">
      <formula>0</formula>
    </cfRule>
  </conditionalFormatting>
  <conditionalFormatting sqref="M128:M137">
    <cfRule type="cellIs" dxfId="5" priority="114" operator="greaterThan">
      <formula>0</formula>
    </cfRule>
  </conditionalFormatting>
  <conditionalFormatting sqref="M141:M143">
    <cfRule type="cellIs" dxfId="5" priority="120" operator="greaterThan">
      <formula>0</formula>
    </cfRule>
  </conditionalFormatting>
  <conditionalFormatting sqref="O5:O11">
    <cfRule type="cellIs" dxfId="6" priority="544" operator="greaterThan">
      <formula>0</formula>
    </cfRule>
  </conditionalFormatting>
  <conditionalFormatting sqref="O12:O21">
    <cfRule type="cellIs" dxfId="6" priority="545" operator="greaterThan">
      <formula>0</formula>
    </cfRule>
  </conditionalFormatting>
  <conditionalFormatting sqref="O33:O39">
    <cfRule type="cellIs" dxfId="6" priority="523" operator="greaterThan">
      <formula>0</formula>
    </cfRule>
  </conditionalFormatting>
  <conditionalFormatting sqref="O40:O49">
    <cfRule type="cellIs" dxfId="6" priority="524" operator="greaterThan">
      <formula>0</formula>
    </cfRule>
  </conditionalFormatting>
  <conditionalFormatting sqref="O61:O67">
    <cfRule type="cellIs" dxfId="6" priority="689" operator="greaterThan">
      <formula>0</formula>
    </cfRule>
  </conditionalFormatting>
  <conditionalFormatting sqref="O68:O77">
    <cfRule type="cellIs" dxfId="6" priority="690" operator="greaterThan">
      <formula>0</formula>
    </cfRule>
  </conditionalFormatting>
  <conditionalFormatting sqref="O93:O99">
    <cfRule type="cellIs" dxfId="6" priority="731" operator="greaterThan">
      <formula>0</formula>
    </cfRule>
  </conditionalFormatting>
  <conditionalFormatting sqref="O100:O109">
    <cfRule type="cellIs" dxfId="6" priority="732" operator="greaterThan">
      <formula>0</formula>
    </cfRule>
  </conditionalFormatting>
  <conditionalFormatting sqref="O121:O127">
    <cfRule type="cellIs" dxfId="6" priority="710" operator="greaterThan">
      <formula>0</formula>
    </cfRule>
  </conditionalFormatting>
  <conditionalFormatting sqref="O128:O137">
    <cfRule type="cellIs" dxfId="6" priority="711" operator="greaterThan">
      <formula>0</formula>
    </cfRule>
  </conditionalFormatting>
  <conditionalFormatting sqref="P12:P21">
    <cfRule type="cellIs" dxfId="0" priority="63" operator="greaterThan">
      <formula>0</formula>
    </cfRule>
    <cfRule type="cellIs" dxfId="1" priority="64" operator="greaterThan">
      <formula>1</formula>
    </cfRule>
    <cfRule type="cellIs" dxfId="2" priority="65" operator="greaterThan">
      <formula>1</formula>
    </cfRule>
  </conditionalFormatting>
  <conditionalFormatting sqref="P25:P27">
    <cfRule type="cellIs" dxfId="0" priority="69" operator="greaterThan">
      <formula>0</formula>
    </cfRule>
    <cfRule type="cellIs" dxfId="1" priority="70" operator="greaterThan">
      <formula>1</formula>
    </cfRule>
    <cfRule type="cellIs" dxfId="2" priority="71" operator="greaterThan">
      <formula>1</formula>
    </cfRule>
  </conditionalFormatting>
  <conditionalFormatting sqref="P40:P49">
    <cfRule type="cellIs" dxfId="0" priority="434" operator="greaterThan">
      <formula>0</formula>
    </cfRule>
    <cfRule type="cellIs" dxfId="1" priority="435" operator="greaterThan">
      <formula>1</formula>
    </cfRule>
    <cfRule type="cellIs" dxfId="2" priority="436" operator="greaterThan">
      <formula>1</formula>
    </cfRule>
  </conditionalFormatting>
  <conditionalFormatting sqref="P53:P55">
    <cfRule type="cellIs" dxfId="0" priority="440" operator="greaterThan">
      <formula>0</formula>
    </cfRule>
    <cfRule type="cellIs" dxfId="1" priority="441" operator="greaterThan">
      <formula>1</formula>
    </cfRule>
    <cfRule type="cellIs" dxfId="2" priority="442" operator="greaterThan">
      <formula>1</formula>
    </cfRule>
  </conditionalFormatting>
  <conditionalFormatting sqref="P68:P77">
    <cfRule type="cellIs" dxfId="0" priority="608" operator="greaterThan">
      <formula>0</formula>
    </cfRule>
    <cfRule type="cellIs" dxfId="1" priority="609" operator="greaterThan">
      <formula>1</formula>
    </cfRule>
    <cfRule type="cellIs" dxfId="2" priority="610" operator="greaterThan">
      <formula>1</formula>
    </cfRule>
  </conditionalFormatting>
  <conditionalFormatting sqref="P81:P83">
    <cfRule type="cellIs" dxfId="0" priority="614" operator="greaterThan">
      <formula>0</formula>
    </cfRule>
    <cfRule type="cellIs" dxfId="1" priority="615" operator="greaterThan">
      <formula>1</formula>
    </cfRule>
    <cfRule type="cellIs" dxfId="2" priority="616" operator="greaterThan">
      <formula>1</formula>
    </cfRule>
  </conditionalFormatting>
  <conditionalFormatting sqref="P100:P109">
    <cfRule type="cellIs" dxfId="0" priority="181" operator="greaterThan">
      <formula>0</formula>
    </cfRule>
    <cfRule type="cellIs" dxfId="1" priority="182" operator="greaterThan">
      <formula>1</formula>
    </cfRule>
    <cfRule type="cellIs" dxfId="2" priority="183" operator="greaterThan">
      <formula>1</formula>
    </cfRule>
  </conditionalFormatting>
  <conditionalFormatting sqref="P113:P115">
    <cfRule type="cellIs" dxfId="0" priority="187" operator="greaterThan">
      <formula>0</formula>
    </cfRule>
    <cfRule type="cellIs" dxfId="1" priority="188" operator="greaterThan">
      <formula>1</formula>
    </cfRule>
    <cfRule type="cellIs" dxfId="2" priority="189" operator="greaterThan">
      <formula>1</formula>
    </cfRule>
  </conditionalFormatting>
  <conditionalFormatting sqref="P128:P137">
    <cfRule type="cellIs" dxfId="0" priority="644" operator="greaterThan">
      <formula>0</formula>
    </cfRule>
    <cfRule type="cellIs" dxfId="1" priority="645" operator="greaterThan">
      <formula>1</formula>
    </cfRule>
    <cfRule type="cellIs" dxfId="2" priority="646" operator="greaterThan">
      <formula>1</formula>
    </cfRule>
  </conditionalFormatting>
  <conditionalFormatting sqref="P141:P143">
    <cfRule type="cellIs" dxfId="0" priority="650" operator="greaterThan">
      <formula>0</formula>
    </cfRule>
    <cfRule type="cellIs" dxfId="1" priority="651" operator="greaterThan">
      <formula>1</formula>
    </cfRule>
    <cfRule type="cellIs" dxfId="2" priority="652" operator="greaterThan">
      <formula>1</formula>
    </cfRule>
  </conditionalFormatting>
  <conditionalFormatting sqref="Q12:Q21">
    <cfRule type="cellIs" dxfId="3" priority="66" operator="greaterThan">
      <formula>0</formula>
    </cfRule>
    <cfRule type="cellIs" dxfId="4" priority="67" operator="greaterThan">
      <formula>0</formula>
    </cfRule>
  </conditionalFormatting>
  <conditionalFormatting sqref="Q25:Q27">
    <cfRule type="cellIs" dxfId="3" priority="72" operator="greaterThan">
      <formula>0</formula>
    </cfRule>
    <cfRule type="cellIs" dxfId="4" priority="73" operator="greaterThan">
      <formula>0</formula>
    </cfRule>
  </conditionalFormatting>
  <conditionalFormatting sqref="Q40:Q49">
    <cfRule type="cellIs" dxfId="3" priority="437" operator="greaterThan">
      <formula>0</formula>
    </cfRule>
    <cfRule type="cellIs" dxfId="4" priority="438" operator="greaterThan">
      <formula>0</formula>
    </cfRule>
  </conditionalFormatting>
  <conditionalFormatting sqref="Q53:Q55">
    <cfRule type="cellIs" dxfId="3" priority="443" operator="greaterThan">
      <formula>0</formula>
    </cfRule>
    <cfRule type="cellIs" dxfId="4" priority="444" operator="greaterThan">
      <formula>0</formula>
    </cfRule>
  </conditionalFormatting>
  <conditionalFormatting sqref="Q68:Q77">
    <cfRule type="cellIs" dxfId="3" priority="611" operator="greaterThan">
      <formula>0</formula>
    </cfRule>
    <cfRule type="cellIs" dxfId="4" priority="612" operator="greaterThan">
      <formula>0</formula>
    </cfRule>
  </conditionalFormatting>
  <conditionalFormatting sqref="Q81:Q83">
    <cfRule type="cellIs" dxfId="3" priority="617" operator="greaterThan">
      <formula>0</formula>
    </cfRule>
    <cfRule type="cellIs" dxfId="4" priority="618" operator="greaterThan">
      <formula>0</formula>
    </cfRule>
  </conditionalFormatting>
  <conditionalFormatting sqref="Q100:Q109">
    <cfRule type="cellIs" dxfId="3" priority="184" operator="greaterThan">
      <formula>0</formula>
    </cfRule>
    <cfRule type="cellIs" dxfId="4" priority="185" operator="greaterThan">
      <formula>0</formula>
    </cfRule>
  </conditionalFormatting>
  <conditionalFormatting sqref="Q113:Q115">
    <cfRule type="cellIs" dxfId="3" priority="190" operator="greaterThan">
      <formula>0</formula>
    </cfRule>
    <cfRule type="cellIs" dxfId="4" priority="191" operator="greaterThan">
      <formula>0</formula>
    </cfRule>
  </conditionalFormatting>
  <conditionalFormatting sqref="Q128:Q137">
    <cfRule type="cellIs" dxfId="3" priority="647" operator="greaterThan">
      <formula>0</formula>
    </cfRule>
    <cfRule type="cellIs" dxfId="4" priority="648" operator="greaterThan">
      <formula>0</formula>
    </cfRule>
  </conditionalFormatting>
  <conditionalFormatting sqref="Q141:Q143">
    <cfRule type="cellIs" dxfId="3" priority="653" operator="greaterThan">
      <formula>0</formula>
    </cfRule>
    <cfRule type="cellIs" dxfId="4" priority="654" operator="greaterThan">
      <formula>0</formula>
    </cfRule>
  </conditionalFormatting>
  <conditionalFormatting sqref="R12:R21">
    <cfRule type="cellIs" dxfId="5" priority="68" operator="greaterThan">
      <formula>0</formula>
    </cfRule>
  </conditionalFormatting>
  <conditionalFormatting sqref="R25:R27">
    <cfRule type="cellIs" dxfId="5" priority="74" operator="greaterThan">
      <formula>0</formula>
    </cfRule>
  </conditionalFormatting>
  <conditionalFormatting sqref="R40:R49">
    <cfRule type="cellIs" dxfId="5" priority="439" operator="greaterThan">
      <formula>0</formula>
    </cfRule>
  </conditionalFormatting>
  <conditionalFormatting sqref="R53:R55">
    <cfRule type="cellIs" dxfId="5" priority="445" operator="greaterThan">
      <formula>0</formula>
    </cfRule>
  </conditionalFormatting>
  <conditionalFormatting sqref="R68:R77">
    <cfRule type="cellIs" dxfId="5" priority="613" operator="greaterThan">
      <formula>0</formula>
    </cfRule>
  </conditionalFormatting>
  <conditionalFormatting sqref="R81:R83">
    <cfRule type="cellIs" dxfId="5" priority="619" operator="greaterThan">
      <formula>0</formula>
    </cfRule>
  </conditionalFormatting>
  <conditionalFormatting sqref="R100:R109">
    <cfRule type="cellIs" dxfId="5" priority="186" operator="greaterThan">
      <formula>0</formula>
    </cfRule>
  </conditionalFormatting>
  <conditionalFormatting sqref="R113:R115">
    <cfRule type="cellIs" dxfId="5" priority="192" operator="greaterThan">
      <formula>0</formula>
    </cfRule>
  </conditionalFormatting>
  <conditionalFormatting sqref="R128:R137">
    <cfRule type="cellIs" dxfId="5" priority="649" operator="greaterThan">
      <formula>0</formula>
    </cfRule>
  </conditionalFormatting>
  <conditionalFormatting sqref="R141:R143">
    <cfRule type="cellIs" dxfId="5" priority="655" operator="greaterThan">
      <formula>0</formula>
    </cfRule>
  </conditionalFormatting>
  <conditionalFormatting sqref="S12:S21">
    <cfRule type="cellIs" dxfId="6" priority="82" operator="greaterThan">
      <formula>0</formula>
    </cfRule>
  </conditionalFormatting>
  <conditionalFormatting sqref="S25:S27">
    <cfRule type="cellIs" dxfId="6" priority="83" operator="greaterThan">
      <formula>0</formula>
    </cfRule>
  </conditionalFormatting>
  <conditionalFormatting sqref="T5:T11">
    <cfRule type="cellIs" dxfId="6" priority="546" operator="greaterThan">
      <formula>0</formula>
    </cfRule>
  </conditionalFormatting>
  <conditionalFormatting sqref="T12:T21">
    <cfRule type="cellIs" dxfId="6" priority="547" operator="greaterThan">
      <formula>0</formula>
    </cfRule>
  </conditionalFormatting>
  <conditionalFormatting sqref="T33:T39">
    <cfRule type="cellIs" dxfId="6" priority="525" operator="greaterThan">
      <formula>0</formula>
    </cfRule>
  </conditionalFormatting>
  <conditionalFormatting sqref="T40:T49">
    <cfRule type="cellIs" dxfId="6" priority="526" operator="greaterThan">
      <formula>0</formula>
    </cfRule>
  </conditionalFormatting>
  <conditionalFormatting sqref="T61:T67">
    <cfRule type="cellIs" dxfId="6" priority="691" operator="greaterThan">
      <formula>0</formula>
    </cfRule>
  </conditionalFormatting>
  <conditionalFormatting sqref="T68:T77">
    <cfRule type="cellIs" dxfId="6" priority="692" operator="greaterThan">
      <formula>0</formula>
    </cfRule>
  </conditionalFormatting>
  <conditionalFormatting sqref="T93:T99">
    <cfRule type="cellIs" dxfId="6" priority="733" operator="greaterThan">
      <formula>0</formula>
    </cfRule>
  </conditionalFormatting>
  <conditionalFormatting sqref="T100:T109">
    <cfRule type="cellIs" dxfId="6" priority="734" operator="greaterThan">
      <formula>0</formula>
    </cfRule>
  </conditionalFormatting>
  <conditionalFormatting sqref="T121:T127">
    <cfRule type="cellIs" dxfId="6" priority="712" operator="greaterThan">
      <formula>0</formula>
    </cfRule>
  </conditionalFormatting>
  <conditionalFormatting sqref="T128:T137">
    <cfRule type="cellIs" dxfId="6" priority="713" operator="greaterThan">
      <formula>0</formula>
    </cfRule>
  </conditionalFormatting>
  <conditionalFormatting sqref="U12:U21">
    <cfRule type="cellIs" dxfId="0" priority="470" operator="greaterThan">
      <formula>0</formula>
    </cfRule>
    <cfRule type="cellIs" dxfId="1" priority="471" operator="greaterThan">
      <formula>1</formula>
    </cfRule>
    <cfRule type="cellIs" dxfId="2" priority="472" operator="greaterThan">
      <formula>1</formula>
    </cfRule>
  </conditionalFormatting>
  <conditionalFormatting sqref="U25:U27">
    <cfRule type="cellIs" dxfId="0" priority="476" operator="greaterThan">
      <formula>0</formula>
    </cfRule>
    <cfRule type="cellIs" dxfId="1" priority="477" operator="greaterThan">
      <formula>1</formula>
    </cfRule>
    <cfRule type="cellIs" dxfId="2" priority="478" operator="greaterThan">
      <formula>1</formula>
    </cfRule>
  </conditionalFormatting>
  <conditionalFormatting sqref="U40:U49">
    <cfRule type="cellIs" dxfId="0" priority="452" operator="greaterThan">
      <formula>0</formula>
    </cfRule>
    <cfRule type="cellIs" dxfId="1" priority="453" operator="greaterThan">
      <formula>1</formula>
    </cfRule>
    <cfRule type="cellIs" dxfId="2" priority="454" operator="greaterThan">
      <formula>1</formula>
    </cfRule>
  </conditionalFormatting>
  <conditionalFormatting sqref="U53:U55">
    <cfRule type="cellIs" dxfId="0" priority="458" operator="greaterThan">
      <formula>0</formula>
    </cfRule>
    <cfRule type="cellIs" dxfId="1" priority="459" operator="greaterThan">
      <formula>1</formula>
    </cfRule>
    <cfRule type="cellIs" dxfId="2" priority="460" operator="greaterThan">
      <formula>1</formula>
    </cfRule>
  </conditionalFormatting>
  <conditionalFormatting sqref="U68:U77">
    <cfRule type="cellIs" dxfId="0" priority="590" operator="greaterThan">
      <formula>0</formula>
    </cfRule>
    <cfRule type="cellIs" dxfId="1" priority="591" operator="greaterThan">
      <formula>1</formula>
    </cfRule>
    <cfRule type="cellIs" dxfId="2" priority="592" operator="greaterThan">
      <formula>1</formula>
    </cfRule>
  </conditionalFormatting>
  <conditionalFormatting sqref="U81:U83">
    <cfRule type="cellIs" dxfId="0" priority="596" operator="greaterThan">
      <formula>0</formula>
    </cfRule>
    <cfRule type="cellIs" dxfId="1" priority="597" operator="greaterThan">
      <formula>1</formula>
    </cfRule>
    <cfRule type="cellIs" dxfId="2" priority="598" operator="greaterThan">
      <formula>1</formula>
    </cfRule>
  </conditionalFormatting>
  <conditionalFormatting sqref="U100:U109">
    <cfRule type="cellIs" dxfId="0" priority="145" operator="greaterThan">
      <formula>0</formula>
    </cfRule>
    <cfRule type="cellIs" dxfId="1" priority="146" operator="greaterThan">
      <formula>1</formula>
    </cfRule>
    <cfRule type="cellIs" dxfId="2" priority="147" operator="greaterThan">
      <formula>1</formula>
    </cfRule>
  </conditionalFormatting>
  <conditionalFormatting sqref="U113:U115">
    <cfRule type="cellIs" dxfId="0" priority="151" operator="greaterThan">
      <formula>0</formula>
    </cfRule>
    <cfRule type="cellIs" dxfId="1" priority="152" operator="greaterThan">
      <formula>1</formula>
    </cfRule>
    <cfRule type="cellIs" dxfId="2" priority="153" operator="greaterThan">
      <formula>1</formula>
    </cfRule>
  </conditionalFormatting>
  <conditionalFormatting sqref="U128:U137">
    <cfRule type="cellIs" dxfId="0" priority="127" operator="greaterThan">
      <formula>0</formula>
    </cfRule>
    <cfRule type="cellIs" dxfId="1" priority="128" operator="greaterThan">
      <formula>1</formula>
    </cfRule>
    <cfRule type="cellIs" dxfId="2" priority="129" operator="greaterThan">
      <formula>1</formula>
    </cfRule>
  </conditionalFormatting>
  <conditionalFormatting sqref="U141:U143">
    <cfRule type="cellIs" dxfId="0" priority="133" operator="greaterThan">
      <formula>0</formula>
    </cfRule>
    <cfRule type="cellIs" dxfId="1" priority="134" operator="greaterThan">
      <formula>1</formula>
    </cfRule>
    <cfRule type="cellIs" dxfId="2" priority="135" operator="greaterThan">
      <formula>1</formula>
    </cfRule>
  </conditionalFormatting>
  <conditionalFormatting sqref="V12:V21">
    <cfRule type="cellIs" dxfId="3" priority="473" operator="greaterThan">
      <formula>0</formula>
    </cfRule>
    <cfRule type="cellIs" dxfId="4" priority="474" operator="greaterThan">
      <formula>0</formula>
    </cfRule>
  </conditionalFormatting>
  <conditionalFormatting sqref="V25:V27">
    <cfRule type="cellIs" dxfId="3" priority="479" operator="greaterThan">
      <formula>0</formula>
    </cfRule>
    <cfRule type="cellIs" dxfId="4" priority="480" operator="greaterThan">
      <formula>0</formula>
    </cfRule>
  </conditionalFormatting>
  <conditionalFormatting sqref="V40:V49">
    <cfRule type="cellIs" dxfId="3" priority="455" operator="greaterThan">
      <formula>0</formula>
    </cfRule>
    <cfRule type="cellIs" dxfId="4" priority="456" operator="greaterThan">
      <formula>0</formula>
    </cfRule>
  </conditionalFormatting>
  <conditionalFormatting sqref="V53:V55">
    <cfRule type="cellIs" dxfId="3" priority="461" operator="greaterThan">
      <formula>0</formula>
    </cfRule>
    <cfRule type="cellIs" dxfId="4" priority="462" operator="greaterThan">
      <formula>0</formula>
    </cfRule>
  </conditionalFormatting>
  <conditionalFormatting sqref="V68:V77">
    <cfRule type="cellIs" dxfId="3" priority="593" operator="greaterThan">
      <formula>0</formula>
    </cfRule>
    <cfRule type="cellIs" dxfId="4" priority="594" operator="greaterThan">
      <formula>0</formula>
    </cfRule>
  </conditionalFormatting>
  <conditionalFormatting sqref="V81:V83">
    <cfRule type="cellIs" dxfId="3" priority="599" operator="greaterThan">
      <formula>0</formula>
    </cfRule>
    <cfRule type="cellIs" dxfId="4" priority="600" operator="greaterThan">
      <formula>0</formula>
    </cfRule>
  </conditionalFormatting>
  <conditionalFormatting sqref="V100:V109">
    <cfRule type="cellIs" dxfId="3" priority="148" operator="greaterThan">
      <formula>0</formula>
    </cfRule>
    <cfRule type="cellIs" dxfId="4" priority="149" operator="greaterThan">
      <formula>0</formula>
    </cfRule>
  </conditionalFormatting>
  <conditionalFormatting sqref="V113:V115">
    <cfRule type="cellIs" dxfId="3" priority="154" operator="greaterThan">
      <formula>0</formula>
    </cfRule>
    <cfRule type="cellIs" dxfId="4" priority="155" operator="greaterThan">
      <formula>0</formula>
    </cfRule>
  </conditionalFormatting>
  <conditionalFormatting sqref="V128:V137">
    <cfRule type="cellIs" dxfId="3" priority="130" operator="greaterThan">
      <formula>0</formula>
    </cfRule>
    <cfRule type="cellIs" dxfId="4" priority="131" operator="greaterThan">
      <formula>0</formula>
    </cfRule>
  </conditionalFormatting>
  <conditionalFormatting sqref="V141:V143">
    <cfRule type="cellIs" dxfId="3" priority="136" operator="greaterThan">
      <formula>0</formula>
    </cfRule>
    <cfRule type="cellIs" dxfId="4" priority="137" operator="greaterThan">
      <formula>0</formula>
    </cfRule>
  </conditionalFormatting>
  <conditionalFormatting sqref="W12:W21">
    <cfRule type="cellIs" dxfId="5" priority="475" operator="greaterThan">
      <formula>0</formula>
    </cfRule>
  </conditionalFormatting>
  <conditionalFormatting sqref="W25:W27">
    <cfRule type="cellIs" dxfId="5" priority="481" operator="greaterThan">
      <formula>0</formula>
    </cfRule>
  </conditionalFormatting>
  <conditionalFormatting sqref="W40:W49">
    <cfRule type="cellIs" dxfId="5" priority="457" operator="greaterThan">
      <formula>0</formula>
    </cfRule>
  </conditionalFormatting>
  <conditionalFormatting sqref="W53:W55">
    <cfRule type="cellIs" dxfId="5" priority="463" operator="greaterThan">
      <formula>0</formula>
    </cfRule>
  </conditionalFormatting>
  <conditionalFormatting sqref="W68:W77">
    <cfRule type="cellIs" dxfId="5" priority="595" operator="greaterThan">
      <formula>0</formula>
    </cfRule>
  </conditionalFormatting>
  <conditionalFormatting sqref="W81:W83">
    <cfRule type="cellIs" dxfId="5" priority="601" operator="greaterThan">
      <formula>0</formula>
    </cfRule>
  </conditionalFormatting>
  <conditionalFormatting sqref="W100:W109">
    <cfRule type="cellIs" dxfId="5" priority="150" operator="greaterThan">
      <formula>0</formula>
    </cfRule>
  </conditionalFormatting>
  <conditionalFormatting sqref="W113:W115">
    <cfRule type="cellIs" dxfId="5" priority="156" operator="greaterThan">
      <formula>0</formula>
    </cfRule>
  </conditionalFormatting>
  <conditionalFormatting sqref="W128:W137">
    <cfRule type="cellIs" dxfId="5" priority="132" operator="greaterThan">
      <formula>0</formula>
    </cfRule>
  </conditionalFormatting>
  <conditionalFormatting sqref="W141:W143">
    <cfRule type="cellIs" dxfId="5" priority="138" operator="greaterThan">
      <formula>0</formula>
    </cfRule>
  </conditionalFormatting>
  <conditionalFormatting sqref="Y5:Y11">
    <cfRule type="cellIs" dxfId="6" priority="548" operator="greaterThan">
      <formula>0</formula>
    </cfRule>
  </conditionalFormatting>
  <conditionalFormatting sqref="Y12:Y21">
    <cfRule type="cellIs" dxfId="6" priority="549" operator="greaterThan">
      <formula>0</formula>
    </cfRule>
  </conditionalFormatting>
  <conditionalFormatting sqref="Y33:Y39">
    <cfRule type="cellIs" dxfId="6" priority="527" operator="greaterThan">
      <formula>0</formula>
    </cfRule>
  </conditionalFormatting>
  <conditionalFormatting sqref="Y40:Y49">
    <cfRule type="cellIs" dxfId="6" priority="528" operator="greaterThan">
      <formula>0</formula>
    </cfRule>
  </conditionalFormatting>
  <conditionalFormatting sqref="Y61:Y67">
    <cfRule type="cellIs" dxfId="6" priority="693" operator="greaterThan">
      <formula>0</formula>
    </cfRule>
  </conditionalFormatting>
  <conditionalFormatting sqref="Y68:Y77">
    <cfRule type="cellIs" dxfId="6" priority="694" operator="greaterThan">
      <formula>0</formula>
    </cfRule>
  </conditionalFormatting>
  <conditionalFormatting sqref="Y93:Y99">
    <cfRule type="cellIs" dxfId="6" priority="735" operator="greaterThan">
      <formula>0</formula>
    </cfRule>
  </conditionalFormatting>
  <conditionalFormatting sqref="Y100:Y109">
    <cfRule type="cellIs" dxfId="6" priority="736" operator="greaterThan">
      <formula>0</formula>
    </cfRule>
  </conditionalFormatting>
  <conditionalFormatting sqref="Y121:Y127">
    <cfRule type="cellIs" dxfId="6" priority="714" operator="greaterThan">
      <formula>0</formula>
    </cfRule>
  </conditionalFormatting>
  <conditionalFormatting sqref="Y128:Y137">
    <cfRule type="cellIs" dxfId="6" priority="715" operator="greaterThan">
      <formula>0</formula>
    </cfRule>
  </conditionalFormatting>
  <conditionalFormatting sqref="Z12:Z21">
    <cfRule type="cellIs" dxfId="0" priority="537" operator="greaterThan">
      <formula>0</formula>
    </cfRule>
    <cfRule type="cellIs" dxfId="1" priority="538" operator="greaterThan">
      <formula>1</formula>
    </cfRule>
    <cfRule type="cellIs" dxfId="2" priority="539" operator="greaterThan">
      <formula>1</formula>
    </cfRule>
  </conditionalFormatting>
  <conditionalFormatting sqref="Z40:Z49">
    <cfRule type="cellIs" dxfId="0" priority="518" operator="greaterThan">
      <formula>0</formula>
    </cfRule>
    <cfRule type="cellIs" dxfId="1" priority="519" operator="greaterThan">
      <formula>1</formula>
    </cfRule>
    <cfRule type="cellIs" dxfId="2" priority="520" operator="greaterThan">
      <formula>1</formula>
    </cfRule>
  </conditionalFormatting>
  <conditionalFormatting sqref="Z68:Z77">
    <cfRule type="cellIs" dxfId="0" priority="682" operator="greaterThan">
      <formula>0</formula>
    </cfRule>
    <cfRule type="cellIs" dxfId="1" priority="683" operator="greaterThan">
      <formula>1</formula>
    </cfRule>
    <cfRule type="cellIs" dxfId="2" priority="684" operator="greaterThan">
      <formula>1</formula>
    </cfRule>
  </conditionalFormatting>
  <conditionalFormatting sqref="Z128:Z137">
    <cfRule type="cellIs" dxfId="0" priority="703" operator="greaterThan">
      <formula>0</formula>
    </cfRule>
    <cfRule type="cellIs" dxfId="1" priority="704" operator="greaterThan">
      <formula>1</formula>
    </cfRule>
    <cfRule type="cellIs" dxfId="2" priority="705" operator="greaterThan">
      <formula>1</formula>
    </cfRule>
  </conditionalFormatting>
  <conditionalFormatting sqref="AA12:AA21">
    <cfRule type="cellIs" dxfId="3" priority="540" operator="greaterThan">
      <formula>0</formula>
    </cfRule>
    <cfRule type="cellIs" dxfId="4" priority="541" operator="greaterThan">
      <formula>0</formula>
    </cfRule>
  </conditionalFormatting>
  <conditionalFormatting sqref="AA68:AA77">
    <cfRule type="cellIs" dxfId="3" priority="685" operator="greaterThan">
      <formula>0</formula>
    </cfRule>
    <cfRule type="cellIs" dxfId="4" priority="686" operator="greaterThan">
      <formula>0</formula>
    </cfRule>
  </conditionalFormatting>
  <conditionalFormatting sqref="AA128:AA137">
    <cfRule type="cellIs" dxfId="3" priority="706" operator="greaterThan">
      <formula>0</formula>
    </cfRule>
    <cfRule type="cellIs" dxfId="4" priority="707" operator="greaterThan">
      <formula>0</formula>
    </cfRule>
  </conditionalFormatting>
  <conditionalFormatting sqref="AB12:AB21">
    <cfRule type="cellIs" dxfId="5" priority="542" operator="greaterThan">
      <formula>0</formula>
    </cfRule>
  </conditionalFormatting>
  <conditionalFormatting sqref="AB40:AB49">
    <cfRule type="cellIs" dxfId="5" priority="521" operator="greaterThan">
      <formula>0</formula>
    </cfRule>
  </conditionalFormatting>
  <conditionalFormatting sqref="AB68:AB77">
    <cfRule type="cellIs" dxfId="5" priority="687" operator="greaterThan">
      <formula>0</formula>
    </cfRule>
  </conditionalFormatting>
  <conditionalFormatting sqref="AB128:AB137">
    <cfRule type="cellIs" dxfId="5" priority="708" operator="greaterThan">
      <formula>0</formula>
    </cfRule>
  </conditionalFormatting>
  <conditionalFormatting sqref="AF5:AF27">
    <cfRule type="colorScale" priority="5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5:AF27">
    <cfRule type="colorScale" priority="5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3:AF55">
    <cfRule type="colorScale" priority="5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53:AF55">
    <cfRule type="colorScale" priority="5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1:AF83">
    <cfRule type="colorScale" priority="7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81:AF83">
    <cfRule type="colorScale" priority="7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93:AF115">
    <cfRule type="colorScale" priority="7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13:AF115">
    <cfRule type="colorScale" priority="7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21:AF143">
    <cfRule type="colorScale" priority="7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1:AF143">
    <cfRule type="colorScale" priority="7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5:BM18">
    <cfRule type="containsText" dxfId="12" priority="672" operator="between" text="B/E">
      <formula>NOT(ISERROR(SEARCH("B/E",BM5)))</formula>
    </cfRule>
    <cfRule type="containsText" dxfId="7" priority="671" operator="between" text="NO">
      <formula>NOT(ISERROR(SEARCH("NO",BM5)))</formula>
    </cfRule>
    <cfRule type="containsText" dxfId="10" priority="667" operator="between" text="B/E">
      <formula>NOT(ISERROR(SEARCH("B/E",BM5)))</formula>
    </cfRule>
    <cfRule type="containsText" dxfId="10" priority="668" operator="between" text="BE">
      <formula>NOT(ISERROR(SEARCH("BE",BM5)))</formula>
    </cfRule>
    <cfRule type="containsText" dxfId="13" priority="669" operator="between" text="WIN">
      <formula>NOT(ISERROR(SEARCH("WIN",BM5)))</formula>
    </cfRule>
    <cfRule type="containsText" dxfId="11" priority="670" operator="between" text="LOSE">
      <formula>NOT(ISERROR(SEARCH("LOSE",BM5)))</formula>
    </cfRule>
  </conditionalFormatting>
  <conditionalFormatting sqref="BZ33:BZ56">
    <cfRule type="cellIs" dxfId="0" priority="394" operator="greaterThan">
      <formula>0</formula>
    </cfRule>
    <cfRule type="cellIs" dxfId="1" priority="395" operator="greaterThan">
      <formula>1</formula>
    </cfRule>
    <cfRule type="cellIs" dxfId="2" priority="396" operator="greaterThan">
      <formula>1</formula>
    </cfRule>
  </conditionalFormatting>
  <conditionalFormatting sqref="BZ66:BZ76">
    <cfRule type="cellIs" dxfId="0" priority="344" operator="greaterThan">
      <formula>0</formula>
    </cfRule>
    <cfRule type="cellIs" dxfId="1" priority="345" operator="greaterThan">
      <formula>1</formula>
    </cfRule>
    <cfRule type="cellIs" dxfId="2" priority="346" operator="greaterThan">
      <formula>1</formula>
    </cfRule>
  </conditionalFormatting>
  <conditionalFormatting sqref="BZ76:BZ83">
    <cfRule type="cellIs" dxfId="0" priority="351" operator="greaterThan">
      <formula>0</formula>
    </cfRule>
    <cfRule type="cellIs" dxfId="1" priority="352" operator="greaterThan">
      <formula>1</formula>
    </cfRule>
    <cfRule type="cellIs" dxfId="2" priority="353" operator="greaterThan">
      <formula>1</formula>
    </cfRule>
  </conditionalFormatting>
  <conditionalFormatting sqref="CA5:CA27">
    <cfRule type="cellIs" dxfId="3" priority="277" operator="greaterThan">
      <formula>0</formula>
    </cfRule>
    <cfRule type="cellIs" dxfId="4" priority="278" operator="greaterThan">
      <formula>0</formula>
    </cfRule>
  </conditionalFormatting>
  <conditionalFormatting sqref="CA33:CA56">
    <cfRule type="cellIs" dxfId="3" priority="397" operator="greaterThan">
      <formula>0</formula>
    </cfRule>
    <cfRule type="cellIs" dxfId="4" priority="398" operator="greaterThan">
      <formula>0</formula>
    </cfRule>
  </conditionalFormatting>
  <conditionalFormatting sqref="CA66:CA76">
    <cfRule type="cellIs" dxfId="3" priority="347" operator="greaterThan">
      <formula>0</formula>
    </cfRule>
    <cfRule type="cellIs" dxfId="4" priority="348" operator="greaterThan">
      <formula>0</formula>
    </cfRule>
  </conditionalFormatting>
  <conditionalFormatting sqref="CA76:CA83">
    <cfRule type="cellIs" dxfId="3" priority="354" operator="greaterThan">
      <formula>0</formula>
    </cfRule>
    <cfRule type="cellIs" dxfId="4" priority="355" operator="greaterThan">
      <formula>0</formula>
    </cfRule>
  </conditionalFormatting>
  <conditionalFormatting sqref="CB5:CB27">
    <cfRule type="cellIs" dxfId="5" priority="84" operator="greaterThan">
      <formula>0</formula>
    </cfRule>
  </conditionalFormatting>
  <conditionalFormatting sqref="CB33:CB55">
    <cfRule type="cellIs" dxfId="5" priority="30" operator="greaterThan">
      <formula>0</formula>
    </cfRule>
  </conditionalFormatting>
  <conditionalFormatting sqref="CB66:CB76">
    <cfRule type="cellIs" dxfId="5" priority="349" operator="greaterThan">
      <formula>0</formula>
    </cfRule>
  </conditionalFormatting>
  <conditionalFormatting sqref="CB76:CB83">
    <cfRule type="cellIs" dxfId="5" priority="356" operator="greaterThan">
      <formula>0</formula>
    </cfRule>
  </conditionalFormatting>
  <conditionalFormatting sqref="CC5:CC27">
    <cfRule type="cellIs" dxfId="6" priority="280" operator="greaterThan">
      <formula>0</formula>
    </cfRule>
  </conditionalFormatting>
  <conditionalFormatting sqref="CC38:CC47">
    <cfRule type="cellIs" dxfId="6" priority="401" operator="greaterThan">
      <formula>0</formula>
    </cfRule>
  </conditionalFormatting>
  <conditionalFormatting sqref="CC48:CC54">
    <cfRule type="cellIs" dxfId="6" priority="402" operator="greaterThan">
      <formula>0</formula>
    </cfRule>
  </conditionalFormatting>
  <conditionalFormatting sqref="CC66:CC76">
    <cfRule type="cellIs" dxfId="6" priority="350" operator="greaterThan">
      <formula>0</formula>
    </cfRule>
  </conditionalFormatting>
  <conditionalFormatting sqref="CC76:CC83">
    <cfRule type="cellIs" dxfId="6" priority="357" operator="greaterThan">
      <formula>0</formula>
    </cfRule>
  </conditionalFormatting>
  <conditionalFormatting sqref="CE33:CE56">
    <cfRule type="cellIs" dxfId="0" priority="385" operator="greaterThan">
      <formula>0</formula>
    </cfRule>
    <cfRule type="cellIs" dxfId="1" priority="386" operator="greaterThan">
      <formula>1</formula>
    </cfRule>
    <cfRule type="cellIs" dxfId="2" priority="387" operator="greaterThan">
      <formula>1</formula>
    </cfRule>
  </conditionalFormatting>
  <conditionalFormatting sqref="CE66:CE76">
    <cfRule type="cellIs" dxfId="0" priority="325" operator="greaterThan">
      <formula>0</formula>
    </cfRule>
    <cfRule type="cellIs" dxfId="1" priority="326" operator="greaterThan">
      <formula>1</formula>
    </cfRule>
    <cfRule type="cellIs" dxfId="2" priority="327" operator="greaterThan">
      <formula>1</formula>
    </cfRule>
  </conditionalFormatting>
  <conditionalFormatting sqref="CE76:CE83">
    <cfRule type="cellIs" dxfId="0" priority="331" operator="greaterThan">
      <formula>0</formula>
    </cfRule>
    <cfRule type="cellIs" dxfId="1" priority="332" operator="greaterThan">
      <formula>1</formula>
    </cfRule>
    <cfRule type="cellIs" dxfId="2" priority="333" operator="greaterThan">
      <formula>1</formula>
    </cfRule>
  </conditionalFormatting>
  <conditionalFormatting sqref="CF5:CF27">
    <cfRule type="cellIs" dxfId="3" priority="250" operator="greaterThan">
      <formula>0</formula>
    </cfRule>
    <cfRule type="cellIs" dxfId="4" priority="251" operator="greaterThan">
      <formula>0</formula>
    </cfRule>
  </conditionalFormatting>
  <conditionalFormatting sqref="CF33:CF56">
    <cfRule type="cellIs" dxfId="3" priority="388" operator="greaterThan">
      <formula>0</formula>
    </cfRule>
    <cfRule type="cellIs" dxfId="4" priority="389" operator="greaterThan">
      <formula>0</formula>
    </cfRule>
  </conditionalFormatting>
  <conditionalFormatting sqref="CF66:CF76">
    <cfRule type="cellIs" dxfId="3" priority="328" operator="greaterThan">
      <formula>0</formula>
    </cfRule>
    <cfRule type="cellIs" dxfId="4" priority="329" operator="greaterThan">
      <formula>0</formula>
    </cfRule>
  </conditionalFormatting>
  <conditionalFormatting sqref="CF76:CF83">
    <cfRule type="cellIs" dxfId="3" priority="334" operator="greaterThan">
      <formula>0</formula>
    </cfRule>
    <cfRule type="cellIs" dxfId="4" priority="335" operator="greaterThan">
      <formula>0</formula>
    </cfRule>
  </conditionalFormatting>
  <conditionalFormatting sqref="CG5:CG27">
    <cfRule type="cellIs" dxfId="5" priority="252" operator="greaterThan">
      <formula>0</formula>
    </cfRule>
  </conditionalFormatting>
  <conditionalFormatting sqref="CG33:CG56">
    <cfRule type="cellIs" dxfId="5" priority="390" operator="greaterThan">
      <formula>0</formula>
    </cfRule>
  </conditionalFormatting>
  <conditionalFormatting sqref="CG61:CG84">
    <cfRule type="cellIs" dxfId="5" priority="323" operator="greaterThan">
      <formula>0</formula>
    </cfRule>
  </conditionalFormatting>
  <conditionalFormatting sqref="CH5:CH27">
    <cfRule type="cellIs" dxfId="6" priority="253" operator="greaterThan">
      <formula>0</formula>
    </cfRule>
  </conditionalFormatting>
  <conditionalFormatting sqref="CH38:CH47">
    <cfRule type="cellIs" dxfId="6" priority="392" operator="greaterThan">
      <formula>0</formula>
    </cfRule>
  </conditionalFormatting>
  <conditionalFormatting sqref="CH48:CH54">
    <cfRule type="cellIs" dxfId="6" priority="393" operator="greaterThan">
      <formula>0</formula>
    </cfRule>
  </conditionalFormatting>
  <conditionalFormatting sqref="CH66:CH76">
    <cfRule type="cellIs" dxfId="6" priority="330" operator="greaterThan">
      <formula>0</formula>
    </cfRule>
  </conditionalFormatting>
  <conditionalFormatting sqref="CH76:CH83">
    <cfRule type="cellIs" dxfId="6" priority="336" operator="greaterThan">
      <formula>0</formula>
    </cfRule>
  </conditionalFormatting>
  <conditionalFormatting sqref="CJ5:CJ27">
    <cfRule type="cellIs" dxfId="0" priority="27" operator="greaterThan">
      <formula>0</formula>
    </cfRule>
    <cfRule type="cellIs" dxfId="1" priority="28" operator="greaterThan">
      <formula>1</formula>
    </cfRule>
    <cfRule type="cellIs" dxfId="2" priority="29" operator="greaterThan">
      <formula>1</formula>
    </cfRule>
  </conditionalFormatting>
  <conditionalFormatting sqref="CJ33:CJ56">
    <cfRule type="cellIs" dxfId="0" priority="367" operator="greaterThan">
      <formula>0</formula>
    </cfRule>
    <cfRule type="cellIs" dxfId="1" priority="368" operator="greaterThan">
      <formula>1</formula>
    </cfRule>
    <cfRule type="cellIs" dxfId="2" priority="369" operator="greaterThan">
      <formula>1</formula>
    </cfRule>
  </conditionalFormatting>
  <conditionalFormatting sqref="CJ66:CJ76">
    <cfRule type="cellIs" dxfId="0" priority="297" operator="greaterThan">
      <formula>0</formula>
    </cfRule>
    <cfRule type="cellIs" dxfId="1" priority="298" operator="greaterThan">
      <formula>1</formula>
    </cfRule>
    <cfRule type="cellIs" dxfId="2" priority="299" operator="greaterThan">
      <formula>1</formula>
    </cfRule>
  </conditionalFormatting>
  <conditionalFormatting sqref="CJ76:CJ83">
    <cfRule type="cellIs" dxfId="0" priority="303" operator="greaterThan">
      <formula>0</formula>
    </cfRule>
    <cfRule type="cellIs" dxfId="1" priority="304" operator="greaterThan">
      <formula>1</formula>
    </cfRule>
    <cfRule type="cellIs" dxfId="2" priority="305" operator="greaterThan">
      <formula>1</formula>
    </cfRule>
  </conditionalFormatting>
  <conditionalFormatting sqref="CK5:CK27">
    <cfRule type="cellIs" dxfId="3" priority="267" operator="greaterThan">
      <formula>0</formula>
    </cfRule>
    <cfRule type="cellIs" dxfId="4" priority="268" operator="greaterThan">
      <formula>0</formula>
    </cfRule>
  </conditionalFormatting>
  <conditionalFormatting sqref="CK33:CK56">
    <cfRule type="cellIs" dxfId="3" priority="370" operator="greaterThan">
      <formula>0</formula>
    </cfRule>
    <cfRule type="cellIs" dxfId="4" priority="371" operator="greaterThan">
      <formula>0</formula>
    </cfRule>
  </conditionalFormatting>
  <conditionalFormatting sqref="CK66:CK76">
    <cfRule type="cellIs" dxfId="3" priority="300" operator="greaterThan">
      <formula>0</formula>
    </cfRule>
    <cfRule type="cellIs" dxfId="4" priority="301" operator="greaterThan">
      <formula>0</formula>
    </cfRule>
  </conditionalFormatting>
  <conditionalFormatting sqref="CK76:CK83">
    <cfRule type="cellIs" dxfId="3" priority="306" operator="greaterThan">
      <formula>0</formula>
    </cfRule>
    <cfRule type="cellIs" dxfId="4" priority="307" operator="greaterThan">
      <formula>0</formula>
    </cfRule>
  </conditionalFormatting>
  <conditionalFormatting sqref="CL5:CL27">
    <cfRule type="cellIs" dxfId="5" priority="269" operator="greaterThan">
      <formula>0</formula>
    </cfRule>
  </conditionalFormatting>
  <conditionalFormatting sqref="CL33:CL56">
    <cfRule type="cellIs" dxfId="5" priority="372" operator="greaterThan">
      <formula>0</formula>
    </cfRule>
  </conditionalFormatting>
  <conditionalFormatting sqref="CL61:CL84">
    <cfRule type="cellIs" dxfId="5" priority="295" operator="greaterThan">
      <formula>0</formula>
    </cfRule>
  </conditionalFormatting>
  <conditionalFormatting sqref="CM5:CM27">
    <cfRule type="cellIs" dxfId="6" priority="270" operator="greaterThan">
      <formula>0</formula>
    </cfRule>
  </conditionalFormatting>
  <conditionalFormatting sqref="CM38:CM47">
    <cfRule type="cellIs" dxfId="6" priority="374" operator="greaterThan">
      <formula>0</formula>
    </cfRule>
  </conditionalFormatting>
  <conditionalFormatting sqref="CM48:CM54">
    <cfRule type="cellIs" dxfId="6" priority="375" operator="greaterThan">
      <formula>0</formula>
    </cfRule>
  </conditionalFormatting>
  <conditionalFormatting sqref="CM66:CM76">
    <cfRule type="cellIs" dxfId="6" priority="302" operator="greaterThan">
      <formula>0</formula>
    </cfRule>
  </conditionalFormatting>
  <conditionalFormatting sqref="CM76:CM83">
    <cfRule type="cellIs" dxfId="6" priority="308" operator="greaterThan">
      <formula>0</formula>
    </cfRule>
  </conditionalFormatting>
  <conditionalFormatting sqref="CO5:CO27">
    <cfRule type="cellIs" dxfId="0" priority="403" operator="greaterThan">
      <formula>0</formula>
    </cfRule>
    <cfRule type="cellIs" dxfId="1" priority="404" operator="greaterThan">
      <formula>1</formula>
    </cfRule>
    <cfRule type="cellIs" dxfId="2" priority="405" operator="greaterThan">
      <formula>1</formula>
    </cfRule>
  </conditionalFormatting>
  <conditionalFormatting sqref="CO33:CO56">
    <cfRule type="cellIs" dxfId="0" priority="376" operator="greaterThan">
      <formula>0</formula>
    </cfRule>
    <cfRule type="cellIs" dxfId="1" priority="377" operator="greaterThan">
      <formula>1</formula>
    </cfRule>
    <cfRule type="cellIs" dxfId="2" priority="378" operator="greaterThan">
      <formula>1</formula>
    </cfRule>
  </conditionalFormatting>
  <conditionalFormatting sqref="CO61:CO84">
    <cfRule type="cellIs" dxfId="0" priority="309" operator="greaterThan">
      <formula>0</formula>
    </cfRule>
    <cfRule type="cellIs" dxfId="1" priority="310" operator="greaterThan">
      <formula>1</formula>
    </cfRule>
    <cfRule type="cellIs" dxfId="2" priority="311" operator="greaterThan">
      <formula>1</formula>
    </cfRule>
  </conditionalFormatting>
  <conditionalFormatting sqref="CP5:CP27">
    <cfRule type="cellIs" dxfId="3" priority="406" operator="greaterThan">
      <formula>0</formula>
    </cfRule>
    <cfRule type="cellIs" dxfId="4" priority="407" operator="greaterThan">
      <formula>0</formula>
    </cfRule>
  </conditionalFormatting>
  <conditionalFormatting sqref="CP33:CP56">
    <cfRule type="cellIs" dxfId="3" priority="379" operator="greaterThan">
      <formula>0</formula>
    </cfRule>
    <cfRule type="cellIs" dxfId="4" priority="380" operator="greaterThan">
      <formula>0</formula>
    </cfRule>
  </conditionalFormatting>
  <conditionalFormatting sqref="CP61:CP84">
    <cfRule type="cellIs" dxfId="3" priority="312" operator="greaterThan">
      <formula>0</formula>
    </cfRule>
    <cfRule type="cellIs" dxfId="4" priority="313" operator="greaterThan">
      <formula>0</formula>
    </cfRule>
  </conditionalFormatting>
  <conditionalFormatting sqref="CQ5:CQ27">
    <cfRule type="cellIs" dxfId="5" priority="408" operator="greaterThan">
      <formula>0</formula>
    </cfRule>
  </conditionalFormatting>
  <conditionalFormatting sqref="CQ33:CQ56">
    <cfRule type="cellIs" dxfId="5" priority="381" operator="greaterThan">
      <formula>0</formula>
    </cfRule>
  </conditionalFormatting>
  <conditionalFormatting sqref="CQ61:CQ84">
    <cfRule type="cellIs" dxfId="5" priority="314" operator="greaterThan">
      <formula>0</formula>
    </cfRule>
  </conditionalFormatting>
  <conditionalFormatting sqref="CR5:CR27">
    <cfRule type="cellIs" dxfId="6" priority="409" operator="greaterThan">
      <formula>0</formula>
    </cfRule>
  </conditionalFormatting>
  <conditionalFormatting sqref="CR38:CR47">
    <cfRule type="cellIs" dxfId="6" priority="383" operator="greaterThan">
      <formula>0</formula>
    </cfRule>
  </conditionalFormatting>
  <conditionalFormatting sqref="CR48:CR54">
    <cfRule type="cellIs" dxfId="6" priority="384" operator="greaterThan">
      <formula>0</formula>
    </cfRule>
  </conditionalFormatting>
  <conditionalFormatting sqref="CR66:CR76">
    <cfRule type="cellIs" dxfId="6" priority="316" operator="greaterThan">
      <formula>0</formula>
    </cfRule>
  </conditionalFormatting>
  <conditionalFormatting sqref="CR76:CR83">
    <cfRule type="cellIs" dxfId="6" priority="317" operator="greaterThan">
      <formula>0</formula>
    </cfRule>
  </conditionalFormatting>
  <conditionalFormatting sqref="CT33:CT56">
    <cfRule type="cellIs" dxfId="0" priority="358" operator="greaterThan">
      <formula>0</formula>
    </cfRule>
    <cfRule type="cellIs" dxfId="1" priority="359" operator="greaterThan">
      <formula>1</formula>
    </cfRule>
    <cfRule type="cellIs" dxfId="2" priority="360" operator="greaterThan">
      <formula>1</formula>
    </cfRule>
  </conditionalFormatting>
  <conditionalFormatting sqref="CT61:CT84">
    <cfRule type="cellIs" dxfId="0" priority="281" operator="greaterThan">
      <formula>0</formula>
    </cfRule>
    <cfRule type="cellIs" dxfId="1" priority="282" operator="greaterThan">
      <formula>1</formula>
    </cfRule>
    <cfRule type="cellIs" dxfId="2" priority="283" operator="greaterThan">
      <formula>1</formula>
    </cfRule>
  </conditionalFormatting>
  <conditionalFormatting sqref="CU5:CU27">
    <cfRule type="cellIs" dxfId="3" priority="260" operator="greaterThan">
      <formula>0</formula>
    </cfRule>
    <cfRule type="cellIs" dxfId="4" priority="261" operator="greaterThan">
      <formula>0</formula>
    </cfRule>
  </conditionalFormatting>
  <conditionalFormatting sqref="CU33:CU56">
    <cfRule type="cellIs" dxfId="3" priority="361" operator="greaterThan">
      <formula>0</formula>
    </cfRule>
    <cfRule type="cellIs" dxfId="4" priority="362" operator="greaterThan">
      <formula>0</formula>
    </cfRule>
  </conditionalFormatting>
  <conditionalFormatting sqref="CU61:CU84">
    <cfRule type="cellIs" dxfId="3" priority="284" operator="greaterThan">
      <formula>0</formula>
    </cfRule>
    <cfRule type="cellIs" dxfId="4" priority="285" operator="greaterThan">
      <formula>0</formula>
    </cfRule>
  </conditionalFormatting>
  <conditionalFormatting sqref="CV5:CV27">
    <cfRule type="cellIs" dxfId="5" priority="262" operator="greaterThan">
      <formula>0</formula>
    </cfRule>
  </conditionalFormatting>
  <conditionalFormatting sqref="CV33:CV56">
    <cfRule type="cellIs" dxfId="5" priority="363" operator="greaterThan">
      <formula>0</formula>
    </cfRule>
  </conditionalFormatting>
  <conditionalFormatting sqref="CV61:CV84">
    <cfRule type="cellIs" dxfId="5" priority="286" operator="greaterThan">
      <formula>0</formula>
    </cfRule>
  </conditionalFormatting>
  <conditionalFormatting sqref="CW5:CW27">
    <cfRule type="cellIs" dxfId="6" priority="263" operator="greaterThan">
      <formula>0</formula>
    </cfRule>
  </conditionalFormatting>
  <conditionalFormatting sqref="CW38:CW47">
    <cfRule type="cellIs" dxfId="6" priority="365" operator="greaterThan">
      <formula>0</formula>
    </cfRule>
  </conditionalFormatting>
  <conditionalFormatting sqref="CW48:CW54">
    <cfRule type="cellIs" dxfId="6" priority="366" operator="greaterThan">
      <formula>0</formula>
    </cfRule>
  </conditionalFormatting>
  <conditionalFormatting sqref="CW66:CW76">
    <cfRule type="cellIs" dxfId="6" priority="288" operator="greaterThan">
      <formula>0</formula>
    </cfRule>
  </conditionalFormatting>
  <conditionalFormatting sqref="CW76:CW83">
    <cfRule type="cellIs" dxfId="6" priority="289" operator="greaterThan">
      <formula>0</formula>
    </cfRule>
  </conditionalFormatting>
  <conditionalFormatting sqref="Z5:Z11 F28 K28 U28 Z22:Z28 Z50:Z56">
    <cfRule type="cellIs" dxfId="0" priority="530" operator="greaterThan">
      <formula>0</formula>
    </cfRule>
    <cfRule type="cellIs" dxfId="1" priority="531" operator="greaterThan">
      <formula>1</formula>
    </cfRule>
    <cfRule type="cellIs" dxfId="2" priority="532" operator="greaterThan">
      <formula>1</formula>
    </cfRule>
  </conditionalFormatting>
  <conditionalFormatting sqref="F5:F11 F22:F24">
    <cfRule type="cellIs" dxfId="0" priority="211" operator="greaterThan">
      <formula>0</formula>
    </cfRule>
    <cfRule type="cellIs" dxfId="1" priority="212" operator="greaterThan">
      <formula>1</formula>
    </cfRule>
    <cfRule type="cellIs" dxfId="2" priority="213" operator="greaterThan">
      <formula>1</formula>
    </cfRule>
  </conditionalFormatting>
  <conditionalFormatting sqref="G28 L28 V28 AA22:AA28 AA56 AA5:AA11">
    <cfRule type="cellIs" dxfId="3" priority="533" operator="greaterThan">
      <formula>0</formula>
    </cfRule>
    <cfRule type="cellIs" dxfId="4" priority="534" operator="greaterThan">
      <formula>0</formula>
    </cfRule>
  </conditionalFormatting>
  <conditionalFormatting sqref="G5:G11 G22:G24">
    <cfRule type="cellIs" dxfId="3" priority="214" operator="greaterThan">
      <formula>0</formula>
    </cfRule>
    <cfRule type="cellIs" dxfId="4" priority="215" operator="greaterThan">
      <formula>0</formula>
    </cfRule>
  </conditionalFormatting>
  <conditionalFormatting sqref="AB5:AB11 H28 M28 W28 AB22:AB28 AB50:AB56">
    <cfRule type="cellIs" dxfId="5" priority="535" operator="greaterThan">
      <formula>0</formula>
    </cfRule>
  </conditionalFormatting>
  <conditionalFormatting sqref="H5:H11 H22:H24">
    <cfRule type="cellIs" dxfId="5" priority="216" operator="greaterThan">
      <formula>0</formula>
    </cfRule>
  </conditionalFormatting>
  <conditionalFormatting sqref="I5:J11 I22:J24 N5:N11 N22:O24 T22:T24 X5:X24 X26 Y22:Y24 I28:J28 N28:O28 T28 X28:Y28 AC5:AC12 AC22:AC28 AC50:AC56">
    <cfRule type="cellIs" dxfId="6" priority="536" operator="greaterThan">
      <formula>0</formula>
    </cfRule>
  </conditionalFormatting>
  <conditionalFormatting sqref="K5:K11 K22:K24">
    <cfRule type="cellIs" dxfId="0" priority="488" operator="greaterThan">
      <formula>0</formula>
    </cfRule>
    <cfRule type="cellIs" dxfId="1" priority="489" operator="greaterThan">
      <formula>1</formula>
    </cfRule>
    <cfRule type="cellIs" dxfId="2" priority="490" operator="greaterThan">
      <formula>1</formula>
    </cfRule>
  </conditionalFormatting>
  <conditionalFormatting sqref="L5:L11 L22:L24">
    <cfRule type="cellIs" dxfId="3" priority="491" operator="greaterThan">
      <formula>0</formula>
    </cfRule>
    <cfRule type="cellIs" dxfId="4" priority="492" operator="greaterThan">
      <formula>0</formula>
    </cfRule>
  </conditionalFormatting>
  <conditionalFormatting sqref="M5:M11 M22:M24">
    <cfRule type="cellIs" dxfId="5" priority="493" operator="greaterThan">
      <formula>0</formula>
    </cfRule>
  </conditionalFormatting>
  <conditionalFormatting sqref="P5:P11 P22:P24">
    <cfRule type="cellIs" dxfId="0" priority="57" operator="greaterThan">
      <formula>0</formula>
    </cfRule>
    <cfRule type="cellIs" dxfId="1" priority="58" operator="greaterThan">
      <formula>1</formula>
    </cfRule>
    <cfRule type="cellIs" dxfId="2" priority="59" operator="greaterThan">
      <formula>1</formula>
    </cfRule>
  </conditionalFormatting>
  <conditionalFormatting sqref="Q5:Q11 Q22:Q24">
    <cfRule type="cellIs" dxfId="3" priority="60" operator="greaterThan">
      <formula>0</formula>
    </cfRule>
    <cfRule type="cellIs" dxfId="4" priority="61" operator="greaterThan">
      <formula>0</formula>
    </cfRule>
  </conditionalFormatting>
  <conditionalFormatting sqref="R5:R11 R22:R24">
    <cfRule type="cellIs" dxfId="5" priority="62" operator="greaterThan">
      <formula>0</formula>
    </cfRule>
  </conditionalFormatting>
  <conditionalFormatting sqref="S5:S11 S22:S24 S28">
    <cfRule type="cellIs" dxfId="6" priority="81" operator="greaterThan">
      <formula>0</formula>
    </cfRule>
  </conditionalFormatting>
  <conditionalFormatting sqref="U5:U11 U22:U24">
    <cfRule type="cellIs" dxfId="0" priority="464" operator="greaterThan">
      <formula>0</formula>
    </cfRule>
    <cfRule type="cellIs" dxfId="1" priority="465" operator="greaterThan">
      <formula>1</formula>
    </cfRule>
    <cfRule type="cellIs" dxfId="2" priority="466" operator="greaterThan">
      <formula>1</formula>
    </cfRule>
  </conditionalFormatting>
  <conditionalFormatting sqref="V5:V11 V22:V24">
    <cfRule type="cellIs" dxfId="3" priority="467" operator="greaterThan">
      <formula>0</formula>
    </cfRule>
    <cfRule type="cellIs" dxfId="4" priority="468" operator="greaterThan">
      <formula>0</formula>
    </cfRule>
  </conditionalFormatting>
  <conditionalFormatting sqref="W5:W11 W22:W24">
    <cfRule type="cellIs" dxfId="5" priority="469" operator="greaterThan">
      <formula>0</formula>
    </cfRule>
  </conditionalFormatting>
  <conditionalFormatting sqref="AF5:AJ27">
    <cfRule type="colorScale" priority="5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:AQ27">
    <cfRule type="cellIs" dxfId="7" priority="3" operator="equal">
      <formula>0</formula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28:CC28 BZ5:BZ27">
    <cfRule type="cellIs" dxfId="0" priority="274" operator="greaterThan">
      <formula>0</formula>
    </cfRule>
    <cfRule type="cellIs" dxfId="1" priority="275" operator="greaterThan">
      <formula>1</formula>
    </cfRule>
    <cfRule type="cellIs" dxfId="2" priority="276" operator="greaterThan">
      <formula>1</formula>
    </cfRule>
  </conditionalFormatting>
  <conditionalFormatting sqref="CE28:CH28 CE5:CE27">
    <cfRule type="cellIs" dxfId="0" priority="247" operator="greaterThan">
      <formula>0</formula>
    </cfRule>
    <cfRule type="cellIs" dxfId="1" priority="248" operator="greaterThan">
      <formula>1</formula>
    </cfRule>
    <cfRule type="cellIs" dxfId="2" priority="249" operator="greaterThan">
      <formula>1</formula>
    </cfRule>
  </conditionalFormatting>
  <conditionalFormatting sqref="CT28:CW28 CT5:CT27">
    <cfRule type="cellIs" dxfId="0" priority="257" operator="greaterThan">
      <formula>0</formula>
    </cfRule>
    <cfRule type="cellIs" dxfId="1" priority="258" operator="greaterThan">
      <formula>1</formula>
    </cfRule>
    <cfRule type="cellIs" dxfId="2" priority="259" operator="greaterThan">
      <formula>1</formula>
    </cfRule>
  </conditionalFormatting>
  <conditionalFormatting sqref="I12:J21 N12:N21 AC13:AC21">
    <cfRule type="cellIs" dxfId="6" priority="543" operator="greaterThan">
      <formula>0</formula>
    </cfRule>
  </conditionalFormatting>
  <conditionalFormatting sqref="BM19:BM29 BI31:BI33">
    <cfRule type="containsText" dxfId="14" priority="665" operator="between" text="LOSE">
      <formula>NOT(ISERROR(SEARCH("LOSE",BI19)))</formula>
    </cfRule>
    <cfRule type="containsText" dxfId="13" priority="666" operator="between" text="WIN">
      <formula>NOT(ISERROR(SEARCH("WIN",BI19)))</formula>
    </cfRule>
  </conditionalFormatting>
  <conditionalFormatting sqref="I25:J27 N25:O27 T25:T27 X25 X27 Y25:Y27">
    <cfRule type="cellIs" dxfId="6" priority="551" operator="greaterThan">
      <formula>0</formula>
    </cfRule>
  </conditionalFormatting>
  <conditionalFormatting sqref="AM25:AQ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3:Z39 F56 K56 P56 U56">
    <cfRule type="cellIs" dxfId="0" priority="511" operator="greaterThan">
      <formula>0</formula>
    </cfRule>
    <cfRule type="cellIs" dxfId="1" priority="512" operator="greaterThan">
      <formula>1</formula>
    </cfRule>
    <cfRule type="cellIs" dxfId="2" priority="513" operator="greaterThan">
      <formula>1</formula>
    </cfRule>
  </conditionalFormatting>
  <conditionalFormatting sqref="F33:F39 F50:F52">
    <cfRule type="cellIs" dxfId="0" priority="193" operator="greaterThan">
      <formula>0</formula>
    </cfRule>
    <cfRule type="cellIs" dxfId="1" priority="194" operator="greaterThan">
      <formula>1</formula>
    </cfRule>
    <cfRule type="cellIs" dxfId="2" priority="195" operator="greaterThan">
      <formula>1</formula>
    </cfRule>
  </conditionalFormatting>
  <conditionalFormatting sqref="G56 L56 Q56 V56 AA33:AA55">
    <cfRule type="cellIs" dxfId="3" priority="514" operator="greaterThan">
      <formula>0</formula>
    </cfRule>
    <cfRule type="cellIs" dxfId="4" priority="515" operator="greaterThan">
      <formula>0</formula>
    </cfRule>
  </conditionalFormatting>
  <conditionalFormatting sqref="G33:G39 G50:G52">
    <cfRule type="cellIs" dxfId="3" priority="196" operator="greaterThan">
      <formula>0</formula>
    </cfRule>
    <cfRule type="cellIs" dxfId="4" priority="197" operator="greaterThan">
      <formula>0</formula>
    </cfRule>
  </conditionalFormatting>
  <conditionalFormatting sqref="AB33:AB39 H56 M56 R56 W56">
    <cfRule type="cellIs" dxfId="5" priority="516" operator="greaterThan">
      <formula>0</formula>
    </cfRule>
  </conditionalFormatting>
  <conditionalFormatting sqref="H33:H39 H50:H52">
    <cfRule type="cellIs" dxfId="5" priority="198" operator="greaterThan">
      <formula>0</formula>
    </cfRule>
  </conditionalFormatting>
  <conditionalFormatting sqref="I33:J39 I50:J52 N33:N39 N50:O52 S33:S39 S50:T52 S54:S55 X33:X52 X54 Y50:Y52 AC33:AC39 I56:J56 N56:O56 S56:T56 X56:Y56">
    <cfRule type="cellIs" dxfId="6" priority="517" operator="greaterThan">
      <formula>0</formula>
    </cfRule>
  </conditionalFormatting>
  <conditionalFormatting sqref="K33:K39 K50:K52">
    <cfRule type="cellIs" dxfId="0" priority="410" operator="greaterThan">
      <formula>0</formula>
    </cfRule>
    <cfRule type="cellIs" dxfId="1" priority="411" operator="greaterThan">
      <formula>1</formula>
    </cfRule>
    <cfRule type="cellIs" dxfId="2" priority="412" operator="greaterThan">
      <formula>1</formula>
    </cfRule>
  </conditionalFormatting>
  <conditionalFormatting sqref="L33:L39 L50:L52">
    <cfRule type="cellIs" dxfId="3" priority="413" operator="greaterThan">
      <formula>0</formula>
    </cfRule>
    <cfRule type="cellIs" dxfId="4" priority="414" operator="greaterThan">
      <formula>0</formula>
    </cfRule>
  </conditionalFormatting>
  <conditionalFormatting sqref="M33:M39 M50:M52">
    <cfRule type="cellIs" dxfId="5" priority="415" operator="greaterThan">
      <formula>0</formula>
    </cfRule>
  </conditionalFormatting>
  <conditionalFormatting sqref="P33:P39 P50:P52">
    <cfRule type="cellIs" dxfId="0" priority="428" operator="greaterThan">
      <formula>0</formula>
    </cfRule>
    <cfRule type="cellIs" dxfId="1" priority="429" operator="greaterThan">
      <formula>1</formula>
    </cfRule>
    <cfRule type="cellIs" dxfId="2" priority="430" operator="greaterThan">
      <formula>1</formula>
    </cfRule>
  </conditionalFormatting>
  <conditionalFormatting sqref="Q33:Q39 Q50:Q52">
    <cfRule type="cellIs" dxfId="3" priority="431" operator="greaterThan">
      <formula>0</formula>
    </cfRule>
    <cfRule type="cellIs" dxfId="4" priority="432" operator="greaterThan">
      <formula>0</formula>
    </cfRule>
  </conditionalFormatting>
  <conditionalFormatting sqref="R33:R39 R50:R52">
    <cfRule type="cellIs" dxfId="5" priority="433" operator="greaterThan">
      <formula>0</formula>
    </cfRule>
  </conditionalFormatting>
  <conditionalFormatting sqref="U33:U39 U50:U52">
    <cfRule type="cellIs" dxfId="0" priority="446" operator="greaterThan">
      <formula>0</formula>
    </cfRule>
    <cfRule type="cellIs" dxfId="1" priority="447" operator="greaterThan">
      <formula>1</formula>
    </cfRule>
    <cfRule type="cellIs" dxfId="2" priority="448" operator="greaterThan">
      <formula>1</formula>
    </cfRule>
  </conditionalFormatting>
  <conditionalFormatting sqref="V33:V39 V50:V52">
    <cfRule type="cellIs" dxfId="3" priority="449" operator="greaterThan">
      <formula>0</formula>
    </cfRule>
    <cfRule type="cellIs" dxfId="4" priority="450" operator="greaterThan">
      <formula>0</formula>
    </cfRule>
  </conditionalFormatting>
  <conditionalFormatting sqref="W33:W39 W50:W52">
    <cfRule type="cellIs" dxfId="5" priority="451" operator="greaterThan">
      <formula>0</formula>
    </cfRule>
  </conditionalFormatting>
  <conditionalFormatting sqref="AF33:AJ55">
    <cfRule type="colorScale" priority="5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33:AQ55">
    <cfRule type="cellIs" dxfId="7" priority="6" operator="equal">
      <formula>0</formula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C33:CC37 CC55:CC56">
    <cfRule type="cellIs" dxfId="6" priority="400" operator="greaterThan">
      <formula>0</formula>
    </cfRule>
  </conditionalFormatting>
  <conditionalFormatting sqref="CH33:CH37 CH55:CH56">
    <cfRule type="cellIs" dxfId="6" priority="391" operator="greaterThan">
      <formula>0</formula>
    </cfRule>
  </conditionalFormatting>
  <conditionalFormatting sqref="CM33:CM37 CM55:CM56">
    <cfRule type="cellIs" dxfId="6" priority="373" operator="greaterThan">
      <formula>0</formula>
    </cfRule>
  </conditionalFormatting>
  <conditionalFormatting sqref="CR33:CR37 CR55:CR56">
    <cfRule type="cellIs" dxfId="6" priority="382" operator="greaterThan">
      <formula>0</formula>
    </cfRule>
  </conditionalFormatting>
  <conditionalFormatting sqref="CW33:CW37 CW55:CW56">
    <cfRule type="cellIs" dxfId="6" priority="364" operator="greaterThan">
      <formula>0</formula>
    </cfRule>
  </conditionalFormatting>
  <conditionalFormatting sqref="I40:J49 N40:N49 S40:S49 AC40:AC49">
    <cfRule type="cellIs" dxfId="6" priority="522" operator="greaterThan">
      <formula>0</formula>
    </cfRule>
  </conditionalFormatting>
  <conditionalFormatting sqref="I53:J55 N53:O55 S53 T53:T55 X53 X55 Y53:Y55">
    <cfRule type="cellIs" dxfId="6" priority="529" operator="greaterThan">
      <formula>0</formula>
    </cfRule>
  </conditionalFormatting>
  <conditionalFormatting sqref="AM53:AQ5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61:Z67 F84 K84 P84 U84">
    <cfRule type="cellIs" dxfId="0" priority="675" operator="greaterThan">
      <formula>0</formula>
    </cfRule>
    <cfRule type="cellIs" dxfId="1" priority="676" operator="greaterThan">
      <formula>1</formula>
    </cfRule>
    <cfRule type="cellIs" dxfId="2" priority="677" operator="greaterThan">
      <formula>1</formula>
    </cfRule>
  </conditionalFormatting>
  <conditionalFormatting sqref="F61:F67 F78:F80">
    <cfRule type="cellIs" dxfId="0" priority="566" operator="greaterThan">
      <formula>0</formula>
    </cfRule>
    <cfRule type="cellIs" dxfId="1" priority="567" operator="greaterThan">
      <formula>1</formula>
    </cfRule>
    <cfRule type="cellIs" dxfId="2" priority="568" operator="greaterThan">
      <formula>1</formula>
    </cfRule>
  </conditionalFormatting>
  <conditionalFormatting sqref="AA61:AA67 G84 L84 Q84 V84">
    <cfRule type="cellIs" dxfId="3" priority="678" operator="greaterThan">
      <formula>0</formula>
    </cfRule>
    <cfRule type="cellIs" dxfId="4" priority="679" operator="greaterThan">
      <formula>0</formula>
    </cfRule>
  </conditionalFormatting>
  <conditionalFormatting sqref="G61:G67 G78:G80">
    <cfRule type="cellIs" dxfId="3" priority="569" operator="greaterThan">
      <formula>0</formula>
    </cfRule>
    <cfRule type="cellIs" dxfId="4" priority="570" operator="greaterThan">
      <formula>0</formula>
    </cfRule>
  </conditionalFormatting>
  <conditionalFormatting sqref="AB61:AB67 H84 M84 R84 W84">
    <cfRule type="cellIs" dxfId="5" priority="680" operator="greaterThan">
      <formula>0</formula>
    </cfRule>
  </conditionalFormatting>
  <conditionalFormatting sqref="H61:H67 H78:H80">
    <cfRule type="cellIs" dxfId="5" priority="571" operator="greaterThan">
      <formula>0</formula>
    </cfRule>
  </conditionalFormatting>
  <conditionalFormatting sqref="I61:J67 I78:J80 N61:N67 N78:O80 S61:S67 S78:T80 S82:S83 X61:X80 X82 Y78:Y80 AC61:AC67 I84:J84 N84:O84 S84:T84 X84:Y84">
    <cfRule type="cellIs" dxfId="6" priority="681" operator="greaterThan">
      <formula>0</formula>
    </cfRule>
  </conditionalFormatting>
  <conditionalFormatting sqref="K61:K67 K78:K80">
    <cfRule type="cellIs" dxfId="0" priority="620" operator="greaterThan">
      <formula>0</formula>
    </cfRule>
    <cfRule type="cellIs" dxfId="1" priority="621" operator="greaterThan">
      <formula>1</formula>
    </cfRule>
    <cfRule type="cellIs" dxfId="2" priority="622" operator="greaterThan">
      <formula>1</formula>
    </cfRule>
  </conditionalFormatting>
  <conditionalFormatting sqref="L61:L67 L78:L80">
    <cfRule type="cellIs" dxfId="3" priority="623" operator="greaterThan">
      <formula>0</formula>
    </cfRule>
    <cfRule type="cellIs" dxfId="4" priority="624" operator="greaterThan">
      <formula>0</formula>
    </cfRule>
  </conditionalFormatting>
  <conditionalFormatting sqref="M61:M67 M78:M80">
    <cfRule type="cellIs" dxfId="5" priority="625" operator="greaterThan">
      <formula>0</formula>
    </cfRule>
  </conditionalFormatting>
  <conditionalFormatting sqref="P61:P67 P78:P80">
    <cfRule type="cellIs" dxfId="0" priority="602" operator="greaterThan">
      <formula>0</formula>
    </cfRule>
    <cfRule type="cellIs" dxfId="1" priority="603" operator="greaterThan">
      <formula>1</formula>
    </cfRule>
    <cfRule type="cellIs" dxfId="2" priority="604" operator="greaterThan">
      <formula>1</formula>
    </cfRule>
  </conditionalFormatting>
  <conditionalFormatting sqref="Q61:Q67 Q78:Q80">
    <cfRule type="cellIs" dxfId="3" priority="605" operator="greaterThan">
      <formula>0</formula>
    </cfRule>
    <cfRule type="cellIs" dxfId="4" priority="606" operator="greaterThan">
      <formula>0</formula>
    </cfRule>
  </conditionalFormatting>
  <conditionalFormatting sqref="R61:R67 R78:R80">
    <cfRule type="cellIs" dxfId="5" priority="607" operator="greaterThan">
      <formula>0</formula>
    </cfRule>
  </conditionalFormatting>
  <conditionalFormatting sqref="U61:U67 U78:U80">
    <cfRule type="cellIs" dxfId="0" priority="584" operator="greaterThan">
      <formula>0</formula>
    </cfRule>
    <cfRule type="cellIs" dxfId="1" priority="585" operator="greaterThan">
      <formula>1</formula>
    </cfRule>
    <cfRule type="cellIs" dxfId="2" priority="586" operator="greaterThan">
      <formula>1</formula>
    </cfRule>
  </conditionalFormatting>
  <conditionalFormatting sqref="V61:V67 V78:V80">
    <cfRule type="cellIs" dxfId="3" priority="587" operator="greaterThan">
      <formula>0</formula>
    </cfRule>
    <cfRule type="cellIs" dxfId="4" priority="588" operator="greaterThan">
      <formula>0</formula>
    </cfRule>
  </conditionalFormatting>
  <conditionalFormatting sqref="W61:W67 W78:W80">
    <cfRule type="cellIs" dxfId="5" priority="589" operator="greaterThan">
      <formula>0</formula>
    </cfRule>
  </conditionalFormatting>
  <conditionalFormatting sqref="AF61:AJ83">
    <cfRule type="colorScale" priority="7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61:AQ83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Z61:BZ66 BZ83:BZ84">
    <cfRule type="cellIs" dxfId="0" priority="337" operator="greaterThan">
      <formula>0</formula>
    </cfRule>
    <cfRule type="cellIs" dxfId="1" priority="338" operator="greaterThan">
      <formula>1</formula>
    </cfRule>
    <cfRule type="cellIs" dxfId="2" priority="339" operator="greaterThan">
      <formula>1</formula>
    </cfRule>
  </conditionalFormatting>
  <conditionalFormatting sqref="CA61:CA66 CA83:CA84">
    <cfRule type="cellIs" dxfId="3" priority="340" operator="greaterThan">
      <formula>0</formula>
    </cfRule>
    <cfRule type="cellIs" dxfId="4" priority="341" operator="greaterThan">
      <formula>0</formula>
    </cfRule>
  </conditionalFormatting>
  <conditionalFormatting sqref="CB61:CB66 CB83:CB84">
    <cfRule type="cellIs" dxfId="5" priority="342" operator="greaterThan">
      <formula>0</formula>
    </cfRule>
  </conditionalFormatting>
  <conditionalFormatting sqref="CC61:CC66 CC83:CC84">
    <cfRule type="cellIs" dxfId="6" priority="343" operator="greaterThan">
      <formula>0</formula>
    </cfRule>
  </conditionalFormatting>
  <conditionalFormatting sqref="CE61:CE66 CE83:CE84">
    <cfRule type="cellIs" dxfId="0" priority="318" operator="greaterThan">
      <formula>0</formula>
    </cfRule>
    <cfRule type="cellIs" dxfId="1" priority="319" operator="greaterThan">
      <formula>1</formula>
    </cfRule>
    <cfRule type="cellIs" dxfId="2" priority="320" operator="greaterThan">
      <formula>1</formula>
    </cfRule>
  </conditionalFormatting>
  <conditionalFormatting sqref="CF61:CF66 CF83:CF84">
    <cfRule type="cellIs" dxfId="3" priority="321" operator="greaterThan">
      <formula>0</formula>
    </cfRule>
    <cfRule type="cellIs" dxfId="4" priority="322" operator="greaterThan">
      <formula>0</formula>
    </cfRule>
  </conditionalFormatting>
  <conditionalFormatting sqref="CH61:CH66 CH83:CH84">
    <cfRule type="cellIs" dxfId="6" priority="324" operator="greaterThan">
      <formula>0</formula>
    </cfRule>
  </conditionalFormatting>
  <conditionalFormatting sqref="CJ61:CJ66 CJ83:CJ84">
    <cfRule type="cellIs" dxfId="0" priority="290" operator="greaterThan">
      <formula>0</formula>
    </cfRule>
    <cfRule type="cellIs" dxfId="1" priority="291" operator="greaterThan">
      <formula>1</formula>
    </cfRule>
    <cfRule type="cellIs" dxfId="2" priority="292" operator="greaterThan">
      <formula>1</formula>
    </cfRule>
  </conditionalFormatting>
  <conditionalFormatting sqref="CK61:CK66 CK83:CK84">
    <cfRule type="cellIs" dxfId="3" priority="293" operator="greaterThan">
      <formula>0</formula>
    </cfRule>
    <cfRule type="cellIs" dxfId="4" priority="294" operator="greaterThan">
      <formula>0</formula>
    </cfRule>
  </conditionalFormatting>
  <conditionalFormatting sqref="CM61:CM66 CM83:CM84">
    <cfRule type="cellIs" dxfId="6" priority="296" operator="greaterThan">
      <formula>0</formula>
    </cfRule>
  </conditionalFormatting>
  <conditionalFormatting sqref="CR61:CR66 CR83:CR84">
    <cfRule type="cellIs" dxfId="6" priority="315" operator="greaterThan">
      <formula>0</formula>
    </cfRule>
  </conditionalFormatting>
  <conditionalFormatting sqref="CW61:CW66 CW83:CW84">
    <cfRule type="cellIs" dxfId="6" priority="287" operator="greaterThan">
      <formula>0</formula>
    </cfRule>
  </conditionalFormatting>
  <conditionalFormatting sqref="I68:J77 N68:N77 S68:S77 AC68:AC77">
    <cfRule type="cellIs" dxfId="6" priority="688" operator="greaterThan">
      <formula>0</formula>
    </cfRule>
  </conditionalFormatting>
  <conditionalFormatting sqref="F110:F112 Z93:Z99 F116 K116 P116 U116 Z110:Z116 Z138:Z144 Z78:Z84">
    <cfRule type="cellIs" dxfId="0" priority="717" operator="greaterThan">
      <formula>0</formula>
    </cfRule>
    <cfRule type="cellIs" dxfId="1" priority="718" operator="greaterThan">
      <formula>1</formula>
    </cfRule>
    <cfRule type="cellIs" dxfId="2" priority="719" operator="greaterThan">
      <formula>1</formula>
    </cfRule>
  </conditionalFormatting>
  <conditionalFormatting sqref="G110:G112 G116 L116 Q116 V116 AA110:AA116 AA138:AA144 AA78:AA84 AA93:AA99">
    <cfRule type="cellIs" dxfId="3" priority="720" operator="greaterThan">
      <formula>0</formula>
    </cfRule>
    <cfRule type="cellIs" dxfId="4" priority="721" operator="greaterThan">
      <formula>0</formula>
    </cfRule>
  </conditionalFormatting>
  <conditionalFormatting sqref="H110:H112 AB93:AB99 H116 M116 R116 W116 AB110:AB116 AB138:AB144 AB78:AB84">
    <cfRule type="cellIs" dxfId="5" priority="722" operator="greaterThan">
      <formula>0</formula>
    </cfRule>
  </conditionalFormatting>
  <conditionalFormatting sqref="I110:J112 N93:N99 N110:O112 S93:S99 S110:T112 S114:S115 X93:X112 X114 Y110:Y112 I116:J116 N116:O116 S116:T116 X116:Y116 AC93:AC100 AC110:AC116 AC138:AC144 AC78:AC84">
    <cfRule type="cellIs" dxfId="6" priority="723" operator="greaterThan">
      <formula>0</formula>
    </cfRule>
  </conditionalFormatting>
  <conditionalFormatting sqref="I81:J83 N81:O83 S81 T81:T83 X81 X83 Y81:Y83">
    <cfRule type="cellIs" dxfId="6" priority="695" operator="greaterThan">
      <formula>0</formula>
    </cfRule>
  </conditionalFormatting>
  <conditionalFormatting sqref="AM81:AQ8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3:J99">
    <cfRule type="cellIs" dxfId="6" priority="55" operator="greaterThan">
      <formula>0</formula>
    </cfRule>
  </conditionalFormatting>
  <conditionalFormatting sqref="P93:P99 P110:P112">
    <cfRule type="cellIs" dxfId="0" priority="175" operator="greaterThan">
      <formula>0</formula>
    </cfRule>
    <cfRule type="cellIs" dxfId="1" priority="176" operator="greaterThan">
      <formula>1</formula>
    </cfRule>
    <cfRule type="cellIs" dxfId="2" priority="177" operator="greaterThan">
      <formula>1</formula>
    </cfRule>
  </conditionalFormatting>
  <conditionalFormatting sqref="Q93:Q99 Q110:Q112">
    <cfRule type="cellIs" dxfId="3" priority="178" operator="greaterThan">
      <formula>0</formula>
    </cfRule>
    <cfRule type="cellIs" dxfId="4" priority="179" operator="greaterThan">
      <formula>0</formula>
    </cfRule>
  </conditionalFormatting>
  <conditionalFormatting sqref="R93:R99 R110:R112">
    <cfRule type="cellIs" dxfId="5" priority="180" operator="greaterThan">
      <formula>0</formula>
    </cfRule>
  </conditionalFormatting>
  <conditionalFormatting sqref="U93:U99 U110:U112">
    <cfRule type="cellIs" dxfId="0" priority="139" operator="greaterThan">
      <formula>0</formula>
    </cfRule>
    <cfRule type="cellIs" dxfId="1" priority="140" operator="greaterThan">
      <formula>1</formula>
    </cfRule>
    <cfRule type="cellIs" dxfId="2" priority="141" operator="greaterThan">
      <formula>1</formula>
    </cfRule>
  </conditionalFormatting>
  <conditionalFormatting sqref="V93:V99 V110:V112">
    <cfRule type="cellIs" dxfId="3" priority="142" operator="greaterThan">
      <formula>0</formula>
    </cfRule>
    <cfRule type="cellIs" dxfId="4" priority="143" operator="greaterThan">
      <formula>0</formula>
    </cfRule>
  </conditionalFormatting>
  <conditionalFormatting sqref="W93:W99 W110:W112">
    <cfRule type="cellIs" dxfId="5" priority="144" operator="greaterThan">
      <formula>0</formula>
    </cfRule>
  </conditionalFormatting>
  <conditionalFormatting sqref="AF93:AJ115">
    <cfRule type="colorScale" priority="7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93:AQ115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01:F109 Z100:Z109">
    <cfRule type="cellIs" dxfId="0" priority="724" operator="greaterThan">
      <formula>0</formula>
    </cfRule>
    <cfRule type="cellIs" dxfId="1" priority="725" operator="greaterThan">
      <formula>1</formula>
    </cfRule>
    <cfRule type="cellIs" dxfId="2" priority="726" operator="greaterThan">
      <formula>1</formula>
    </cfRule>
  </conditionalFormatting>
  <conditionalFormatting sqref="G101:G109 AA100:AA109">
    <cfRule type="cellIs" dxfId="3" priority="727" operator="greaterThan">
      <formula>0</formula>
    </cfRule>
    <cfRule type="cellIs" dxfId="4" priority="728" operator="greaterThan">
      <formula>0</formula>
    </cfRule>
  </conditionalFormatting>
  <conditionalFormatting sqref="H101:H109 AB100:AB109">
    <cfRule type="cellIs" dxfId="5" priority="729" operator="greaterThan">
      <formula>0</formula>
    </cfRule>
  </conditionalFormatting>
  <conditionalFormatting sqref="I101:J109 N100:N109 S100:S109 AC101:AC109">
    <cfRule type="cellIs" dxfId="6" priority="730" operator="greaterThan">
      <formula>0</formula>
    </cfRule>
  </conditionalFormatting>
  <conditionalFormatting sqref="I113:J115 N113:O115 S113 T113:T115 X113 X115 Y113:Y115">
    <cfRule type="cellIs" dxfId="6" priority="744" operator="greaterThan">
      <formula>0</formula>
    </cfRule>
  </conditionalFormatting>
  <conditionalFormatting sqref="AM113:AQ1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21:Z127 F144 K144 P144 U144">
    <cfRule type="cellIs" dxfId="0" priority="696" operator="greaterThan">
      <formula>0</formula>
    </cfRule>
    <cfRule type="cellIs" dxfId="1" priority="697" operator="greaterThan">
      <formula>1</formula>
    </cfRule>
    <cfRule type="cellIs" dxfId="2" priority="698" operator="greaterThan">
      <formula>1</formula>
    </cfRule>
  </conditionalFormatting>
  <conditionalFormatting sqref="F121:F127 F138:F140">
    <cfRule type="cellIs" dxfId="0" priority="85" operator="greaterThan">
      <formula>0</formula>
    </cfRule>
    <cfRule type="cellIs" dxfId="1" priority="86" operator="greaterThan">
      <formula>1</formula>
    </cfRule>
    <cfRule type="cellIs" dxfId="2" priority="87" operator="greaterThan">
      <formula>1</formula>
    </cfRule>
  </conditionalFormatting>
  <conditionalFormatting sqref="G144 L144 Q144 V144 AA121:AA127">
    <cfRule type="cellIs" dxfId="3" priority="699" operator="greaterThan">
      <formula>0</formula>
    </cfRule>
    <cfRule type="cellIs" dxfId="4" priority="700" operator="greaterThan">
      <formula>0</formula>
    </cfRule>
  </conditionalFormatting>
  <conditionalFormatting sqref="G121:G127 G138:G140">
    <cfRule type="cellIs" dxfId="3" priority="88" operator="greaterThan">
      <formula>0</formula>
    </cfRule>
    <cfRule type="cellIs" dxfId="4" priority="89" operator="greaterThan">
      <formula>0</formula>
    </cfRule>
  </conditionalFormatting>
  <conditionalFormatting sqref="AB121:AB127 H144 M144 R144 W144">
    <cfRule type="cellIs" dxfId="5" priority="701" operator="greaterThan">
      <formula>0</formula>
    </cfRule>
  </conditionalFormatting>
  <conditionalFormatting sqref="H121:H127 H138:H140">
    <cfRule type="cellIs" dxfId="5" priority="90" operator="greaterThan">
      <formula>0</formula>
    </cfRule>
  </conditionalFormatting>
  <conditionalFormatting sqref="I121:J127 I138:J140 N121:N127 N138:O140 S121:S127 S138:T140 S142:S143 X121:X140 X142 Y138:Y140 AC121:AC127 I144:J144 N144:O144 S144:T144 X144:Y144">
    <cfRule type="cellIs" dxfId="6" priority="702" operator="greaterThan">
      <formula>0</formula>
    </cfRule>
  </conditionalFormatting>
  <conditionalFormatting sqref="K121:K127 K138:K140">
    <cfRule type="cellIs" dxfId="0" priority="103" operator="greaterThan">
      <formula>0</formula>
    </cfRule>
    <cfRule type="cellIs" dxfId="1" priority="104" operator="greaterThan">
      <formula>1</formula>
    </cfRule>
    <cfRule type="cellIs" dxfId="2" priority="105" operator="greaterThan">
      <formula>1</formula>
    </cfRule>
  </conditionalFormatting>
  <conditionalFormatting sqref="L121:L127 L138:L140">
    <cfRule type="cellIs" dxfId="3" priority="106" operator="greaterThan">
      <formula>0</formula>
    </cfRule>
    <cfRule type="cellIs" dxfId="4" priority="107" operator="greaterThan">
      <formula>0</formula>
    </cfRule>
  </conditionalFormatting>
  <conditionalFormatting sqref="M121:M127 M138:M140">
    <cfRule type="cellIs" dxfId="5" priority="108" operator="greaterThan">
      <formula>0</formula>
    </cfRule>
  </conditionalFormatting>
  <conditionalFormatting sqref="P121:P127 P138:P140">
    <cfRule type="cellIs" dxfId="0" priority="638" operator="greaterThan">
      <formula>0</formula>
    </cfRule>
    <cfRule type="cellIs" dxfId="1" priority="639" operator="greaterThan">
      <formula>1</formula>
    </cfRule>
    <cfRule type="cellIs" dxfId="2" priority="640" operator="greaterThan">
      <formula>1</formula>
    </cfRule>
  </conditionalFormatting>
  <conditionalFormatting sqref="Q121:Q127 Q138:Q140">
    <cfRule type="cellIs" dxfId="3" priority="641" operator="greaterThan">
      <formula>0</formula>
    </cfRule>
    <cfRule type="cellIs" dxfId="4" priority="642" operator="greaterThan">
      <formula>0</formula>
    </cfRule>
  </conditionalFormatting>
  <conditionalFormatting sqref="R121:R127 R138:R140">
    <cfRule type="cellIs" dxfId="5" priority="643" operator="greaterThan">
      <formula>0</formula>
    </cfRule>
  </conditionalFormatting>
  <conditionalFormatting sqref="U121:U127 U138:U140">
    <cfRule type="cellIs" dxfId="0" priority="121" operator="greaterThan">
      <formula>0</formula>
    </cfRule>
    <cfRule type="cellIs" dxfId="1" priority="122" operator="greaterThan">
      <formula>1</formula>
    </cfRule>
    <cfRule type="cellIs" dxfId="2" priority="123" operator="greaterThan">
      <formula>1</formula>
    </cfRule>
  </conditionalFormatting>
  <conditionalFormatting sqref="V121:V127 V138:V140">
    <cfRule type="cellIs" dxfId="3" priority="124" operator="greaterThan">
      <formula>0</formula>
    </cfRule>
    <cfRule type="cellIs" dxfId="4" priority="125" operator="greaterThan">
      <formula>0</formula>
    </cfRule>
  </conditionalFormatting>
  <conditionalFormatting sqref="W121:W127 W138:W140">
    <cfRule type="cellIs" dxfId="5" priority="126" operator="greaterThan">
      <formula>0</formula>
    </cfRule>
  </conditionalFormatting>
  <conditionalFormatting sqref="AF121:AJ143">
    <cfRule type="colorScale" priority="7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1:AQ143">
    <cfRule type="cellIs" dxfId="7" priority="15" operator="equal">
      <formula>0</formula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8:J137 N128:N137 S128:S137 AC128:AC137">
    <cfRule type="cellIs" dxfId="6" priority="709" operator="greaterThan">
      <formula>0</formula>
    </cfRule>
  </conditionalFormatting>
  <conditionalFormatting sqref="I141:J143 N141:O143 S141 T141:T143 X141 X143 Y141:Y143">
    <cfRule type="cellIs" dxfId="6" priority="716" operator="greaterThan">
      <formula>0</formula>
    </cfRule>
  </conditionalFormatting>
  <conditionalFormatting sqref="AM141:AQ14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BM5:BM29">
      <formula1>"WIN, LOSE, BE"</formula1>
    </dataValidation>
    <dataValidation type="list" showInputMessage="1" showErrorMessage="1" sqref="BL5:BL29">
      <formula1>$BH$30:$BH$32</formula1>
    </dataValidation>
    <dataValidation type="list" allowBlank="1" showInputMessage="1" showErrorMessage="1" sqref="BI39:BI40">
      <formula1>$BI$38:$BI$40</formula1>
    </dataValidation>
    <dataValidation type="list" allowBlank="1" showInputMessage="1" showErrorMessage="1" sqref="BA31:BF31 BJ5:BJ29">
      <formula1>"LONG, SHORT"</formula1>
    </dataValidation>
    <dataValidation type="list" showInputMessage="1" showErrorMessage="1" sqref="BG31:BG33 BK5:BK29">
      <formula1>$BG$37:$BG$41</formula1>
    </dataValidation>
    <dataValidation type="list" allowBlank="1" showInputMessage="1" showErrorMessage="1" sqref="B5:B27">
      <formula1>$B$515:$B$545</formula1>
    </dataValidation>
    <dataValidation type="list" showInputMessage="1" showErrorMessage="1" sqref="BG45:BH47 BG38:BH41">
      <formula1>Sesiones</formula1>
    </dataValidation>
    <dataValidation type="list" showInputMessage="1" showErrorMessage="1" sqref="BG37:BH37" showDropDown="1">
      <formula1>Sesiones</formula1>
    </dataValidation>
    <dataValidation type="list" allowBlank="1" showInputMessage="1" showErrorMessage="1" sqref="BI31:BI33">
      <formula1>"WIN, LOSE"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5">
    <pageSetUpPr fitToPage="1"/>
  </sheetPr>
  <dimension ref="A1:BN668"/>
  <sheetViews>
    <sheetView showGridLines="0" tabSelected="1" zoomScale="40" zoomScaleNormal="40" workbookViewId="0">
      <selection activeCell="P138" sqref="P138"/>
    </sheetView>
  </sheetViews>
  <sheetFormatPr defaultColWidth="16.6666666666667" defaultRowHeight="15" customHeight="1"/>
  <cols>
    <col min="1" max="1" width="1.66666666666667" customWidth="1"/>
    <col min="2" max="2" width="19.5047619047619" customWidth="1"/>
    <col min="3" max="3" width="3.16190476190476" customWidth="1"/>
    <col min="4" max="4" width="7.66666666666667" customWidth="1"/>
    <col min="5" max="5" width="10.1619047619048" customWidth="1"/>
    <col min="6" max="9" width="6.16190476190476" customWidth="1"/>
    <col min="10" max="10" width="0.666666666666667" customWidth="1"/>
    <col min="11" max="13" width="6.16190476190476" customWidth="1"/>
    <col min="14" max="14" width="8.5047619047619" customWidth="1"/>
    <col min="15" max="15" width="0.666666666666667" customWidth="1"/>
    <col min="16" max="19" width="6.16190476190476" customWidth="1"/>
    <col min="20" max="20" width="0.666666666666667" customWidth="1"/>
    <col min="21" max="21" width="1.16190476190476" customWidth="1"/>
    <col min="22" max="22" width="11.5047619047619" customWidth="1"/>
    <col min="23" max="23" width="10" customWidth="1"/>
    <col min="24" max="24" width="11.6666666666667" customWidth="1"/>
    <col min="25" max="25" width="13.7142857142857" customWidth="1"/>
    <col min="26" max="26" width="1.5047619047619" customWidth="1"/>
    <col min="27" max="27" width="11.5047619047619" customWidth="1"/>
    <col min="28" max="28" width="8.28571428571429" customWidth="1"/>
    <col min="29" max="29" width="10" customWidth="1"/>
    <col min="30" max="30" width="12.6666666666667" customWidth="1"/>
    <col min="31" max="31" width="12.1428571428571" customWidth="1"/>
    <col min="33" max="33" width="19.5714285714286" customWidth="1"/>
    <col min="34" max="34" width="17.8571428571429" customWidth="1"/>
    <col min="35" max="36" width="17.1428571428571" customWidth="1"/>
    <col min="37" max="37" width="15.7142857142857" style="2" customWidth="1"/>
    <col min="38" max="39" width="15" style="2" customWidth="1"/>
    <col min="40" max="40" width="13.2095238095238" style="2" customWidth="1"/>
    <col min="41" max="41" width="16" style="2" customWidth="1"/>
    <col min="42" max="42" width="5.16190476190476" style="3" hidden="1" customWidth="1"/>
    <col min="43" max="43" width="3" style="2" customWidth="1"/>
    <col min="44" max="44" width="4.66666666666667" style="2" customWidth="1"/>
    <col min="45" max="45" width="4.5047619047619" style="2" customWidth="1"/>
    <col min="46" max="46" width="5.66666666666667" style="2" customWidth="1"/>
    <col min="47" max="47" width="3.16190476190476" style="2" customWidth="1"/>
    <col min="48" max="48" width="3" style="2" customWidth="1"/>
    <col min="49" max="49" width="4.66666666666667" style="2" customWidth="1"/>
    <col min="50" max="50" width="4.5047619047619" style="2" customWidth="1"/>
    <col min="51" max="51" width="5.66666666666667" style="2" customWidth="1"/>
    <col min="52" max="52" width="2.66666666666667" style="2" customWidth="1"/>
    <col min="53" max="53" width="4.16190476190476" customWidth="1"/>
    <col min="54" max="54" width="4.66666666666667" customWidth="1"/>
    <col min="55" max="55" width="4.5047619047619" customWidth="1"/>
    <col min="56" max="56" width="5.66666666666667" customWidth="1"/>
    <col min="57" max="57" width="3.66666666666667" customWidth="1"/>
    <col min="58" max="58" width="3" customWidth="1"/>
    <col min="59" max="59" width="4.66666666666667" customWidth="1"/>
    <col min="60" max="60" width="4.5047619047619" customWidth="1"/>
    <col min="61" max="61" width="5.66666666666667" customWidth="1"/>
    <col min="62" max="62" width="2.66666666666667" customWidth="1"/>
    <col min="63" max="63" width="3" customWidth="1"/>
    <col min="64" max="64" width="4.66666666666667" customWidth="1"/>
    <col min="65" max="65" width="4.5047619047619" customWidth="1"/>
    <col min="66" max="66" width="5.66666666666667" customWidth="1"/>
  </cols>
  <sheetData>
    <row r="1" ht="62.45" customHeight="1" spans="1:40">
      <c r="A1" s="4"/>
      <c r="B1" s="5"/>
      <c r="C1" s="5"/>
      <c r="E1" s="5"/>
      <c r="F1" s="4"/>
      <c r="G1" s="4"/>
      <c r="H1" s="4"/>
      <c r="I1" s="4"/>
      <c r="J1" s="4"/>
      <c r="K1" s="54"/>
      <c r="L1" s="54"/>
      <c r="M1" s="54"/>
      <c r="N1" s="54"/>
      <c r="O1" s="54"/>
      <c r="P1" s="54"/>
      <c r="Q1" s="75"/>
      <c r="R1" s="75"/>
      <c r="S1" s="75"/>
      <c r="T1" s="75"/>
      <c r="U1" s="75"/>
      <c r="V1" s="75"/>
      <c r="W1" s="75"/>
      <c r="X1" s="75"/>
      <c r="Y1" s="75"/>
      <c r="Z1" s="54"/>
      <c r="AA1" s="54"/>
      <c r="AB1" s="54"/>
      <c r="AC1" s="54"/>
      <c r="AD1" s="54"/>
      <c r="AE1" s="54"/>
      <c r="AH1" s="186"/>
      <c r="AI1" s="186"/>
      <c r="AK1"/>
      <c r="AL1"/>
      <c r="AM1"/>
      <c r="AN1"/>
    </row>
    <row r="2" ht="18" customHeight="1" spans="1:66">
      <c r="A2" s="4"/>
      <c r="B2" s="6"/>
      <c r="C2" s="6"/>
      <c r="E2" s="6"/>
      <c r="F2" s="25" t="s"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76"/>
      <c r="T2"/>
      <c r="U2" s="4"/>
      <c r="V2" s="80"/>
      <c r="W2" s="81" t="s">
        <v>1</v>
      </c>
      <c r="X2" s="82"/>
      <c r="Y2" s="91"/>
      <c r="Z2" s="4"/>
      <c r="AA2" s="80"/>
      <c r="AB2" s="92" t="s">
        <v>2</v>
      </c>
      <c r="AC2" s="142"/>
      <c r="AD2" s="142"/>
      <c r="AE2"/>
      <c r="AH2" s="186"/>
      <c r="AI2" s="186"/>
      <c r="AK2"/>
      <c r="AL2"/>
      <c r="AM2"/>
      <c r="AN2"/>
      <c r="AQ2" s="219" t="s">
        <v>17</v>
      </c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91"/>
    </row>
    <row r="3" ht="11.25" customHeight="1" spans="1:66">
      <c r="A3" s="7"/>
      <c r="B3" s="8" t="s">
        <v>86</v>
      </c>
      <c r="C3" s="6"/>
      <c r="D3" s="9" t="s">
        <v>54</v>
      </c>
      <c r="E3" s="27" t="s">
        <v>86</v>
      </c>
      <c r="F3" s="28" t="s">
        <v>3</v>
      </c>
      <c r="G3" s="29"/>
      <c r="H3" s="29"/>
      <c r="I3" s="55"/>
      <c r="J3" s="56"/>
      <c r="K3" s="57" t="s">
        <v>4</v>
      </c>
      <c r="L3" s="58"/>
      <c r="M3" s="58"/>
      <c r="N3" s="69"/>
      <c r="O3" s="56"/>
      <c r="P3" s="70" t="s">
        <v>7</v>
      </c>
      <c r="Q3" s="58"/>
      <c r="R3" s="58"/>
      <c r="S3" s="69"/>
      <c r="T3"/>
      <c r="U3" s="7"/>
      <c r="V3" s="27" t="s">
        <v>86</v>
      </c>
      <c r="W3" s="83" t="s">
        <v>3</v>
      </c>
      <c r="X3" s="84" t="s">
        <v>4</v>
      </c>
      <c r="Y3" s="93" t="s">
        <v>7</v>
      </c>
      <c r="Z3" s="7"/>
      <c r="AA3" s="27" t="s">
        <v>86</v>
      </c>
      <c r="AB3" s="94" t="s">
        <v>3</v>
      </c>
      <c r="AC3" s="143" t="s">
        <v>4</v>
      </c>
      <c r="AD3" s="144" t="s">
        <v>7</v>
      </c>
      <c r="AF3" s="145" t="s">
        <v>86</v>
      </c>
      <c r="AG3" s="187" t="s">
        <v>88</v>
      </c>
      <c r="AH3" s="187" t="s">
        <v>89</v>
      </c>
      <c r="AI3" s="187" t="s">
        <v>90</v>
      </c>
      <c r="AJ3" s="188" t="s">
        <v>91</v>
      </c>
      <c r="AK3" s="201" t="s">
        <v>92</v>
      </c>
      <c r="AL3" s="202" t="s">
        <v>93</v>
      </c>
      <c r="AM3" s="202" t="s">
        <v>94</v>
      </c>
      <c r="AN3" s="203" t="s">
        <v>95</v>
      </c>
      <c r="AQ3" s="70" t="s">
        <v>28</v>
      </c>
      <c r="AR3" s="220"/>
      <c r="AS3" s="220"/>
      <c r="AT3" s="233"/>
      <c r="AV3" s="70" t="s">
        <v>29</v>
      </c>
      <c r="AW3" s="220"/>
      <c r="AX3" s="220"/>
      <c r="AY3" s="233"/>
      <c r="BA3" s="70" t="s">
        <v>96</v>
      </c>
      <c r="BB3" s="220"/>
      <c r="BC3" s="220"/>
      <c r="BD3" s="233"/>
      <c r="BE3" s="2"/>
      <c r="BF3" s="70" t="s">
        <v>31</v>
      </c>
      <c r="BG3" s="220"/>
      <c r="BH3" s="220"/>
      <c r="BI3" s="233"/>
      <c r="BK3" s="70" t="s">
        <v>32</v>
      </c>
      <c r="BL3" s="220"/>
      <c r="BM3" s="220"/>
      <c r="BN3" s="233"/>
    </row>
    <row r="4" ht="11.25" customHeight="1" spans="1:66">
      <c r="A4" s="10"/>
      <c r="B4" s="11"/>
      <c r="C4" s="12"/>
      <c r="D4" s="13"/>
      <c r="E4" s="30"/>
      <c r="F4" s="31" t="s">
        <v>10</v>
      </c>
      <c r="G4" s="32" t="s">
        <v>11</v>
      </c>
      <c r="H4" s="32" t="s">
        <v>12</v>
      </c>
      <c r="I4" s="59" t="s">
        <v>13</v>
      </c>
      <c r="J4" s="10"/>
      <c r="K4" s="60" t="s">
        <v>10</v>
      </c>
      <c r="L4" s="61" t="s">
        <v>11</v>
      </c>
      <c r="M4" s="61" t="s">
        <v>12</v>
      </c>
      <c r="N4" s="71" t="s">
        <v>13</v>
      </c>
      <c r="O4" s="10"/>
      <c r="P4" s="72" t="s">
        <v>10</v>
      </c>
      <c r="Q4" s="77" t="s">
        <v>11</v>
      </c>
      <c r="R4" s="77" t="s">
        <v>12</v>
      </c>
      <c r="S4" s="78" t="s">
        <v>13</v>
      </c>
      <c r="T4"/>
      <c r="U4" s="10"/>
      <c r="V4" s="51"/>
      <c r="W4" s="29"/>
      <c r="X4" s="55"/>
      <c r="Y4" s="95"/>
      <c r="Z4" s="10"/>
      <c r="AA4" s="51"/>
      <c r="AB4" s="96"/>
      <c r="AC4" s="84"/>
      <c r="AD4" s="146"/>
      <c r="AE4"/>
      <c r="AF4" s="147"/>
      <c r="AG4" s="189"/>
      <c r="AH4" s="189"/>
      <c r="AI4" s="189"/>
      <c r="AJ4" s="190"/>
      <c r="AK4" s="204"/>
      <c r="AL4" s="205"/>
      <c r="AM4" s="205"/>
      <c r="AN4" s="206"/>
      <c r="AQ4" s="221" t="s">
        <v>10</v>
      </c>
      <c r="AR4" s="222" t="s">
        <v>11</v>
      </c>
      <c r="AS4" s="222" t="s">
        <v>12</v>
      </c>
      <c r="AT4" s="234" t="s">
        <v>13</v>
      </c>
      <c r="AV4" s="221" t="s">
        <v>10</v>
      </c>
      <c r="AW4" s="222" t="s">
        <v>11</v>
      </c>
      <c r="AX4" s="222" t="s">
        <v>12</v>
      </c>
      <c r="AY4" s="234" t="s">
        <v>13</v>
      </c>
      <c r="BA4" s="221" t="s">
        <v>10</v>
      </c>
      <c r="BB4" s="222" t="s">
        <v>11</v>
      </c>
      <c r="BC4" s="222" t="s">
        <v>12</v>
      </c>
      <c r="BD4" s="234" t="s">
        <v>13</v>
      </c>
      <c r="BE4" s="2"/>
      <c r="BF4" s="221" t="s">
        <v>10</v>
      </c>
      <c r="BG4" s="222" t="s">
        <v>11</v>
      </c>
      <c r="BH4" s="222" t="s">
        <v>12</v>
      </c>
      <c r="BI4" s="234" t="s">
        <v>13</v>
      </c>
      <c r="BK4" s="221" t="s">
        <v>10</v>
      </c>
      <c r="BL4" s="222" t="s">
        <v>11</v>
      </c>
      <c r="BM4" s="222" t="s">
        <v>12</v>
      </c>
      <c r="BN4" s="234" t="s">
        <v>13</v>
      </c>
    </row>
    <row r="5" ht="10.35" customHeight="1" spans="1:66">
      <c r="A5" s="14"/>
      <c r="B5" s="15"/>
      <c r="C5" s="16"/>
      <c r="D5" s="17"/>
      <c r="E5" s="33" t="str">
        <f t="shared" ref="E5:E27" si="0">IF((B5=0)," ",B5)</f>
        <v> </v>
      </c>
      <c r="F5" s="34"/>
      <c r="G5" s="35"/>
      <c r="H5" s="36"/>
      <c r="I5" s="62">
        <f t="shared" ref="I5:I28" si="1">SUM(F5:H5)</f>
        <v>0</v>
      </c>
      <c r="J5" s="10"/>
      <c r="K5" s="34"/>
      <c r="L5" s="35"/>
      <c r="M5" s="36"/>
      <c r="N5" s="68">
        <f t="shared" ref="N5:N28" si="2">SUM(K5:M5)</f>
        <v>0</v>
      </c>
      <c r="O5" s="10"/>
      <c r="P5" s="73" t="e">
        <f>F5+K5+#REF!+#REF!</f>
        <v>#REF!</v>
      </c>
      <c r="Q5" s="79" t="e">
        <f>G5+L5+#REF!+#REF!</f>
        <v>#REF!</v>
      </c>
      <c r="R5" s="79" t="e">
        <f>H5+M5+#REF!+#REF!</f>
        <v>#REF!</v>
      </c>
      <c r="S5" s="68" t="e">
        <f t="shared" ref="S5:S28" si="3">SUM(P5:R5)</f>
        <v>#REF!</v>
      </c>
      <c r="U5" s="4"/>
      <c r="V5" s="33" t="str">
        <f t="shared" ref="V5:V27" si="4">IF((B86=0)," ",B86)</f>
        <v> </v>
      </c>
      <c r="W5" s="85" t="str">
        <f t="shared" ref="W5:W27" si="5">IF((G5+H5=0),"0",100*H5/(G5+H5))</f>
        <v>0</v>
      </c>
      <c r="X5" s="85" t="str">
        <f t="shared" ref="X5:X27" si="6">IF((M5+L5=0),"0",100*M5/(L5+M5))</f>
        <v>0</v>
      </c>
      <c r="Y5" s="97" t="e">
        <f>IF(W5+X5+#REF!+#REF!=0,"",100*R5/(R5+Q5))</f>
        <v>#REF!</v>
      </c>
      <c r="Z5" s="4"/>
      <c r="AA5" s="98" t="str">
        <f t="shared" ref="AA5:AA27" si="7">IF((B86=0)," ",B86)</f>
        <v> </v>
      </c>
      <c r="AB5" s="99">
        <f>(3*H5)-G5</f>
        <v>0</v>
      </c>
      <c r="AC5" s="99">
        <f>(3*M5)-L5</f>
        <v>0</v>
      </c>
      <c r="AD5" s="148">
        <f ca="1">SUM(AB5:AE5)</f>
        <v>0</v>
      </c>
      <c r="AF5" s="149"/>
      <c r="AG5" s="191"/>
      <c r="AH5" s="191"/>
      <c r="AI5" s="192"/>
      <c r="AJ5" s="193"/>
      <c r="AK5" s="207"/>
      <c r="AL5" s="208"/>
      <c r="AM5" s="208"/>
      <c r="AN5" s="209"/>
      <c r="AP5" s="223" t="str">
        <f>IF(B5,WEEKDAY(E5:E27)," ")</f>
        <v> </v>
      </c>
      <c r="AQ5" s="224" t="str">
        <f>IF((AP5=2),P5," ")</f>
        <v> </v>
      </c>
      <c r="AR5" s="225" t="str">
        <f>IF((AP5=2),Q5," ")</f>
        <v> </v>
      </c>
      <c r="AS5" s="235" t="str">
        <f>IF((AP5=2),R5," ")</f>
        <v> </v>
      </c>
      <c r="AT5" s="236">
        <f>SUM(AQ5:AS5)</f>
        <v>0</v>
      </c>
      <c r="AV5" s="224" t="str">
        <f>IF(($AP$5=3),P5," ")</f>
        <v> </v>
      </c>
      <c r="AW5" s="225" t="str">
        <f>IF((AP5=3),Q5," ")</f>
        <v> </v>
      </c>
      <c r="AX5" s="235" t="str">
        <f>IF((AP5=3),R5," ")</f>
        <v> </v>
      </c>
      <c r="AY5" s="236">
        <f>SUM(AV5:AX5)</f>
        <v>0</v>
      </c>
      <c r="BA5" s="227" t="str">
        <f>IF((AP5=4),P5," ")</f>
        <v> </v>
      </c>
      <c r="BB5" s="225" t="str">
        <f>IF((AP5=4),Q5," ")</f>
        <v> </v>
      </c>
      <c r="BC5" s="225" t="str">
        <f>IF((AP5=4),R5," ")</f>
        <v> </v>
      </c>
      <c r="BD5" s="236">
        <f>SUM(BA5:BC5)</f>
        <v>0</v>
      </c>
      <c r="BE5" s="2"/>
      <c r="BF5" s="224" t="str">
        <f>IF((AP5=5),P5," ")</f>
        <v> </v>
      </c>
      <c r="BG5" s="225" t="str">
        <f>IF((AP5=5),Q5," ")</f>
        <v> </v>
      </c>
      <c r="BH5" s="225" t="str">
        <f>IF((AP5=5),R5," ")</f>
        <v> </v>
      </c>
      <c r="BI5" s="236">
        <f>SUM(BF5:BH5)</f>
        <v>0</v>
      </c>
      <c r="BK5" s="224" t="str">
        <f>IF((AP5=6),P5," ")</f>
        <v> </v>
      </c>
      <c r="BL5" s="225" t="str">
        <f>IF((AP5=6),Q5," ")</f>
        <v> </v>
      </c>
      <c r="BM5" s="225" t="str">
        <f>IF((AP5=6),R5," ")</f>
        <v> </v>
      </c>
      <c r="BN5" s="236">
        <f>SUM(BK5:BM5)</f>
        <v>0</v>
      </c>
    </row>
    <row r="6" ht="10.35" customHeight="1" spans="1:66">
      <c r="A6" s="18"/>
      <c r="B6" s="19"/>
      <c r="C6" s="16"/>
      <c r="D6" s="17"/>
      <c r="E6" s="37" t="str">
        <f t="shared" si="0"/>
        <v> </v>
      </c>
      <c r="F6" s="38"/>
      <c r="G6" s="39"/>
      <c r="H6" s="40"/>
      <c r="I6" s="63">
        <f t="shared" si="1"/>
        <v>0</v>
      </c>
      <c r="J6" s="10"/>
      <c r="K6" s="38"/>
      <c r="L6" s="39"/>
      <c r="M6" s="40"/>
      <c r="N6" s="68">
        <f t="shared" si="2"/>
        <v>0</v>
      </c>
      <c r="O6" s="10"/>
      <c r="P6" s="73" t="e">
        <f>F6+K6+#REF!+#REF!</f>
        <v>#REF!</v>
      </c>
      <c r="Q6" s="79" t="e">
        <f>G6+L6+#REF!+#REF!</f>
        <v>#REF!</v>
      </c>
      <c r="R6" s="79" t="e">
        <f>H6+M6+#REF!+#REF!</f>
        <v>#REF!</v>
      </c>
      <c r="S6" s="68" t="e">
        <f t="shared" si="3"/>
        <v>#REF!</v>
      </c>
      <c r="U6" s="4"/>
      <c r="V6" s="37" t="str">
        <f t="shared" si="4"/>
        <v> </v>
      </c>
      <c r="W6" s="86" t="str">
        <f t="shared" si="5"/>
        <v>0</v>
      </c>
      <c r="X6" s="86" t="str">
        <f t="shared" si="6"/>
        <v>0</v>
      </c>
      <c r="Y6" s="100" t="e">
        <f>IF(W6+X6+#REF!+#REF!=0,"",100*R6/(R6+Q6))</f>
        <v>#REF!</v>
      </c>
      <c r="Z6" s="4"/>
      <c r="AA6" s="101" t="str">
        <f t="shared" si="7"/>
        <v> </v>
      </c>
      <c r="AB6" s="99">
        <f t="shared" ref="AB6:AB27" si="8">(3*H6)-G6</f>
        <v>0</v>
      </c>
      <c r="AC6" s="99">
        <f t="shared" ref="AC6:AC27" si="9">(3*M6)-L6</f>
        <v>0</v>
      </c>
      <c r="AD6" s="150">
        <f ca="1" t="shared" ref="AD6:AD27" si="10">SUM(AB6:AE6)</f>
        <v>0</v>
      </c>
      <c r="AF6" s="151"/>
      <c r="AG6" s="194"/>
      <c r="AH6" s="194"/>
      <c r="AI6" s="195"/>
      <c r="AJ6" s="196"/>
      <c r="AK6" s="210"/>
      <c r="AL6" s="211"/>
      <c r="AM6" s="211"/>
      <c r="AN6" s="212"/>
      <c r="AP6" s="223" t="str">
        <f>IF(B6,WEEKDAY(E6:E28)," ")</f>
        <v> </v>
      </c>
      <c r="AQ6" s="226" t="str">
        <f t="shared" ref="AQ6:AQ27" si="11">IF((AP6=2),P6," ")</f>
        <v> </v>
      </c>
      <c r="AR6" s="227" t="str">
        <f t="shared" ref="AR6:AR27" si="12">IF((AP6=2),Q6," ")</f>
        <v> </v>
      </c>
      <c r="AS6" s="237" t="str">
        <f>IF((AP6=2),R6," ")</f>
        <v> </v>
      </c>
      <c r="AT6" s="238">
        <f t="shared" ref="AT6:AT27" si="13">SUM(AQ6:AS6)</f>
        <v>0</v>
      </c>
      <c r="AV6" s="226" t="str">
        <f t="shared" ref="AV6:AV27" si="14">IF((AP6=3),P6," ")</f>
        <v> </v>
      </c>
      <c r="AW6" s="227" t="str">
        <f t="shared" ref="AW6:AW27" si="15">IF((AP6=3),Q6," ")</f>
        <v> </v>
      </c>
      <c r="AX6" s="237" t="str">
        <f t="shared" ref="AX6:AX27" si="16">IF((AP6=3),R6," ")</f>
        <v> </v>
      </c>
      <c r="AY6" s="238">
        <f t="shared" ref="AY6:AY27" si="17">SUM(AV6:AX6)</f>
        <v>0</v>
      </c>
      <c r="BA6" s="227" t="str">
        <f t="shared" ref="BA6:BA27" si="18">IF((AP6=4),P6," ")</f>
        <v> </v>
      </c>
      <c r="BB6" s="227" t="str">
        <f t="shared" ref="BB6:BB27" si="19">IF((AP6=4),Q6," ")</f>
        <v> </v>
      </c>
      <c r="BC6" s="227" t="str">
        <f t="shared" ref="BC6:BC27" si="20">IF((AP6=4),R6," ")</f>
        <v> </v>
      </c>
      <c r="BD6" s="238">
        <f t="shared" ref="BD6:BD27" si="21">SUM(BA6:BC6)</f>
        <v>0</v>
      </c>
      <c r="BE6" s="2"/>
      <c r="BF6" s="226" t="str">
        <f t="shared" ref="BF6:BF27" si="22">IF((AP6=5),P6," ")</f>
        <v> </v>
      </c>
      <c r="BG6" s="227" t="str">
        <f t="shared" ref="BG6:BG27" si="23">IF((AP6=5),Q6," ")</f>
        <v> </v>
      </c>
      <c r="BH6" s="227" t="str">
        <f t="shared" ref="BH6:BH27" si="24">IF((AP6=5),R6," ")</f>
        <v> </v>
      </c>
      <c r="BI6" s="238">
        <f t="shared" ref="BI6:BI27" si="25">SUM(BF6:BH6)</f>
        <v>0</v>
      </c>
      <c r="BK6" s="226" t="str">
        <f t="shared" ref="BK6:BK27" si="26">IF((AP6=6),P6," ")</f>
        <v> </v>
      </c>
      <c r="BL6" s="227" t="str">
        <f t="shared" ref="BL6:BL27" si="27">IF((AP6=6),Q6," ")</f>
        <v> </v>
      </c>
      <c r="BM6" s="227" t="str">
        <f t="shared" ref="BM6:BM27" si="28">IF((AP6=6),R6," ")</f>
        <v> </v>
      </c>
      <c r="BN6" s="238">
        <f t="shared" ref="BN6:BN27" si="29">SUM(BK6:BM6)</f>
        <v>0</v>
      </c>
    </row>
    <row r="7" ht="10.35" customHeight="1" spans="1:66">
      <c r="A7" s="18"/>
      <c r="B7" s="19"/>
      <c r="C7" s="16"/>
      <c r="D7" s="17"/>
      <c r="E7" s="37" t="str">
        <f t="shared" si="0"/>
        <v> </v>
      </c>
      <c r="F7" s="38"/>
      <c r="G7" s="39"/>
      <c r="H7" s="40"/>
      <c r="I7" s="63">
        <f t="shared" si="1"/>
        <v>0</v>
      </c>
      <c r="J7" s="10"/>
      <c r="K7" s="38"/>
      <c r="L7" s="39"/>
      <c r="M7" s="40"/>
      <c r="N7" s="68">
        <f t="shared" si="2"/>
        <v>0</v>
      </c>
      <c r="O7" s="10"/>
      <c r="P7" s="73" t="e">
        <f>F7+K7+#REF!+#REF!</f>
        <v>#REF!</v>
      </c>
      <c r="Q7" s="79" t="e">
        <f>G7+L7+#REF!+#REF!</f>
        <v>#REF!</v>
      </c>
      <c r="R7" s="79" t="e">
        <f>H7+M7+#REF!+#REF!</f>
        <v>#REF!</v>
      </c>
      <c r="S7" s="68" t="e">
        <f t="shared" si="3"/>
        <v>#REF!</v>
      </c>
      <c r="U7" s="4"/>
      <c r="V7" s="37" t="str">
        <f t="shared" si="4"/>
        <v> </v>
      </c>
      <c r="W7" s="86" t="str">
        <f t="shared" si="5"/>
        <v>0</v>
      </c>
      <c r="X7" s="86" t="str">
        <f t="shared" si="6"/>
        <v>0</v>
      </c>
      <c r="Y7" s="100" t="e">
        <f>IF(W7+X7+#REF!+#REF!=0,"",100*R7/(R7+Q7))</f>
        <v>#REF!</v>
      </c>
      <c r="Z7" s="4"/>
      <c r="AA7" s="101" t="str">
        <f t="shared" si="7"/>
        <v> </v>
      </c>
      <c r="AB7" s="99">
        <f t="shared" si="8"/>
        <v>0</v>
      </c>
      <c r="AC7" s="99">
        <f t="shared" si="9"/>
        <v>0</v>
      </c>
      <c r="AD7" s="150">
        <f ca="1" t="shared" si="10"/>
        <v>0</v>
      </c>
      <c r="AF7" s="151"/>
      <c r="AG7" s="194"/>
      <c r="AH7" s="194"/>
      <c r="AI7" s="195"/>
      <c r="AJ7" s="196"/>
      <c r="AK7" s="210"/>
      <c r="AL7" s="211"/>
      <c r="AM7" s="211"/>
      <c r="AN7" s="212"/>
      <c r="AP7" s="223" t="str">
        <f>IF(B7,WEEKDAY(E7:E29)," ")</f>
        <v> </v>
      </c>
      <c r="AQ7" s="226" t="str">
        <f t="shared" si="11"/>
        <v> </v>
      </c>
      <c r="AR7" s="227" t="str">
        <f t="shared" si="12"/>
        <v> </v>
      </c>
      <c r="AS7" s="237" t="str">
        <f t="shared" ref="AS7:AS27" si="30">IF((AP7=2),R7," ")</f>
        <v> </v>
      </c>
      <c r="AT7" s="238">
        <f t="shared" si="13"/>
        <v>0</v>
      </c>
      <c r="AV7" s="226" t="str">
        <f t="shared" si="14"/>
        <v> </v>
      </c>
      <c r="AW7" s="227" t="str">
        <f t="shared" si="15"/>
        <v> </v>
      </c>
      <c r="AX7" s="237" t="str">
        <f t="shared" si="16"/>
        <v> </v>
      </c>
      <c r="AY7" s="238">
        <f t="shared" si="17"/>
        <v>0</v>
      </c>
      <c r="BA7" s="227" t="str">
        <f t="shared" si="18"/>
        <v> </v>
      </c>
      <c r="BB7" s="227" t="str">
        <f t="shared" si="19"/>
        <v> </v>
      </c>
      <c r="BC7" s="227" t="str">
        <f t="shared" si="20"/>
        <v> </v>
      </c>
      <c r="BD7" s="238">
        <f t="shared" si="21"/>
        <v>0</v>
      </c>
      <c r="BE7" s="2"/>
      <c r="BF7" s="226" t="str">
        <f t="shared" si="22"/>
        <v> </v>
      </c>
      <c r="BG7" s="227" t="str">
        <f t="shared" si="23"/>
        <v> </v>
      </c>
      <c r="BH7" s="227" t="str">
        <f t="shared" si="24"/>
        <v> </v>
      </c>
      <c r="BI7" s="238">
        <f t="shared" si="25"/>
        <v>0</v>
      </c>
      <c r="BK7" s="226" t="str">
        <f t="shared" si="26"/>
        <v> </v>
      </c>
      <c r="BL7" s="227" t="str">
        <f t="shared" si="27"/>
        <v> </v>
      </c>
      <c r="BM7" s="227" t="str">
        <f t="shared" si="28"/>
        <v> </v>
      </c>
      <c r="BN7" s="238">
        <f t="shared" si="29"/>
        <v>0</v>
      </c>
    </row>
    <row r="8" ht="10.35" customHeight="1" spans="1:66">
      <c r="A8" s="18"/>
      <c r="B8" s="19"/>
      <c r="C8" s="16"/>
      <c r="D8" s="17"/>
      <c r="E8" s="37" t="str">
        <f t="shared" si="0"/>
        <v> </v>
      </c>
      <c r="F8" s="38"/>
      <c r="G8" s="39"/>
      <c r="H8" s="40"/>
      <c r="I8" s="63">
        <f t="shared" si="1"/>
        <v>0</v>
      </c>
      <c r="J8" s="10"/>
      <c r="K8" s="38"/>
      <c r="L8" s="39"/>
      <c r="M8" s="40"/>
      <c r="N8" s="68">
        <f t="shared" si="2"/>
        <v>0</v>
      </c>
      <c r="O8" s="10"/>
      <c r="P8" s="73" t="e">
        <f>F8+K8+#REF!+#REF!</f>
        <v>#REF!</v>
      </c>
      <c r="Q8" s="79" t="e">
        <f>G8+L8+#REF!+#REF!</f>
        <v>#REF!</v>
      </c>
      <c r="R8" s="79" t="e">
        <f>H8+M8+#REF!+#REF!</f>
        <v>#REF!</v>
      </c>
      <c r="S8" s="68" t="e">
        <f t="shared" si="3"/>
        <v>#REF!</v>
      </c>
      <c r="U8" s="4"/>
      <c r="V8" s="37" t="str">
        <f t="shared" si="4"/>
        <v> </v>
      </c>
      <c r="W8" s="86" t="str">
        <f t="shared" si="5"/>
        <v>0</v>
      </c>
      <c r="X8" s="86" t="str">
        <f t="shared" si="6"/>
        <v>0</v>
      </c>
      <c r="Y8" s="100" t="e">
        <f>IF(W8+X8+#REF!+#REF!=0,"",100*R8/(R8+Q8))</f>
        <v>#REF!</v>
      </c>
      <c r="Z8" s="4"/>
      <c r="AA8" s="101" t="str">
        <f t="shared" si="7"/>
        <v> </v>
      </c>
      <c r="AB8" s="99">
        <f t="shared" si="8"/>
        <v>0</v>
      </c>
      <c r="AC8" s="99">
        <f t="shared" si="9"/>
        <v>0</v>
      </c>
      <c r="AD8" s="150">
        <f ca="1" t="shared" si="10"/>
        <v>0</v>
      </c>
      <c r="AF8" s="151"/>
      <c r="AG8" s="194"/>
      <c r="AH8" s="194"/>
      <c r="AI8" s="195"/>
      <c r="AJ8" s="196"/>
      <c r="AK8" s="210"/>
      <c r="AL8" s="213"/>
      <c r="AM8" s="213"/>
      <c r="AN8" s="214"/>
      <c r="AP8" s="223" t="str">
        <f>IF(B8,WEEKDAY(E8:E29)," ")</f>
        <v> </v>
      </c>
      <c r="AQ8" s="226" t="str">
        <f t="shared" si="11"/>
        <v> </v>
      </c>
      <c r="AR8" s="227" t="str">
        <f t="shared" si="12"/>
        <v> </v>
      </c>
      <c r="AS8" s="237" t="str">
        <f t="shared" si="30"/>
        <v> </v>
      </c>
      <c r="AT8" s="238">
        <f t="shared" si="13"/>
        <v>0</v>
      </c>
      <c r="AV8" s="226" t="str">
        <f t="shared" si="14"/>
        <v> </v>
      </c>
      <c r="AW8" s="227" t="str">
        <f t="shared" si="15"/>
        <v> </v>
      </c>
      <c r="AX8" s="237" t="str">
        <f t="shared" si="16"/>
        <v> </v>
      </c>
      <c r="AY8" s="238">
        <f t="shared" si="17"/>
        <v>0</v>
      </c>
      <c r="BA8" s="227" t="str">
        <f t="shared" si="18"/>
        <v> </v>
      </c>
      <c r="BB8" s="227" t="str">
        <f t="shared" si="19"/>
        <v> </v>
      </c>
      <c r="BC8" s="227" t="str">
        <f t="shared" si="20"/>
        <v> </v>
      </c>
      <c r="BD8" s="238">
        <f t="shared" si="21"/>
        <v>0</v>
      </c>
      <c r="BE8" s="2"/>
      <c r="BF8" s="226" t="str">
        <f t="shared" si="22"/>
        <v> </v>
      </c>
      <c r="BG8" s="227" t="str">
        <f t="shared" si="23"/>
        <v> </v>
      </c>
      <c r="BH8" s="227" t="str">
        <f t="shared" si="24"/>
        <v> </v>
      </c>
      <c r="BI8" s="238">
        <f t="shared" si="25"/>
        <v>0</v>
      </c>
      <c r="BK8" s="226" t="str">
        <f t="shared" si="26"/>
        <v> </v>
      </c>
      <c r="BL8" s="227" t="str">
        <f t="shared" si="27"/>
        <v> </v>
      </c>
      <c r="BM8" s="227" t="str">
        <f t="shared" si="28"/>
        <v> </v>
      </c>
      <c r="BN8" s="238">
        <f t="shared" si="29"/>
        <v>0</v>
      </c>
    </row>
    <row r="9" ht="10.35" customHeight="1" spans="1:66">
      <c r="A9" s="18"/>
      <c r="B9" s="19"/>
      <c r="C9" s="16"/>
      <c r="D9" s="17"/>
      <c r="E9" s="37" t="str">
        <f t="shared" si="0"/>
        <v> </v>
      </c>
      <c r="F9" s="38"/>
      <c r="G9" s="39"/>
      <c r="H9" s="40"/>
      <c r="I9" s="63">
        <f t="shared" si="1"/>
        <v>0</v>
      </c>
      <c r="J9" s="10"/>
      <c r="K9" s="38"/>
      <c r="L9" s="39"/>
      <c r="M9" s="40"/>
      <c r="N9" s="68">
        <f t="shared" si="2"/>
        <v>0</v>
      </c>
      <c r="O9" s="10"/>
      <c r="P9" s="73" t="e">
        <f>F9+K9+#REF!+#REF!</f>
        <v>#REF!</v>
      </c>
      <c r="Q9" s="79" t="e">
        <f>G9+L9+#REF!+#REF!</f>
        <v>#REF!</v>
      </c>
      <c r="R9" s="79" t="e">
        <f>H9+M9+#REF!+#REF!</f>
        <v>#REF!</v>
      </c>
      <c r="S9" s="68" t="e">
        <f t="shared" si="3"/>
        <v>#REF!</v>
      </c>
      <c r="U9" s="4"/>
      <c r="V9" s="37" t="str">
        <f t="shared" si="4"/>
        <v> </v>
      </c>
      <c r="W9" s="86" t="str">
        <f t="shared" si="5"/>
        <v>0</v>
      </c>
      <c r="X9" s="86" t="str">
        <f t="shared" si="6"/>
        <v>0</v>
      </c>
      <c r="Y9" s="100" t="e">
        <f>IF(W9+X9+#REF!+#REF!=0,"",100*R9/(R9+Q9))</f>
        <v>#REF!</v>
      </c>
      <c r="Z9" s="4"/>
      <c r="AA9" s="101" t="str">
        <f t="shared" si="7"/>
        <v> </v>
      </c>
      <c r="AB9" s="99">
        <f t="shared" si="8"/>
        <v>0</v>
      </c>
      <c r="AC9" s="99">
        <f t="shared" si="9"/>
        <v>0</v>
      </c>
      <c r="AD9" s="150">
        <f ca="1" t="shared" si="10"/>
        <v>0</v>
      </c>
      <c r="AF9" s="151"/>
      <c r="AG9" s="194"/>
      <c r="AH9" s="194"/>
      <c r="AI9" s="195"/>
      <c r="AJ9" s="196"/>
      <c r="AK9" s="215"/>
      <c r="AL9" s="211"/>
      <c r="AM9" s="211"/>
      <c r="AN9" s="212"/>
      <c r="AP9" s="223" t="str">
        <f>IF(B9,WEEKDAY(E9:E29)," ")</f>
        <v> </v>
      </c>
      <c r="AQ9" s="226" t="str">
        <f t="shared" si="11"/>
        <v> </v>
      </c>
      <c r="AR9" s="227" t="str">
        <f t="shared" si="12"/>
        <v> </v>
      </c>
      <c r="AS9" s="237" t="str">
        <f t="shared" si="30"/>
        <v> </v>
      </c>
      <c r="AT9" s="238">
        <f t="shared" si="13"/>
        <v>0</v>
      </c>
      <c r="AV9" s="226" t="str">
        <f t="shared" si="14"/>
        <v> </v>
      </c>
      <c r="AW9" s="227" t="str">
        <f t="shared" si="15"/>
        <v> </v>
      </c>
      <c r="AX9" s="237" t="str">
        <f t="shared" si="16"/>
        <v> </v>
      </c>
      <c r="AY9" s="238">
        <f t="shared" si="17"/>
        <v>0</v>
      </c>
      <c r="BA9" s="227" t="str">
        <f t="shared" si="18"/>
        <v> </v>
      </c>
      <c r="BB9" s="227" t="str">
        <f t="shared" si="19"/>
        <v> </v>
      </c>
      <c r="BC9" s="227" t="str">
        <f t="shared" si="20"/>
        <v> </v>
      </c>
      <c r="BD9" s="238">
        <f t="shared" si="21"/>
        <v>0</v>
      </c>
      <c r="BE9" s="2"/>
      <c r="BF9" s="226" t="str">
        <f t="shared" si="22"/>
        <v> </v>
      </c>
      <c r="BG9" s="227" t="str">
        <f t="shared" si="23"/>
        <v> </v>
      </c>
      <c r="BH9" s="227" t="str">
        <f t="shared" si="24"/>
        <v> </v>
      </c>
      <c r="BI9" s="238">
        <f t="shared" si="25"/>
        <v>0</v>
      </c>
      <c r="BK9" s="226" t="str">
        <f t="shared" si="26"/>
        <v> </v>
      </c>
      <c r="BL9" s="227" t="str">
        <f t="shared" si="27"/>
        <v> </v>
      </c>
      <c r="BM9" s="227" t="str">
        <f t="shared" si="28"/>
        <v> </v>
      </c>
      <c r="BN9" s="238">
        <f t="shared" si="29"/>
        <v>0</v>
      </c>
    </row>
    <row r="10" ht="10.35" customHeight="1" spans="1:66">
      <c r="A10" s="18"/>
      <c r="B10" s="19"/>
      <c r="C10" s="16"/>
      <c r="D10" s="17"/>
      <c r="E10" s="37" t="str">
        <f t="shared" si="0"/>
        <v> </v>
      </c>
      <c r="F10" s="38"/>
      <c r="G10" s="39"/>
      <c r="H10" s="40"/>
      <c r="I10" s="63">
        <f t="shared" si="1"/>
        <v>0</v>
      </c>
      <c r="J10" s="10"/>
      <c r="K10" s="38"/>
      <c r="L10" s="39"/>
      <c r="M10" s="40"/>
      <c r="N10" s="68">
        <f t="shared" si="2"/>
        <v>0</v>
      </c>
      <c r="O10" s="10"/>
      <c r="P10" s="73" t="e">
        <f>F10+K10+#REF!+#REF!</f>
        <v>#REF!</v>
      </c>
      <c r="Q10" s="79" t="e">
        <f>G10+L10+#REF!+#REF!</f>
        <v>#REF!</v>
      </c>
      <c r="R10" s="79" t="e">
        <f>H10+M10+#REF!+#REF!</f>
        <v>#REF!</v>
      </c>
      <c r="S10" s="68" t="e">
        <f t="shared" si="3"/>
        <v>#REF!</v>
      </c>
      <c r="U10" s="4"/>
      <c r="V10" s="37" t="str">
        <f t="shared" si="4"/>
        <v> </v>
      </c>
      <c r="W10" s="86" t="str">
        <f t="shared" si="5"/>
        <v>0</v>
      </c>
      <c r="X10" s="86" t="str">
        <f t="shared" si="6"/>
        <v>0</v>
      </c>
      <c r="Y10" s="100" t="e">
        <f>IF(W10+X10+#REF!+#REF!=0,"",100*R10/(R10+Q10))</f>
        <v>#REF!</v>
      </c>
      <c r="Z10" s="4"/>
      <c r="AA10" s="101" t="str">
        <f t="shared" si="7"/>
        <v> </v>
      </c>
      <c r="AB10" s="99">
        <f t="shared" si="8"/>
        <v>0</v>
      </c>
      <c r="AC10" s="99">
        <f t="shared" si="9"/>
        <v>0</v>
      </c>
      <c r="AD10" s="150">
        <f ca="1" t="shared" si="10"/>
        <v>0</v>
      </c>
      <c r="AF10" s="151"/>
      <c r="AG10" s="194"/>
      <c r="AH10" s="194"/>
      <c r="AI10" s="195"/>
      <c r="AJ10" s="196"/>
      <c r="AK10" s="210"/>
      <c r="AL10" s="213"/>
      <c r="AM10" s="213"/>
      <c r="AN10" s="214"/>
      <c r="AP10" s="223" t="str">
        <f>IF(B10,WEEKDAY(E10:E29)," ")</f>
        <v> </v>
      </c>
      <c r="AQ10" s="226" t="str">
        <f t="shared" si="11"/>
        <v> </v>
      </c>
      <c r="AR10" s="227" t="str">
        <f t="shared" si="12"/>
        <v> </v>
      </c>
      <c r="AS10" s="237" t="str">
        <f t="shared" si="30"/>
        <v> </v>
      </c>
      <c r="AT10" s="238">
        <f t="shared" si="13"/>
        <v>0</v>
      </c>
      <c r="AV10" s="226" t="str">
        <f t="shared" si="14"/>
        <v> </v>
      </c>
      <c r="AW10" s="227" t="str">
        <f t="shared" si="15"/>
        <v> </v>
      </c>
      <c r="AX10" s="237" t="str">
        <f t="shared" si="16"/>
        <v> </v>
      </c>
      <c r="AY10" s="238">
        <f t="shared" si="17"/>
        <v>0</v>
      </c>
      <c r="BA10" s="227" t="str">
        <f t="shared" si="18"/>
        <v> </v>
      </c>
      <c r="BB10" s="227" t="str">
        <f t="shared" si="19"/>
        <v> </v>
      </c>
      <c r="BC10" s="227" t="str">
        <f t="shared" si="20"/>
        <v> </v>
      </c>
      <c r="BD10" s="238">
        <f t="shared" si="21"/>
        <v>0</v>
      </c>
      <c r="BE10" s="2"/>
      <c r="BF10" s="226" t="str">
        <f t="shared" si="22"/>
        <v> </v>
      </c>
      <c r="BG10" s="227" t="str">
        <f t="shared" si="23"/>
        <v> </v>
      </c>
      <c r="BH10" s="227" t="str">
        <f t="shared" si="24"/>
        <v> </v>
      </c>
      <c r="BI10" s="238">
        <f t="shared" si="25"/>
        <v>0</v>
      </c>
      <c r="BK10" s="226" t="str">
        <f t="shared" si="26"/>
        <v> </v>
      </c>
      <c r="BL10" s="227" t="str">
        <f t="shared" si="27"/>
        <v> </v>
      </c>
      <c r="BM10" s="227" t="str">
        <f t="shared" si="28"/>
        <v> </v>
      </c>
      <c r="BN10" s="238">
        <f t="shared" si="29"/>
        <v>0</v>
      </c>
    </row>
    <row r="11" ht="10.35" customHeight="1" spans="1:66">
      <c r="A11" s="18"/>
      <c r="B11" s="19"/>
      <c r="C11" s="16"/>
      <c r="D11" s="17"/>
      <c r="E11" s="37" t="str">
        <f t="shared" si="0"/>
        <v> </v>
      </c>
      <c r="F11" s="38"/>
      <c r="G11" s="39"/>
      <c r="H11" s="40"/>
      <c r="I11" s="63">
        <f t="shared" si="1"/>
        <v>0</v>
      </c>
      <c r="J11" s="10"/>
      <c r="K11" s="38"/>
      <c r="L11" s="39"/>
      <c r="M11" s="40"/>
      <c r="N11" s="68">
        <f t="shared" si="2"/>
        <v>0</v>
      </c>
      <c r="O11" s="10"/>
      <c r="P11" s="73" t="e">
        <f>F11+K11+#REF!+#REF!</f>
        <v>#REF!</v>
      </c>
      <c r="Q11" s="79" t="e">
        <f>G11+L11+#REF!+#REF!</f>
        <v>#REF!</v>
      </c>
      <c r="R11" s="79" t="e">
        <f>H11+M11+#REF!+#REF!</f>
        <v>#REF!</v>
      </c>
      <c r="S11" s="68" t="e">
        <f t="shared" si="3"/>
        <v>#REF!</v>
      </c>
      <c r="U11" s="4"/>
      <c r="V11" s="37" t="str">
        <f t="shared" si="4"/>
        <v> </v>
      </c>
      <c r="W11" s="86" t="str">
        <f t="shared" si="5"/>
        <v>0</v>
      </c>
      <c r="X11" s="86" t="str">
        <f t="shared" si="6"/>
        <v>0</v>
      </c>
      <c r="Y11" s="100" t="e">
        <f>IF(W11+X11+#REF!+#REF!=0,"",100*R11/(R11+Q11))</f>
        <v>#REF!</v>
      </c>
      <c r="Z11" s="4"/>
      <c r="AA11" s="101" t="str">
        <f t="shared" si="7"/>
        <v> </v>
      </c>
      <c r="AB11" s="99">
        <f t="shared" si="8"/>
        <v>0</v>
      </c>
      <c r="AC11" s="99">
        <f t="shared" si="9"/>
        <v>0</v>
      </c>
      <c r="AD11" s="150">
        <f ca="1" t="shared" si="10"/>
        <v>0</v>
      </c>
      <c r="AF11" s="151"/>
      <c r="AG11" s="194"/>
      <c r="AH11" s="194"/>
      <c r="AI11" s="195"/>
      <c r="AJ11" s="196"/>
      <c r="AK11" s="215"/>
      <c r="AL11" s="211"/>
      <c r="AM11" s="211"/>
      <c r="AN11" s="212"/>
      <c r="AP11" s="223" t="str">
        <f>IF(B11,WEEKDAY(E11:E29)," ")</f>
        <v> </v>
      </c>
      <c r="AQ11" s="226" t="str">
        <f t="shared" si="11"/>
        <v> </v>
      </c>
      <c r="AR11" s="227" t="str">
        <f t="shared" si="12"/>
        <v> </v>
      </c>
      <c r="AS11" s="237" t="str">
        <f t="shared" si="30"/>
        <v> </v>
      </c>
      <c r="AT11" s="238">
        <f t="shared" si="13"/>
        <v>0</v>
      </c>
      <c r="AV11" s="226" t="str">
        <f t="shared" si="14"/>
        <v> </v>
      </c>
      <c r="AW11" s="227" t="str">
        <f t="shared" si="15"/>
        <v> </v>
      </c>
      <c r="AX11" s="237" t="str">
        <f t="shared" si="16"/>
        <v> </v>
      </c>
      <c r="AY11" s="238">
        <f t="shared" si="17"/>
        <v>0</v>
      </c>
      <c r="BA11" s="227" t="str">
        <f t="shared" si="18"/>
        <v> </v>
      </c>
      <c r="BB11" s="227" t="str">
        <f t="shared" si="19"/>
        <v> </v>
      </c>
      <c r="BC11" s="227" t="str">
        <f t="shared" si="20"/>
        <v> </v>
      </c>
      <c r="BD11" s="238">
        <f t="shared" si="21"/>
        <v>0</v>
      </c>
      <c r="BE11" s="2"/>
      <c r="BF11" s="226" t="str">
        <f t="shared" si="22"/>
        <v> </v>
      </c>
      <c r="BG11" s="227" t="str">
        <f t="shared" si="23"/>
        <v> </v>
      </c>
      <c r="BH11" s="227" t="str">
        <f t="shared" si="24"/>
        <v> </v>
      </c>
      <c r="BI11" s="238">
        <f t="shared" si="25"/>
        <v>0</v>
      </c>
      <c r="BK11" s="226" t="str">
        <f t="shared" si="26"/>
        <v> </v>
      </c>
      <c r="BL11" s="227" t="str">
        <f t="shared" si="27"/>
        <v> </v>
      </c>
      <c r="BM11" s="227" t="str">
        <f t="shared" si="28"/>
        <v> </v>
      </c>
      <c r="BN11" s="238">
        <f t="shared" si="29"/>
        <v>0</v>
      </c>
    </row>
    <row r="12" ht="10.35" customHeight="1" spans="1:66">
      <c r="A12" s="18"/>
      <c r="B12" s="19"/>
      <c r="C12" s="16"/>
      <c r="D12" s="17"/>
      <c r="E12" s="37" t="str">
        <f t="shared" si="0"/>
        <v> </v>
      </c>
      <c r="F12" s="38"/>
      <c r="G12" s="39"/>
      <c r="H12" s="40"/>
      <c r="I12" s="63">
        <f t="shared" si="1"/>
        <v>0</v>
      </c>
      <c r="J12" s="10"/>
      <c r="K12" s="38"/>
      <c r="L12" s="39"/>
      <c r="M12" s="40"/>
      <c r="N12" s="68">
        <f t="shared" si="2"/>
        <v>0</v>
      </c>
      <c r="O12" s="10"/>
      <c r="P12" s="73" t="e">
        <f>F12+K12+#REF!+#REF!</f>
        <v>#REF!</v>
      </c>
      <c r="Q12" s="79" t="e">
        <f>G12+L12+#REF!+#REF!</f>
        <v>#REF!</v>
      </c>
      <c r="R12" s="79" t="e">
        <f>H12+M12+#REF!+#REF!</f>
        <v>#REF!</v>
      </c>
      <c r="S12" s="68" t="e">
        <f t="shared" si="3"/>
        <v>#REF!</v>
      </c>
      <c r="U12" s="4"/>
      <c r="V12" s="37" t="str">
        <f t="shared" si="4"/>
        <v> </v>
      </c>
      <c r="W12" s="86" t="str">
        <f t="shared" si="5"/>
        <v>0</v>
      </c>
      <c r="X12" s="86" t="str">
        <f t="shared" si="6"/>
        <v>0</v>
      </c>
      <c r="Y12" s="100" t="e">
        <f>IF(W12+X12+#REF!+#REF!=0,"",100*R12/(R12+Q12))</f>
        <v>#REF!</v>
      </c>
      <c r="Z12" s="4"/>
      <c r="AA12" s="101" t="str">
        <f t="shared" si="7"/>
        <v> </v>
      </c>
      <c r="AB12" s="99">
        <f t="shared" si="8"/>
        <v>0</v>
      </c>
      <c r="AC12" s="99">
        <f t="shared" si="9"/>
        <v>0</v>
      </c>
      <c r="AD12" s="150">
        <f ca="1" t="shared" si="10"/>
        <v>0</v>
      </c>
      <c r="AF12" s="151"/>
      <c r="AG12" s="194"/>
      <c r="AH12" s="194"/>
      <c r="AI12" s="195"/>
      <c r="AJ12" s="196"/>
      <c r="AK12" s="215"/>
      <c r="AL12" s="211"/>
      <c r="AM12" s="211"/>
      <c r="AN12" s="212"/>
      <c r="AP12" s="223" t="str">
        <f>IF(B12,WEEKDAY(E12:E29)," ")</f>
        <v> </v>
      </c>
      <c r="AQ12" s="226" t="str">
        <f t="shared" si="11"/>
        <v> </v>
      </c>
      <c r="AR12" s="227" t="str">
        <f t="shared" si="12"/>
        <v> </v>
      </c>
      <c r="AS12" s="237" t="str">
        <f t="shared" si="30"/>
        <v> </v>
      </c>
      <c r="AT12" s="238">
        <f t="shared" si="13"/>
        <v>0</v>
      </c>
      <c r="AV12" s="226" t="str">
        <f t="shared" si="14"/>
        <v> </v>
      </c>
      <c r="AW12" s="227" t="str">
        <f t="shared" si="15"/>
        <v> </v>
      </c>
      <c r="AX12" s="237" t="str">
        <f t="shared" si="16"/>
        <v> </v>
      </c>
      <c r="AY12" s="238">
        <f t="shared" si="17"/>
        <v>0</v>
      </c>
      <c r="BA12" s="227" t="str">
        <f t="shared" si="18"/>
        <v> </v>
      </c>
      <c r="BB12" s="227" t="str">
        <f t="shared" si="19"/>
        <v> </v>
      </c>
      <c r="BC12" s="227" t="str">
        <f t="shared" si="20"/>
        <v> </v>
      </c>
      <c r="BD12" s="238">
        <f t="shared" si="21"/>
        <v>0</v>
      </c>
      <c r="BE12" s="2"/>
      <c r="BF12" s="226" t="str">
        <f t="shared" si="22"/>
        <v> </v>
      </c>
      <c r="BG12" s="227" t="str">
        <f t="shared" si="23"/>
        <v> </v>
      </c>
      <c r="BH12" s="227" t="str">
        <f t="shared" si="24"/>
        <v> </v>
      </c>
      <c r="BI12" s="238">
        <f t="shared" si="25"/>
        <v>0</v>
      </c>
      <c r="BK12" s="226" t="str">
        <f t="shared" si="26"/>
        <v> </v>
      </c>
      <c r="BL12" s="227" t="str">
        <f t="shared" si="27"/>
        <v> </v>
      </c>
      <c r="BM12" s="227" t="str">
        <f t="shared" si="28"/>
        <v> </v>
      </c>
      <c r="BN12" s="238">
        <f t="shared" si="29"/>
        <v>0</v>
      </c>
    </row>
    <row r="13" ht="10.35" customHeight="1" spans="1:66">
      <c r="A13" s="18"/>
      <c r="B13" s="19"/>
      <c r="C13" s="16"/>
      <c r="D13" s="17"/>
      <c r="E13" s="37" t="str">
        <f t="shared" si="0"/>
        <v> </v>
      </c>
      <c r="F13" s="38"/>
      <c r="G13" s="39"/>
      <c r="H13" s="40"/>
      <c r="I13" s="63">
        <f t="shared" si="1"/>
        <v>0</v>
      </c>
      <c r="J13" s="10"/>
      <c r="K13" s="38"/>
      <c r="L13" s="39"/>
      <c r="M13" s="40"/>
      <c r="N13" s="68">
        <f t="shared" si="2"/>
        <v>0</v>
      </c>
      <c r="O13" s="10"/>
      <c r="P13" s="73" t="e">
        <f>F13+K13+#REF!+#REF!</f>
        <v>#REF!</v>
      </c>
      <c r="Q13" s="79" t="e">
        <f>G13+L13+#REF!+#REF!</f>
        <v>#REF!</v>
      </c>
      <c r="R13" s="79" t="e">
        <f>H13+M13+#REF!+#REF!</f>
        <v>#REF!</v>
      </c>
      <c r="S13" s="68" t="e">
        <f t="shared" si="3"/>
        <v>#REF!</v>
      </c>
      <c r="U13" s="4"/>
      <c r="V13" s="37" t="str">
        <f t="shared" si="4"/>
        <v> </v>
      </c>
      <c r="W13" s="86" t="str">
        <f t="shared" si="5"/>
        <v>0</v>
      </c>
      <c r="X13" s="86" t="str">
        <f t="shared" si="6"/>
        <v>0</v>
      </c>
      <c r="Y13" s="100" t="e">
        <f>IF(W13+X13+#REF!+#REF!=0,"",100*R13/(R13+Q13))</f>
        <v>#REF!</v>
      </c>
      <c r="Z13" s="4"/>
      <c r="AA13" s="101" t="str">
        <f t="shared" si="7"/>
        <v> </v>
      </c>
      <c r="AB13" s="99">
        <f t="shared" si="8"/>
        <v>0</v>
      </c>
      <c r="AC13" s="99">
        <f t="shared" si="9"/>
        <v>0</v>
      </c>
      <c r="AD13" s="150">
        <f ca="1" t="shared" si="10"/>
        <v>0</v>
      </c>
      <c r="AF13" s="151"/>
      <c r="AG13" s="194"/>
      <c r="AH13" s="194"/>
      <c r="AI13" s="195"/>
      <c r="AJ13" s="196"/>
      <c r="AK13" s="210"/>
      <c r="AL13" s="213"/>
      <c r="AM13" s="213"/>
      <c r="AN13" s="212"/>
      <c r="AP13" s="223" t="str">
        <f>IF(B13,WEEKDAY(E13:E29)," ")</f>
        <v> </v>
      </c>
      <c r="AQ13" s="226" t="str">
        <f t="shared" si="11"/>
        <v> </v>
      </c>
      <c r="AR13" s="227" t="str">
        <f t="shared" si="12"/>
        <v> </v>
      </c>
      <c r="AS13" s="237" t="str">
        <f t="shared" si="30"/>
        <v> </v>
      </c>
      <c r="AT13" s="238">
        <f t="shared" si="13"/>
        <v>0</v>
      </c>
      <c r="AV13" s="226" t="str">
        <f t="shared" si="14"/>
        <v> </v>
      </c>
      <c r="AW13" s="227" t="str">
        <f t="shared" si="15"/>
        <v> </v>
      </c>
      <c r="AX13" s="237" t="str">
        <f t="shared" si="16"/>
        <v> </v>
      </c>
      <c r="AY13" s="238">
        <f t="shared" si="17"/>
        <v>0</v>
      </c>
      <c r="BA13" s="227" t="str">
        <f t="shared" si="18"/>
        <v> </v>
      </c>
      <c r="BB13" s="227" t="str">
        <f t="shared" si="19"/>
        <v> </v>
      </c>
      <c r="BC13" s="227" t="str">
        <f t="shared" si="20"/>
        <v> </v>
      </c>
      <c r="BD13" s="238">
        <f t="shared" si="21"/>
        <v>0</v>
      </c>
      <c r="BE13" s="2"/>
      <c r="BF13" s="226" t="str">
        <f t="shared" si="22"/>
        <v> </v>
      </c>
      <c r="BG13" s="227" t="str">
        <f t="shared" si="23"/>
        <v> </v>
      </c>
      <c r="BH13" s="227" t="str">
        <f t="shared" si="24"/>
        <v> </v>
      </c>
      <c r="BI13" s="238">
        <f t="shared" si="25"/>
        <v>0</v>
      </c>
      <c r="BK13" s="226" t="str">
        <f t="shared" si="26"/>
        <v> </v>
      </c>
      <c r="BL13" s="227" t="str">
        <f t="shared" si="27"/>
        <v> </v>
      </c>
      <c r="BM13" s="227" t="str">
        <f t="shared" si="28"/>
        <v> </v>
      </c>
      <c r="BN13" s="238">
        <f t="shared" si="29"/>
        <v>0</v>
      </c>
    </row>
    <row r="14" ht="10.35" customHeight="1" spans="1:66">
      <c r="A14" s="18"/>
      <c r="B14" s="19"/>
      <c r="C14" s="16"/>
      <c r="D14" s="17"/>
      <c r="E14" s="37" t="str">
        <f t="shared" si="0"/>
        <v> </v>
      </c>
      <c r="F14" s="38"/>
      <c r="G14" s="39"/>
      <c r="H14" s="40"/>
      <c r="I14" s="63">
        <f t="shared" si="1"/>
        <v>0</v>
      </c>
      <c r="J14" s="10"/>
      <c r="K14" s="38"/>
      <c r="L14" s="39"/>
      <c r="M14" s="40"/>
      <c r="N14" s="68">
        <f t="shared" si="2"/>
        <v>0</v>
      </c>
      <c r="O14" s="10"/>
      <c r="P14" s="73" t="e">
        <f>F14+K14+#REF!+#REF!</f>
        <v>#REF!</v>
      </c>
      <c r="Q14" s="79" t="e">
        <f>G14+L14+#REF!+#REF!</f>
        <v>#REF!</v>
      </c>
      <c r="R14" s="79" t="e">
        <f>H14+M14+#REF!+#REF!</f>
        <v>#REF!</v>
      </c>
      <c r="S14" s="68" t="e">
        <f t="shared" si="3"/>
        <v>#REF!</v>
      </c>
      <c r="U14" s="4"/>
      <c r="V14" s="37" t="str">
        <f t="shared" si="4"/>
        <v> </v>
      </c>
      <c r="W14" s="86" t="str">
        <f t="shared" si="5"/>
        <v>0</v>
      </c>
      <c r="X14" s="86" t="str">
        <f t="shared" si="6"/>
        <v>0</v>
      </c>
      <c r="Y14" s="100" t="e">
        <f>IF(W14+X14+#REF!+#REF!=0,"",100*R14/(R14+Q14))</f>
        <v>#REF!</v>
      </c>
      <c r="Z14" s="4"/>
      <c r="AA14" s="101" t="str">
        <f t="shared" si="7"/>
        <v> </v>
      </c>
      <c r="AB14" s="99">
        <f t="shared" si="8"/>
        <v>0</v>
      </c>
      <c r="AC14" s="99">
        <f t="shared" si="9"/>
        <v>0</v>
      </c>
      <c r="AD14" s="150">
        <f ca="1" t="shared" si="10"/>
        <v>0</v>
      </c>
      <c r="AF14" s="151"/>
      <c r="AG14" s="194"/>
      <c r="AH14" s="194"/>
      <c r="AI14" s="195"/>
      <c r="AJ14" s="196"/>
      <c r="AK14" s="215"/>
      <c r="AL14" s="211"/>
      <c r="AM14" s="211"/>
      <c r="AN14" s="212"/>
      <c r="AP14" s="223" t="str">
        <f>IF(B14,WEEKDAY(E14:E29)," ")</f>
        <v> </v>
      </c>
      <c r="AQ14" s="226" t="str">
        <f t="shared" si="11"/>
        <v> </v>
      </c>
      <c r="AR14" s="227" t="str">
        <f t="shared" si="12"/>
        <v> </v>
      </c>
      <c r="AS14" s="237" t="str">
        <f t="shared" si="30"/>
        <v> </v>
      </c>
      <c r="AT14" s="238">
        <f t="shared" si="13"/>
        <v>0</v>
      </c>
      <c r="AV14" s="226" t="str">
        <f t="shared" si="14"/>
        <v> </v>
      </c>
      <c r="AW14" s="227" t="str">
        <f t="shared" si="15"/>
        <v> </v>
      </c>
      <c r="AX14" s="237" t="str">
        <f t="shared" si="16"/>
        <v> </v>
      </c>
      <c r="AY14" s="238">
        <f t="shared" si="17"/>
        <v>0</v>
      </c>
      <c r="BA14" s="227" t="str">
        <f t="shared" si="18"/>
        <v> </v>
      </c>
      <c r="BB14" s="227" t="str">
        <f t="shared" si="19"/>
        <v> </v>
      </c>
      <c r="BC14" s="227" t="str">
        <f t="shared" si="20"/>
        <v> </v>
      </c>
      <c r="BD14" s="238">
        <f t="shared" si="21"/>
        <v>0</v>
      </c>
      <c r="BE14" s="2"/>
      <c r="BF14" s="226" t="str">
        <f t="shared" si="22"/>
        <v> </v>
      </c>
      <c r="BG14" s="227" t="str">
        <f t="shared" si="23"/>
        <v> </v>
      </c>
      <c r="BH14" s="227" t="str">
        <f t="shared" si="24"/>
        <v> </v>
      </c>
      <c r="BI14" s="238">
        <f t="shared" si="25"/>
        <v>0</v>
      </c>
      <c r="BK14" s="226" t="str">
        <f t="shared" si="26"/>
        <v> </v>
      </c>
      <c r="BL14" s="227" t="str">
        <f t="shared" si="27"/>
        <v> </v>
      </c>
      <c r="BM14" s="227" t="str">
        <f t="shared" si="28"/>
        <v> </v>
      </c>
      <c r="BN14" s="238">
        <f t="shared" si="29"/>
        <v>0</v>
      </c>
    </row>
    <row r="15" ht="10.35" customHeight="1" spans="1:66">
      <c r="A15" s="18"/>
      <c r="B15" s="19"/>
      <c r="C15" s="16"/>
      <c r="D15" s="17"/>
      <c r="E15" s="37" t="str">
        <f t="shared" si="0"/>
        <v> </v>
      </c>
      <c r="F15" s="38"/>
      <c r="G15" s="39"/>
      <c r="H15" s="40"/>
      <c r="I15" s="63">
        <f t="shared" si="1"/>
        <v>0</v>
      </c>
      <c r="J15" s="10"/>
      <c r="K15" s="38"/>
      <c r="L15" s="39"/>
      <c r="M15" s="40"/>
      <c r="N15" s="68">
        <f t="shared" si="2"/>
        <v>0</v>
      </c>
      <c r="O15" s="10"/>
      <c r="P15" s="73" t="e">
        <f>F15+K15+#REF!+#REF!</f>
        <v>#REF!</v>
      </c>
      <c r="Q15" s="79" t="e">
        <f>G15+L15+#REF!+#REF!</f>
        <v>#REF!</v>
      </c>
      <c r="R15" s="79" t="e">
        <f>H15+M15+#REF!+#REF!</f>
        <v>#REF!</v>
      </c>
      <c r="S15" s="68" t="e">
        <f t="shared" si="3"/>
        <v>#REF!</v>
      </c>
      <c r="U15" s="4"/>
      <c r="V15" s="37" t="str">
        <f t="shared" si="4"/>
        <v> </v>
      </c>
      <c r="W15" s="86" t="str">
        <f t="shared" si="5"/>
        <v>0</v>
      </c>
      <c r="X15" s="86" t="str">
        <f t="shared" si="6"/>
        <v>0</v>
      </c>
      <c r="Y15" s="100" t="e">
        <f>IF(W15+X15+#REF!+#REF!=0,"",100*R15/(R15+Q15))</f>
        <v>#REF!</v>
      </c>
      <c r="Z15" s="4"/>
      <c r="AA15" s="101" t="str">
        <f t="shared" si="7"/>
        <v> </v>
      </c>
      <c r="AB15" s="99">
        <f t="shared" si="8"/>
        <v>0</v>
      </c>
      <c r="AC15" s="99">
        <f t="shared" si="9"/>
        <v>0</v>
      </c>
      <c r="AD15" s="150">
        <f ca="1" t="shared" si="10"/>
        <v>0</v>
      </c>
      <c r="AF15" s="151"/>
      <c r="AG15" s="194"/>
      <c r="AH15" s="194"/>
      <c r="AI15" s="195"/>
      <c r="AJ15" s="196"/>
      <c r="AK15" s="210"/>
      <c r="AL15" s="211"/>
      <c r="AM15" s="211"/>
      <c r="AN15" s="212"/>
      <c r="AP15" s="223" t="str">
        <f>IF(B15,WEEKDAY(E15:E29)," ")</f>
        <v> </v>
      </c>
      <c r="AQ15" s="226" t="str">
        <f t="shared" si="11"/>
        <v> </v>
      </c>
      <c r="AR15" s="227" t="str">
        <f t="shared" si="12"/>
        <v> </v>
      </c>
      <c r="AS15" s="237" t="str">
        <f t="shared" si="30"/>
        <v> </v>
      </c>
      <c r="AT15" s="238">
        <f t="shared" si="13"/>
        <v>0</v>
      </c>
      <c r="AV15" s="226" t="str">
        <f t="shared" si="14"/>
        <v> </v>
      </c>
      <c r="AW15" s="227" t="str">
        <f t="shared" si="15"/>
        <v> </v>
      </c>
      <c r="AX15" s="237" t="str">
        <f t="shared" si="16"/>
        <v> </v>
      </c>
      <c r="AY15" s="238">
        <f t="shared" si="17"/>
        <v>0</v>
      </c>
      <c r="BA15" s="227" t="str">
        <f t="shared" si="18"/>
        <v> </v>
      </c>
      <c r="BB15" s="227" t="str">
        <f t="shared" si="19"/>
        <v> </v>
      </c>
      <c r="BC15" s="227" t="str">
        <f t="shared" si="20"/>
        <v> </v>
      </c>
      <c r="BD15" s="238">
        <f t="shared" si="21"/>
        <v>0</v>
      </c>
      <c r="BE15" s="2"/>
      <c r="BF15" s="226" t="str">
        <f t="shared" si="22"/>
        <v> </v>
      </c>
      <c r="BG15" s="227" t="str">
        <f t="shared" si="23"/>
        <v> </v>
      </c>
      <c r="BH15" s="227" t="str">
        <f t="shared" si="24"/>
        <v> </v>
      </c>
      <c r="BI15" s="238">
        <f t="shared" si="25"/>
        <v>0</v>
      </c>
      <c r="BK15" s="226" t="str">
        <f t="shared" si="26"/>
        <v> </v>
      </c>
      <c r="BL15" s="227" t="str">
        <f t="shared" si="27"/>
        <v> </v>
      </c>
      <c r="BM15" s="227" t="str">
        <f t="shared" si="28"/>
        <v> </v>
      </c>
      <c r="BN15" s="238">
        <f t="shared" si="29"/>
        <v>0</v>
      </c>
    </row>
    <row r="16" ht="10.35" customHeight="1" spans="1:66">
      <c r="A16" s="18"/>
      <c r="B16" s="19"/>
      <c r="C16" s="16"/>
      <c r="D16" s="17"/>
      <c r="E16" s="37" t="str">
        <f t="shared" si="0"/>
        <v> </v>
      </c>
      <c r="F16" s="38"/>
      <c r="G16" s="39"/>
      <c r="H16" s="40"/>
      <c r="I16" s="63">
        <f t="shared" si="1"/>
        <v>0</v>
      </c>
      <c r="J16" s="10"/>
      <c r="K16" s="38"/>
      <c r="L16" s="39"/>
      <c r="M16" s="40"/>
      <c r="N16" s="68">
        <f t="shared" si="2"/>
        <v>0</v>
      </c>
      <c r="O16" s="10"/>
      <c r="P16" s="73" t="e">
        <f>F16+K16+#REF!+#REF!</f>
        <v>#REF!</v>
      </c>
      <c r="Q16" s="79" t="e">
        <f>G16+L16+#REF!+#REF!</f>
        <v>#REF!</v>
      </c>
      <c r="R16" s="79" t="e">
        <f>H16+M16+#REF!+#REF!</f>
        <v>#REF!</v>
      </c>
      <c r="S16" s="68" t="e">
        <f t="shared" si="3"/>
        <v>#REF!</v>
      </c>
      <c r="U16" s="4"/>
      <c r="V16" s="37" t="str">
        <f t="shared" si="4"/>
        <v> </v>
      </c>
      <c r="W16" s="86" t="str">
        <f t="shared" si="5"/>
        <v>0</v>
      </c>
      <c r="X16" s="86" t="str">
        <f t="shared" si="6"/>
        <v>0</v>
      </c>
      <c r="Y16" s="100" t="e">
        <f>IF(W16+X16+#REF!+#REF!=0,"",100*R16/(R16+Q16))</f>
        <v>#REF!</v>
      </c>
      <c r="Z16" s="4"/>
      <c r="AA16" s="101" t="str">
        <f t="shared" si="7"/>
        <v> </v>
      </c>
      <c r="AB16" s="99">
        <f t="shared" si="8"/>
        <v>0</v>
      </c>
      <c r="AC16" s="99">
        <f t="shared" si="9"/>
        <v>0</v>
      </c>
      <c r="AD16" s="150">
        <f ca="1" t="shared" si="10"/>
        <v>0</v>
      </c>
      <c r="AF16" s="151"/>
      <c r="AG16" s="194"/>
      <c r="AH16" s="194"/>
      <c r="AI16" s="195"/>
      <c r="AJ16" s="196"/>
      <c r="AK16" s="215"/>
      <c r="AL16" s="211"/>
      <c r="AM16" s="211"/>
      <c r="AN16" s="212"/>
      <c r="AP16" s="223" t="str">
        <f>IF(B16,WEEKDAY(E16:E29)," ")</f>
        <v> </v>
      </c>
      <c r="AQ16" s="226" t="str">
        <f t="shared" si="11"/>
        <v> </v>
      </c>
      <c r="AR16" s="227" t="str">
        <f t="shared" si="12"/>
        <v> </v>
      </c>
      <c r="AS16" s="237" t="str">
        <f t="shared" si="30"/>
        <v> </v>
      </c>
      <c r="AT16" s="238">
        <f t="shared" si="13"/>
        <v>0</v>
      </c>
      <c r="AV16" s="226" t="str">
        <f t="shared" si="14"/>
        <v> </v>
      </c>
      <c r="AW16" s="227" t="str">
        <f t="shared" si="15"/>
        <v> </v>
      </c>
      <c r="AX16" s="237" t="str">
        <f t="shared" si="16"/>
        <v> </v>
      </c>
      <c r="AY16" s="238">
        <f t="shared" si="17"/>
        <v>0</v>
      </c>
      <c r="BA16" s="227" t="str">
        <f t="shared" si="18"/>
        <v> </v>
      </c>
      <c r="BB16" s="227" t="str">
        <f t="shared" si="19"/>
        <v> </v>
      </c>
      <c r="BC16" s="227" t="str">
        <f t="shared" si="20"/>
        <v> </v>
      </c>
      <c r="BD16" s="238">
        <f t="shared" si="21"/>
        <v>0</v>
      </c>
      <c r="BE16" s="2"/>
      <c r="BF16" s="226" t="str">
        <f t="shared" si="22"/>
        <v> </v>
      </c>
      <c r="BG16" s="227" t="str">
        <f t="shared" si="23"/>
        <v> </v>
      </c>
      <c r="BH16" s="227" t="str">
        <f t="shared" si="24"/>
        <v> </v>
      </c>
      <c r="BI16" s="238">
        <f t="shared" si="25"/>
        <v>0</v>
      </c>
      <c r="BK16" s="226" t="str">
        <f t="shared" si="26"/>
        <v> </v>
      </c>
      <c r="BL16" s="227" t="str">
        <f t="shared" si="27"/>
        <v> </v>
      </c>
      <c r="BM16" s="227" t="str">
        <f t="shared" si="28"/>
        <v> </v>
      </c>
      <c r="BN16" s="238">
        <f t="shared" si="29"/>
        <v>0</v>
      </c>
    </row>
    <row r="17" ht="10.35" customHeight="1" spans="1:66">
      <c r="A17" s="18"/>
      <c r="B17" s="19"/>
      <c r="C17" s="16"/>
      <c r="D17" s="17"/>
      <c r="E17" s="37" t="str">
        <f t="shared" si="0"/>
        <v> </v>
      </c>
      <c r="F17" s="38"/>
      <c r="G17" s="39"/>
      <c r="H17" s="40"/>
      <c r="I17" s="63">
        <f t="shared" si="1"/>
        <v>0</v>
      </c>
      <c r="J17" s="10"/>
      <c r="K17" s="38"/>
      <c r="L17" s="39"/>
      <c r="M17" s="40"/>
      <c r="N17" s="68">
        <f t="shared" si="2"/>
        <v>0</v>
      </c>
      <c r="O17" s="10"/>
      <c r="P17" s="73" t="e">
        <f>F17+K17+#REF!+#REF!</f>
        <v>#REF!</v>
      </c>
      <c r="Q17" s="79" t="e">
        <f>G17+L17+#REF!+#REF!</f>
        <v>#REF!</v>
      </c>
      <c r="R17" s="79" t="e">
        <f>H17+M17+#REF!+#REF!</f>
        <v>#REF!</v>
      </c>
      <c r="S17" s="68" t="e">
        <f t="shared" si="3"/>
        <v>#REF!</v>
      </c>
      <c r="U17" s="4"/>
      <c r="V17" s="37" t="str">
        <f t="shared" si="4"/>
        <v> </v>
      </c>
      <c r="W17" s="86" t="str">
        <f t="shared" si="5"/>
        <v>0</v>
      </c>
      <c r="X17" s="86" t="str">
        <f t="shared" si="6"/>
        <v>0</v>
      </c>
      <c r="Y17" s="100" t="e">
        <f>IF(W17+X17+#REF!+#REF!=0,"",100*R17/(R17+Q17))</f>
        <v>#REF!</v>
      </c>
      <c r="Z17" s="4"/>
      <c r="AA17" s="101" t="str">
        <f t="shared" si="7"/>
        <v> </v>
      </c>
      <c r="AB17" s="99">
        <f t="shared" si="8"/>
        <v>0</v>
      </c>
      <c r="AC17" s="99">
        <f t="shared" si="9"/>
        <v>0</v>
      </c>
      <c r="AD17" s="150">
        <f ca="1" t="shared" si="10"/>
        <v>0</v>
      </c>
      <c r="AF17" s="151"/>
      <c r="AG17" s="194"/>
      <c r="AH17" s="194"/>
      <c r="AI17" s="195"/>
      <c r="AJ17" s="196"/>
      <c r="AK17" s="210"/>
      <c r="AL17" s="213"/>
      <c r="AM17" s="213"/>
      <c r="AN17" s="214"/>
      <c r="AP17" s="223" t="str">
        <f>IF(B17,WEEKDAY(E17:E29)," ")</f>
        <v> </v>
      </c>
      <c r="AQ17" s="226" t="str">
        <f t="shared" si="11"/>
        <v> </v>
      </c>
      <c r="AR17" s="227" t="str">
        <f t="shared" si="12"/>
        <v> </v>
      </c>
      <c r="AS17" s="237" t="str">
        <f t="shared" si="30"/>
        <v> </v>
      </c>
      <c r="AT17" s="238">
        <f t="shared" si="13"/>
        <v>0</v>
      </c>
      <c r="AV17" s="226" t="str">
        <f t="shared" si="14"/>
        <v> </v>
      </c>
      <c r="AW17" s="227" t="str">
        <f t="shared" si="15"/>
        <v> </v>
      </c>
      <c r="AX17" s="237" t="str">
        <f t="shared" si="16"/>
        <v> </v>
      </c>
      <c r="AY17" s="238">
        <f t="shared" si="17"/>
        <v>0</v>
      </c>
      <c r="BA17" s="227" t="str">
        <f t="shared" si="18"/>
        <v> </v>
      </c>
      <c r="BB17" s="227" t="str">
        <f t="shared" si="19"/>
        <v> </v>
      </c>
      <c r="BC17" s="227" t="str">
        <f t="shared" si="20"/>
        <v> </v>
      </c>
      <c r="BD17" s="238">
        <f t="shared" si="21"/>
        <v>0</v>
      </c>
      <c r="BE17" s="2"/>
      <c r="BF17" s="226" t="str">
        <f t="shared" si="22"/>
        <v> </v>
      </c>
      <c r="BG17" s="227" t="str">
        <f t="shared" si="23"/>
        <v> </v>
      </c>
      <c r="BH17" s="227" t="str">
        <f t="shared" si="24"/>
        <v> </v>
      </c>
      <c r="BI17" s="238">
        <f t="shared" si="25"/>
        <v>0</v>
      </c>
      <c r="BK17" s="226" t="str">
        <f t="shared" si="26"/>
        <v> </v>
      </c>
      <c r="BL17" s="227" t="str">
        <f t="shared" si="27"/>
        <v> </v>
      </c>
      <c r="BM17" s="227" t="str">
        <f t="shared" si="28"/>
        <v> </v>
      </c>
      <c r="BN17" s="238">
        <f t="shared" si="29"/>
        <v>0</v>
      </c>
    </row>
    <row r="18" ht="10.35" customHeight="1" spans="1:66">
      <c r="A18" s="18"/>
      <c r="B18" s="19"/>
      <c r="C18" s="16"/>
      <c r="D18" s="17"/>
      <c r="E18" s="37" t="str">
        <f t="shared" si="0"/>
        <v> </v>
      </c>
      <c r="F18" s="38"/>
      <c r="G18" s="39"/>
      <c r="H18" s="40"/>
      <c r="I18" s="63">
        <f t="shared" si="1"/>
        <v>0</v>
      </c>
      <c r="J18" s="10"/>
      <c r="K18" s="38"/>
      <c r="L18" s="39"/>
      <c r="M18" s="40"/>
      <c r="N18" s="68">
        <f t="shared" si="2"/>
        <v>0</v>
      </c>
      <c r="O18" s="10"/>
      <c r="P18" s="73" t="e">
        <f>F18+K18+#REF!+#REF!</f>
        <v>#REF!</v>
      </c>
      <c r="Q18" s="79" t="e">
        <f>G18+L18+#REF!+#REF!</f>
        <v>#REF!</v>
      </c>
      <c r="R18" s="79" t="e">
        <f>H18+M18+#REF!+#REF!</f>
        <v>#REF!</v>
      </c>
      <c r="S18" s="68" t="e">
        <f t="shared" si="3"/>
        <v>#REF!</v>
      </c>
      <c r="U18" s="4"/>
      <c r="V18" s="37" t="str">
        <f t="shared" si="4"/>
        <v> </v>
      </c>
      <c r="W18" s="86" t="str">
        <f t="shared" si="5"/>
        <v>0</v>
      </c>
      <c r="X18" s="86" t="str">
        <f t="shared" si="6"/>
        <v>0</v>
      </c>
      <c r="Y18" s="100" t="e">
        <f>IF(W18+X18+#REF!+#REF!=0,"",100*R18/(R18+Q18))</f>
        <v>#REF!</v>
      </c>
      <c r="Z18" s="4"/>
      <c r="AA18" s="101" t="str">
        <f t="shared" si="7"/>
        <v> </v>
      </c>
      <c r="AB18" s="99">
        <f t="shared" si="8"/>
        <v>0</v>
      </c>
      <c r="AC18" s="99">
        <f t="shared" si="9"/>
        <v>0</v>
      </c>
      <c r="AD18" s="150">
        <f ca="1" t="shared" si="10"/>
        <v>0</v>
      </c>
      <c r="AF18" s="151"/>
      <c r="AG18" s="194"/>
      <c r="AH18" s="194"/>
      <c r="AI18" s="195"/>
      <c r="AJ18" s="196"/>
      <c r="AK18" s="215"/>
      <c r="AL18" s="211"/>
      <c r="AM18" s="211"/>
      <c r="AN18" s="212"/>
      <c r="AP18" s="223" t="str">
        <f>IF(B18,WEEKDAY(E18:E29)," ")</f>
        <v> </v>
      </c>
      <c r="AQ18" s="226" t="str">
        <f t="shared" si="11"/>
        <v> </v>
      </c>
      <c r="AR18" s="227" t="str">
        <f t="shared" si="12"/>
        <v> </v>
      </c>
      <c r="AS18" s="237" t="str">
        <f t="shared" si="30"/>
        <v> </v>
      </c>
      <c r="AT18" s="238">
        <f t="shared" si="13"/>
        <v>0</v>
      </c>
      <c r="AV18" s="226" t="str">
        <f t="shared" si="14"/>
        <v> </v>
      </c>
      <c r="AW18" s="227" t="str">
        <f t="shared" si="15"/>
        <v> </v>
      </c>
      <c r="AX18" s="237" t="str">
        <f t="shared" si="16"/>
        <v> </v>
      </c>
      <c r="AY18" s="238">
        <f t="shared" si="17"/>
        <v>0</v>
      </c>
      <c r="BA18" s="227" t="str">
        <f t="shared" si="18"/>
        <v> </v>
      </c>
      <c r="BB18" s="227" t="str">
        <f t="shared" si="19"/>
        <v> </v>
      </c>
      <c r="BC18" s="227" t="str">
        <f t="shared" si="20"/>
        <v> </v>
      </c>
      <c r="BD18" s="238">
        <f t="shared" si="21"/>
        <v>0</v>
      </c>
      <c r="BE18" s="2"/>
      <c r="BF18" s="226" t="str">
        <f t="shared" si="22"/>
        <v> </v>
      </c>
      <c r="BG18" s="227" t="str">
        <f t="shared" si="23"/>
        <v> </v>
      </c>
      <c r="BH18" s="227" t="str">
        <f t="shared" si="24"/>
        <v> </v>
      </c>
      <c r="BI18" s="238">
        <f t="shared" si="25"/>
        <v>0</v>
      </c>
      <c r="BK18" s="226" t="str">
        <f t="shared" si="26"/>
        <v> </v>
      </c>
      <c r="BL18" s="227" t="str">
        <f t="shared" si="27"/>
        <v> </v>
      </c>
      <c r="BM18" s="227" t="str">
        <f t="shared" si="28"/>
        <v> </v>
      </c>
      <c r="BN18" s="238">
        <f t="shared" si="29"/>
        <v>0</v>
      </c>
    </row>
    <row r="19" ht="10.35" customHeight="1" spans="1:66">
      <c r="A19" s="18"/>
      <c r="B19" s="19"/>
      <c r="C19" s="16"/>
      <c r="D19" s="17"/>
      <c r="E19" s="37" t="str">
        <f t="shared" si="0"/>
        <v> </v>
      </c>
      <c r="F19" s="38"/>
      <c r="G19" s="39"/>
      <c r="H19" s="40"/>
      <c r="I19" s="63">
        <f t="shared" si="1"/>
        <v>0</v>
      </c>
      <c r="J19" s="10"/>
      <c r="K19" s="38"/>
      <c r="L19" s="39"/>
      <c r="M19" s="40"/>
      <c r="N19" s="68">
        <f t="shared" si="2"/>
        <v>0</v>
      </c>
      <c r="O19" s="10"/>
      <c r="P19" s="73" t="e">
        <f>F19+K19+#REF!+#REF!</f>
        <v>#REF!</v>
      </c>
      <c r="Q19" s="79" t="e">
        <f>G19+L19+#REF!+#REF!</f>
        <v>#REF!</v>
      </c>
      <c r="R19" s="79" t="e">
        <f>H19+M19+#REF!+#REF!</f>
        <v>#REF!</v>
      </c>
      <c r="S19" s="68" t="e">
        <f t="shared" si="3"/>
        <v>#REF!</v>
      </c>
      <c r="U19" s="4"/>
      <c r="V19" s="37" t="str">
        <f t="shared" si="4"/>
        <v> </v>
      </c>
      <c r="W19" s="86" t="str">
        <f t="shared" si="5"/>
        <v>0</v>
      </c>
      <c r="X19" s="86" t="str">
        <f t="shared" si="6"/>
        <v>0</v>
      </c>
      <c r="Y19" s="100" t="e">
        <f>IF(W19+X19+#REF!+#REF!=0,"",100*R19/(R19+Q19))</f>
        <v>#REF!</v>
      </c>
      <c r="Z19" s="4"/>
      <c r="AA19" s="101" t="str">
        <f t="shared" si="7"/>
        <v> </v>
      </c>
      <c r="AB19" s="99">
        <f t="shared" si="8"/>
        <v>0</v>
      </c>
      <c r="AC19" s="99">
        <f t="shared" si="9"/>
        <v>0</v>
      </c>
      <c r="AD19" s="150">
        <f ca="1" t="shared" si="10"/>
        <v>0</v>
      </c>
      <c r="AF19" s="151"/>
      <c r="AG19" s="194"/>
      <c r="AH19" s="194"/>
      <c r="AI19" s="195"/>
      <c r="AJ19" s="196"/>
      <c r="AK19" s="215"/>
      <c r="AL19" s="213"/>
      <c r="AM19" s="213"/>
      <c r="AN19" s="214"/>
      <c r="AP19" s="223" t="str">
        <f>IF(B19,WEEKDAY(E19:E29)," ")</f>
        <v> </v>
      </c>
      <c r="AQ19" s="226" t="str">
        <f t="shared" si="11"/>
        <v> </v>
      </c>
      <c r="AR19" s="227" t="str">
        <f t="shared" si="12"/>
        <v> </v>
      </c>
      <c r="AS19" s="237" t="str">
        <f t="shared" si="30"/>
        <v> </v>
      </c>
      <c r="AT19" s="238">
        <f t="shared" si="13"/>
        <v>0</v>
      </c>
      <c r="AV19" s="226" t="str">
        <f t="shared" si="14"/>
        <v> </v>
      </c>
      <c r="AW19" s="227" t="str">
        <f t="shared" si="15"/>
        <v> </v>
      </c>
      <c r="AX19" s="237" t="str">
        <f t="shared" si="16"/>
        <v> </v>
      </c>
      <c r="AY19" s="238">
        <f t="shared" si="17"/>
        <v>0</v>
      </c>
      <c r="BA19" s="227" t="str">
        <f t="shared" si="18"/>
        <v> </v>
      </c>
      <c r="BB19" s="227" t="str">
        <f t="shared" si="19"/>
        <v> </v>
      </c>
      <c r="BC19" s="227" t="str">
        <f t="shared" si="20"/>
        <v> </v>
      </c>
      <c r="BD19" s="238">
        <f t="shared" si="21"/>
        <v>0</v>
      </c>
      <c r="BE19" s="2"/>
      <c r="BF19" s="226" t="str">
        <f t="shared" si="22"/>
        <v> </v>
      </c>
      <c r="BG19" s="227" t="str">
        <f t="shared" si="23"/>
        <v> </v>
      </c>
      <c r="BH19" s="227" t="str">
        <f t="shared" si="24"/>
        <v> </v>
      </c>
      <c r="BI19" s="238">
        <f t="shared" si="25"/>
        <v>0</v>
      </c>
      <c r="BK19" s="226" t="str">
        <f t="shared" si="26"/>
        <v> </v>
      </c>
      <c r="BL19" s="227" t="str">
        <f t="shared" si="27"/>
        <v> </v>
      </c>
      <c r="BM19" s="227" t="str">
        <f t="shared" si="28"/>
        <v> </v>
      </c>
      <c r="BN19" s="238">
        <f t="shared" si="29"/>
        <v>0</v>
      </c>
    </row>
    <row r="20" ht="10.35" customHeight="1" spans="1:66">
      <c r="A20" s="18"/>
      <c r="B20" s="19"/>
      <c r="C20" s="16"/>
      <c r="D20" s="17"/>
      <c r="E20" s="37" t="str">
        <f t="shared" si="0"/>
        <v> </v>
      </c>
      <c r="F20" s="38"/>
      <c r="G20" s="39"/>
      <c r="H20" s="40"/>
      <c r="I20" s="63">
        <f t="shared" si="1"/>
        <v>0</v>
      </c>
      <c r="J20" s="10"/>
      <c r="K20" s="38"/>
      <c r="L20" s="39"/>
      <c r="M20" s="40"/>
      <c r="N20" s="68">
        <f t="shared" si="2"/>
        <v>0</v>
      </c>
      <c r="O20" s="10"/>
      <c r="P20" s="73" t="e">
        <f>F20+K20+#REF!+#REF!</f>
        <v>#REF!</v>
      </c>
      <c r="Q20" s="79" t="e">
        <f>G20+L20+#REF!+#REF!</f>
        <v>#REF!</v>
      </c>
      <c r="R20" s="79" t="e">
        <f>H20+M20+#REF!+#REF!</f>
        <v>#REF!</v>
      </c>
      <c r="S20" s="68" t="e">
        <f t="shared" si="3"/>
        <v>#REF!</v>
      </c>
      <c r="U20" s="4"/>
      <c r="V20" s="37" t="str">
        <f t="shared" si="4"/>
        <v> </v>
      </c>
      <c r="W20" s="86" t="str">
        <f t="shared" si="5"/>
        <v>0</v>
      </c>
      <c r="X20" s="86" t="str">
        <f t="shared" si="6"/>
        <v>0</v>
      </c>
      <c r="Y20" s="100" t="e">
        <f>IF(W20+X20+#REF!+#REF!=0,"",100*R20/(R20+Q20))</f>
        <v>#REF!</v>
      </c>
      <c r="Z20" s="4"/>
      <c r="AA20" s="101" t="str">
        <f t="shared" si="7"/>
        <v> </v>
      </c>
      <c r="AB20" s="99">
        <f t="shared" si="8"/>
        <v>0</v>
      </c>
      <c r="AC20" s="99">
        <f t="shared" si="9"/>
        <v>0</v>
      </c>
      <c r="AD20" s="150">
        <f ca="1" t="shared" si="10"/>
        <v>0</v>
      </c>
      <c r="AF20" s="151"/>
      <c r="AG20" s="194"/>
      <c r="AH20" s="194"/>
      <c r="AI20" s="195"/>
      <c r="AJ20" s="196"/>
      <c r="AK20" s="215"/>
      <c r="AL20" s="211"/>
      <c r="AM20" s="211"/>
      <c r="AN20" s="212"/>
      <c r="AP20" s="223" t="str">
        <f>IF(B20,WEEKDAY(E20:E29)," ")</f>
        <v> </v>
      </c>
      <c r="AQ20" s="226" t="str">
        <f t="shared" si="11"/>
        <v> </v>
      </c>
      <c r="AR20" s="227" t="str">
        <f t="shared" si="12"/>
        <v> </v>
      </c>
      <c r="AS20" s="237" t="str">
        <f t="shared" si="30"/>
        <v> </v>
      </c>
      <c r="AT20" s="238">
        <f t="shared" si="13"/>
        <v>0</v>
      </c>
      <c r="AV20" s="226" t="str">
        <f t="shared" si="14"/>
        <v> </v>
      </c>
      <c r="AW20" s="227" t="str">
        <f t="shared" si="15"/>
        <v> </v>
      </c>
      <c r="AX20" s="237" t="str">
        <f t="shared" si="16"/>
        <v> </v>
      </c>
      <c r="AY20" s="238">
        <f t="shared" si="17"/>
        <v>0</v>
      </c>
      <c r="BA20" s="227" t="str">
        <f t="shared" si="18"/>
        <v> </v>
      </c>
      <c r="BB20" s="227" t="str">
        <f t="shared" si="19"/>
        <v> </v>
      </c>
      <c r="BC20" s="227" t="str">
        <f t="shared" si="20"/>
        <v> </v>
      </c>
      <c r="BD20" s="238">
        <f t="shared" si="21"/>
        <v>0</v>
      </c>
      <c r="BE20" s="2"/>
      <c r="BF20" s="226" t="str">
        <f t="shared" si="22"/>
        <v> </v>
      </c>
      <c r="BG20" s="227" t="str">
        <f t="shared" si="23"/>
        <v> </v>
      </c>
      <c r="BH20" s="227" t="str">
        <f t="shared" si="24"/>
        <v> </v>
      </c>
      <c r="BI20" s="238">
        <f t="shared" si="25"/>
        <v>0</v>
      </c>
      <c r="BK20" s="226" t="str">
        <f t="shared" si="26"/>
        <v> </v>
      </c>
      <c r="BL20" s="227" t="str">
        <f t="shared" si="27"/>
        <v> </v>
      </c>
      <c r="BM20" s="227" t="str">
        <f t="shared" si="28"/>
        <v> </v>
      </c>
      <c r="BN20" s="238">
        <f t="shared" si="29"/>
        <v>0</v>
      </c>
    </row>
    <row r="21" ht="10.35" customHeight="1" spans="1:66">
      <c r="A21" s="18"/>
      <c r="B21" s="19"/>
      <c r="C21" s="16"/>
      <c r="D21" s="17"/>
      <c r="E21" s="37" t="str">
        <f t="shared" si="0"/>
        <v> </v>
      </c>
      <c r="F21" s="38"/>
      <c r="G21" s="39"/>
      <c r="H21" s="40"/>
      <c r="I21" s="63">
        <f t="shared" si="1"/>
        <v>0</v>
      </c>
      <c r="J21" s="10"/>
      <c r="K21" s="38"/>
      <c r="L21" s="39"/>
      <c r="M21" s="40"/>
      <c r="N21" s="68">
        <f t="shared" si="2"/>
        <v>0</v>
      </c>
      <c r="O21" s="10"/>
      <c r="P21" s="73" t="e">
        <f>F21+K21+#REF!+#REF!</f>
        <v>#REF!</v>
      </c>
      <c r="Q21" s="79" t="e">
        <f>G21+L21+#REF!+#REF!</f>
        <v>#REF!</v>
      </c>
      <c r="R21" s="79" t="e">
        <f>H21+M21+#REF!+#REF!</f>
        <v>#REF!</v>
      </c>
      <c r="S21" s="68" t="e">
        <f t="shared" si="3"/>
        <v>#REF!</v>
      </c>
      <c r="U21" s="4"/>
      <c r="V21" s="37" t="str">
        <f t="shared" si="4"/>
        <v> </v>
      </c>
      <c r="W21" s="86" t="str">
        <f t="shared" si="5"/>
        <v>0</v>
      </c>
      <c r="X21" s="86" t="str">
        <f t="shared" si="6"/>
        <v>0</v>
      </c>
      <c r="Y21" s="100" t="e">
        <f>IF(W21+X21+#REF!+#REF!=0,"",100*R21/(R21+Q21))</f>
        <v>#REF!</v>
      </c>
      <c r="Z21" s="4"/>
      <c r="AA21" s="101" t="str">
        <f t="shared" si="7"/>
        <v> </v>
      </c>
      <c r="AB21" s="99">
        <f t="shared" si="8"/>
        <v>0</v>
      </c>
      <c r="AC21" s="99">
        <f t="shared" si="9"/>
        <v>0</v>
      </c>
      <c r="AD21" s="150">
        <f ca="1" t="shared" si="10"/>
        <v>0</v>
      </c>
      <c r="AF21" s="151"/>
      <c r="AG21" s="194"/>
      <c r="AH21" s="194"/>
      <c r="AI21" s="195"/>
      <c r="AJ21" s="196"/>
      <c r="AK21" s="215"/>
      <c r="AL21" s="211"/>
      <c r="AM21" s="211"/>
      <c r="AN21" s="212"/>
      <c r="AP21" s="223" t="str">
        <f>IF(B21,WEEKDAY(E21:E29)," ")</f>
        <v> </v>
      </c>
      <c r="AQ21" s="226" t="str">
        <f t="shared" si="11"/>
        <v> </v>
      </c>
      <c r="AR21" s="227" t="str">
        <f t="shared" si="12"/>
        <v> </v>
      </c>
      <c r="AS21" s="237" t="str">
        <f t="shared" si="30"/>
        <v> </v>
      </c>
      <c r="AT21" s="238">
        <f t="shared" si="13"/>
        <v>0</v>
      </c>
      <c r="AV21" s="226" t="str">
        <f t="shared" si="14"/>
        <v> </v>
      </c>
      <c r="AW21" s="227" t="str">
        <f t="shared" si="15"/>
        <v> </v>
      </c>
      <c r="AX21" s="237" t="str">
        <f t="shared" si="16"/>
        <v> </v>
      </c>
      <c r="AY21" s="238">
        <f t="shared" si="17"/>
        <v>0</v>
      </c>
      <c r="BA21" s="227" t="str">
        <f t="shared" si="18"/>
        <v> </v>
      </c>
      <c r="BB21" s="227" t="str">
        <f t="shared" si="19"/>
        <v> </v>
      </c>
      <c r="BC21" s="227" t="str">
        <f t="shared" si="20"/>
        <v> </v>
      </c>
      <c r="BD21" s="238">
        <f t="shared" si="21"/>
        <v>0</v>
      </c>
      <c r="BE21" s="2"/>
      <c r="BF21" s="226" t="str">
        <f t="shared" si="22"/>
        <v> </v>
      </c>
      <c r="BG21" s="227" t="str">
        <f t="shared" si="23"/>
        <v> </v>
      </c>
      <c r="BH21" s="227" t="str">
        <f t="shared" si="24"/>
        <v> </v>
      </c>
      <c r="BI21" s="238">
        <f t="shared" si="25"/>
        <v>0</v>
      </c>
      <c r="BK21" s="226" t="str">
        <f t="shared" si="26"/>
        <v> </v>
      </c>
      <c r="BL21" s="227" t="str">
        <f t="shared" si="27"/>
        <v> </v>
      </c>
      <c r="BM21" s="227" t="str">
        <f t="shared" si="28"/>
        <v> </v>
      </c>
      <c r="BN21" s="238">
        <f t="shared" si="29"/>
        <v>0</v>
      </c>
    </row>
    <row r="22" ht="10.35" customHeight="1" spans="1:66">
      <c r="A22" s="18"/>
      <c r="B22" s="19"/>
      <c r="C22" s="16"/>
      <c r="D22" s="17"/>
      <c r="E22" s="37" t="str">
        <f t="shared" si="0"/>
        <v> </v>
      </c>
      <c r="F22" s="38"/>
      <c r="G22" s="39"/>
      <c r="H22" s="40"/>
      <c r="I22" s="63">
        <f t="shared" si="1"/>
        <v>0</v>
      </c>
      <c r="J22" s="10"/>
      <c r="K22" s="38"/>
      <c r="L22" s="39"/>
      <c r="M22" s="40"/>
      <c r="N22" s="68">
        <f t="shared" si="2"/>
        <v>0</v>
      </c>
      <c r="O22" s="10"/>
      <c r="P22" s="73" t="e">
        <f>F22+K22+#REF!+#REF!</f>
        <v>#REF!</v>
      </c>
      <c r="Q22" s="79" t="e">
        <f>G22+L22+#REF!+#REF!</f>
        <v>#REF!</v>
      </c>
      <c r="R22" s="79" t="e">
        <f>H22+M22+#REF!+#REF!</f>
        <v>#REF!</v>
      </c>
      <c r="S22" s="68" t="e">
        <f t="shared" si="3"/>
        <v>#REF!</v>
      </c>
      <c r="U22" s="4"/>
      <c r="V22" s="37" t="str">
        <f t="shared" si="4"/>
        <v> </v>
      </c>
      <c r="W22" s="86" t="str">
        <f t="shared" si="5"/>
        <v>0</v>
      </c>
      <c r="X22" s="86" t="str">
        <f t="shared" si="6"/>
        <v>0</v>
      </c>
      <c r="Y22" s="100" t="e">
        <f>IF(W22+X22+#REF!+#REF!=0,"",100*R22/(R22+Q22))</f>
        <v>#REF!</v>
      </c>
      <c r="Z22" s="4"/>
      <c r="AA22" s="101" t="str">
        <f t="shared" si="7"/>
        <v> </v>
      </c>
      <c r="AB22" s="99">
        <f t="shared" si="8"/>
        <v>0</v>
      </c>
      <c r="AC22" s="99">
        <f t="shared" si="9"/>
        <v>0</v>
      </c>
      <c r="AD22" s="150">
        <f ca="1" t="shared" si="10"/>
        <v>0</v>
      </c>
      <c r="AF22" s="151"/>
      <c r="AG22" s="194"/>
      <c r="AH22" s="194"/>
      <c r="AI22" s="195"/>
      <c r="AJ22" s="196"/>
      <c r="AK22" s="215"/>
      <c r="AL22" s="211"/>
      <c r="AM22" s="211"/>
      <c r="AN22" s="212"/>
      <c r="AP22" s="223" t="str">
        <f>IF(B22,WEEKDAY(E22:E29)," ")</f>
        <v> </v>
      </c>
      <c r="AQ22" s="226" t="str">
        <f t="shared" si="11"/>
        <v> </v>
      </c>
      <c r="AR22" s="227" t="str">
        <f t="shared" si="12"/>
        <v> </v>
      </c>
      <c r="AS22" s="237" t="str">
        <f t="shared" si="30"/>
        <v> </v>
      </c>
      <c r="AT22" s="238">
        <f t="shared" si="13"/>
        <v>0</v>
      </c>
      <c r="AV22" s="226" t="str">
        <f t="shared" si="14"/>
        <v> </v>
      </c>
      <c r="AW22" s="227" t="str">
        <f t="shared" si="15"/>
        <v> </v>
      </c>
      <c r="AX22" s="237" t="str">
        <f t="shared" si="16"/>
        <v> </v>
      </c>
      <c r="AY22" s="238">
        <f t="shared" si="17"/>
        <v>0</v>
      </c>
      <c r="BA22" s="227" t="str">
        <f t="shared" si="18"/>
        <v> </v>
      </c>
      <c r="BB22" s="227" t="str">
        <f t="shared" si="19"/>
        <v> </v>
      </c>
      <c r="BC22" s="227" t="str">
        <f t="shared" si="20"/>
        <v> </v>
      </c>
      <c r="BD22" s="238">
        <f t="shared" si="21"/>
        <v>0</v>
      </c>
      <c r="BE22" s="2"/>
      <c r="BF22" s="226" t="str">
        <f t="shared" si="22"/>
        <v> </v>
      </c>
      <c r="BG22" s="227" t="str">
        <f t="shared" si="23"/>
        <v> </v>
      </c>
      <c r="BH22" s="227" t="str">
        <f t="shared" si="24"/>
        <v> </v>
      </c>
      <c r="BI22" s="238">
        <f t="shared" si="25"/>
        <v>0</v>
      </c>
      <c r="BK22" s="226" t="str">
        <f t="shared" si="26"/>
        <v> </v>
      </c>
      <c r="BL22" s="227" t="str">
        <f t="shared" si="27"/>
        <v> </v>
      </c>
      <c r="BM22" s="227" t="str">
        <f t="shared" si="28"/>
        <v> </v>
      </c>
      <c r="BN22" s="238">
        <f t="shared" si="29"/>
        <v>0</v>
      </c>
    </row>
    <row r="23" ht="10.35" customHeight="1" spans="1:66">
      <c r="A23" s="18"/>
      <c r="B23" s="19"/>
      <c r="C23" s="16"/>
      <c r="D23" s="17"/>
      <c r="E23" s="37" t="str">
        <f t="shared" si="0"/>
        <v> </v>
      </c>
      <c r="F23" s="38"/>
      <c r="G23" s="39"/>
      <c r="H23" s="40"/>
      <c r="I23" s="63">
        <f t="shared" si="1"/>
        <v>0</v>
      </c>
      <c r="J23" s="10"/>
      <c r="K23" s="38"/>
      <c r="L23" s="39"/>
      <c r="M23" s="40"/>
      <c r="N23" s="68">
        <f t="shared" si="2"/>
        <v>0</v>
      </c>
      <c r="O23" s="10"/>
      <c r="P23" s="73" t="e">
        <f>F23+K23+#REF!+#REF!</f>
        <v>#REF!</v>
      </c>
      <c r="Q23" s="79" t="e">
        <f>G23+L23+#REF!+#REF!</f>
        <v>#REF!</v>
      </c>
      <c r="R23" s="79" t="e">
        <f>H23+M23+#REF!+#REF!</f>
        <v>#REF!</v>
      </c>
      <c r="S23" s="68" t="e">
        <f t="shared" si="3"/>
        <v>#REF!</v>
      </c>
      <c r="U23" s="4"/>
      <c r="V23" s="37" t="str">
        <f t="shared" si="4"/>
        <v> </v>
      </c>
      <c r="W23" s="86" t="str">
        <f t="shared" si="5"/>
        <v>0</v>
      </c>
      <c r="X23" s="86" t="str">
        <f t="shared" si="6"/>
        <v>0</v>
      </c>
      <c r="Y23" s="100" t="e">
        <f>IF(W23+X23+#REF!+#REF!=0,"",100*R23/(R23+Q23))</f>
        <v>#REF!</v>
      </c>
      <c r="Z23" s="4"/>
      <c r="AA23" s="101" t="str">
        <f t="shared" si="7"/>
        <v> </v>
      </c>
      <c r="AB23" s="99">
        <f t="shared" si="8"/>
        <v>0</v>
      </c>
      <c r="AC23" s="99">
        <f t="shared" si="9"/>
        <v>0</v>
      </c>
      <c r="AD23" s="150">
        <f ca="1" t="shared" si="10"/>
        <v>0</v>
      </c>
      <c r="AF23" s="151"/>
      <c r="AG23" s="194"/>
      <c r="AH23" s="194"/>
      <c r="AI23" s="195"/>
      <c r="AJ23" s="196"/>
      <c r="AK23" s="215"/>
      <c r="AL23" s="211"/>
      <c r="AM23" s="211"/>
      <c r="AN23" s="212"/>
      <c r="AP23" s="223" t="str">
        <f>IF(B23,WEEKDAY(E23:E29)," ")</f>
        <v> </v>
      </c>
      <c r="AQ23" s="226" t="str">
        <f t="shared" si="11"/>
        <v> </v>
      </c>
      <c r="AR23" s="227" t="str">
        <f t="shared" si="12"/>
        <v> </v>
      </c>
      <c r="AS23" s="237" t="str">
        <f t="shared" si="30"/>
        <v> </v>
      </c>
      <c r="AT23" s="238">
        <f t="shared" si="13"/>
        <v>0</v>
      </c>
      <c r="AV23" s="226" t="str">
        <f t="shared" si="14"/>
        <v> </v>
      </c>
      <c r="AW23" s="227" t="str">
        <f t="shared" si="15"/>
        <v> </v>
      </c>
      <c r="AX23" s="237" t="str">
        <f t="shared" si="16"/>
        <v> </v>
      </c>
      <c r="AY23" s="238">
        <f t="shared" si="17"/>
        <v>0</v>
      </c>
      <c r="BA23" s="227" t="str">
        <f t="shared" si="18"/>
        <v> </v>
      </c>
      <c r="BB23" s="227" t="str">
        <f t="shared" si="19"/>
        <v> </v>
      </c>
      <c r="BC23" s="227" t="str">
        <f t="shared" si="20"/>
        <v> </v>
      </c>
      <c r="BD23" s="238">
        <f t="shared" si="21"/>
        <v>0</v>
      </c>
      <c r="BE23" s="2"/>
      <c r="BF23" s="226" t="str">
        <f t="shared" si="22"/>
        <v> </v>
      </c>
      <c r="BG23" s="227" t="str">
        <f t="shared" si="23"/>
        <v> </v>
      </c>
      <c r="BH23" s="227" t="str">
        <f t="shared" si="24"/>
        <v> </v>
      </c>
      <c r="BI23" s="238">
        <f t="shared" si="25"/>
        <v>0</v>
      </c>
      <c r="BK23" s="226" t="str">
        <f t="shared" si="26"/>
        <v> </v>
      </c>
      <c r="BL23" s="227" t="str">
        <f t="shared" si="27"/>
        <v> </v>
      </c>
      <c r="BM23" s="227" t="str">
        <f t="shared" si="28"/>
        <v> </v>
      </c>
      <c r="BN23" s="238">
        <f t="shared" si="29"/>
        <v>0</v>
      </c>
    </row>
    <row r="24" ht="10.35" customHeight="1" spans="1:66">
      <c r="A24" s="18"/>
      <c r="B24" s="19"/>
      <c r="C24" s="16"/>
      <c r="D24" s="17"/>
      <c r="E24" s="37" t="str">
        <f t="shared" si="0"/>
        <v> </v>
      </c>
      <c r="F24" s="38"/>
      <c r="G24" s="39"/>
      <c r="H24" s="40"/>
      <c r="I24" s="63">
        <f t="shared" si="1"/>
        <v>0</v>
      </c>
      <c r="J24" s="10"/>
      <c r="K24" s="38"/>
      <c r="L24" s="39"/>
      <c r="M24" s="40"/>
      <c r="N24" s="68">
        <f t="shared" si="2"/>
        <v>0</v>
      </c>
      <c r="O24" s="10"/>
      <c r="P24" s="73" t="e">
        <f>F24+K24+#REF!+#REF!</f>
        <v>#REF!</v>
      </c>
      <c r="Q24" s="79" t="e">
        <f>G24+L24+#REF!+#REF!</f>
        <v>#REF!</v>
      </c>
      <c r="R24" s="79" t="e">
        <f>H24+M24+#REF!+#REF!</f>
        <v>#REF!</v>
      </c>
      <c r="S24" s="68" t="e">
        <f t="shared" si="3"/>
        <v>#REF!</v>
      </c>
      <c r="U24" s="4"/>
      <c r="V24" s="37" t="str">
        <f t="shared" si="4"/>
        <v> </v>
      </c>
      <c r="W24" s="86" t="str">
        <f t="shared" si="5"/>
        <v>0</v>
      </c>
      <c r="X24" s="86" t="str">
        <f t="shared" si="6"/>
        <v>0</v>
      </c>
      <c r="Y24" s="100" t="e">
        <f>IF(W24+X24+#REF!+#REF!=0,"",100*R24/(R24+Q24))</f>
        <v>#REF!</v>
      </c>
      <c r="Z24" s="4"/>
      <c r="AA24" s="101" t="str">
        <f t="shared" si="7"/>
        <v> </v>
      </c>
      <c r="AB24" s="99">
        <f t="shared" si="8"/>
        <v>0</v>
      </c>
      <c r="AC24" s="99">
        <f t="shared" si="9"/>
        <v>0</v>
      </c>
      <c r="AD24" s="150">
        <f ca="1" t="shared" si="10"/>
        <v>0</v>
      </c>
      <c r="AF24" s="151"/>
      <c r="AG24" s="194"/>
      <c r="AH24" s="194"/>
      <c r="AI24" s="195"/>
      <c r="AJ24" s="196"/>
      <c r="AK24" s="215"/>
      <c r="AL24" s="211"/>
      <c r="AM24" s="211"/>
      <c r="AN24" s="212"/>
      <c r="AP24" s="223" t="str">
        <f>IF(B24,WEEKDAY(E24:E29)," ")</f>
        <v> </v>
      </c>
      <c r="AQ24" s="226" t="str">
        <f t="shared" si="11"/>
        <v> </v>
      </c>
      <c r="AR24" s="227" t="str">
        <f t="shared" si="12"/>
        <v> </v>
      </c>
      <c r="AS24" s="237" t="str">
        <f t="shared" si="30"/>
        <v> </v>
      </c>
      <c r="AT24" s="238">
        <f t="shared" si="13"/>
        <v>0</v>
      </c>
      <c r="AV24" s="226" t="str">
        <f t="shared" si="14"/>
        <v> </v>
      </c>
      <c r="AW24" s="227" t="str">
        <f t="shared" si="15"/>
        <v> </v>
      </c>
      <c r="AX24" s="237" t="str">
        <f t="shared" si="16"/>
        <v> </v>
      </c>
      <c r="AY24" s="238">
        <f t="shared" si="17"/>
        <v>0</v>
      </c>
      <c r="BA24" s="227" t="str">
        <f t="shared" si="18"/>
        <v> </v>
      </c>
      <c r="BB24" s="227" t="str">
        <f t="shared" si="19"/>
        <v> </v>
      </c>
      <c r="BC24" s="227" t="str">
        <f t="shared" si="20"/>
        <v> </v>
      </c>
      <c r="BD24" s="238">
        <f t="shared" si="21"/>
        <v>0</v>
      </c>
      <c r="BE24" s="2"/>
      <c r="BF24" s="226" t="str">
        <f t="shared" si="22"/>
        <v> </v>
      </c>
      <c r="BG24" s="227" t="str">
        <f t="shared" si="23"/>
        <v> </v>
      </c>
      <c r="BH24" s="227" t="str">
        <f t="shared" si="24"/>
        <v> </v>
      </c>
      <c r="BI24" s="238">
        <f t="shared" si="25"/>
        <v>0</v>
      </c>
      <c r="BK24" s="226" t="str">
        <f t="shared" si="26"/>
        <v> </v>
      </c>
      <c r="BL24" s="227" t="str">
        <f t="shared" si="27"/>
        <v> </v>
      </c>
      <c r="BM24" s="227" t="str">
        <f t="shared" si="28"/>
        <v> </v>
      </c>
      <c r="BN24" s="238">
        <f t="shared" si="29"/>
        <v>0</v>
      </c>
    </row>
    <row r="25" ht="10.35" customHeight="1" spans="1:66">
      <c r="A25" s="18"/>
      <c r="B25" s="19"/>
      <c r="C25" s="16"/>
      <c r="D25" s="17"/>
      <c r="E25" s="37" t="str">
        <f t="shared" si="0"/>
        <v> </v>
      </c>
      <c r="F25" s="38"/>
      <c r="G25" s="39"/>
      <c r="H25" s="40"/>
      <c r="I25" s="63">
        <f t="shared" si="1"/>
        <v>0</v>
      </c>
      <c r="J25" s="10"/>
      <c r="K25" s="38"/>
      <c r="L25" s="39"/>
      <c r="M25" s="40"/>
      <c r="N25" s="68">
        <f t="shared" si="2"/>
        <v>0</v>
      </c>
      <c r="O25" s="10"/>
      <c r="P25" s="73" t="e">
        <f>F25+K25+#REF!+#REF!</f>
        <v>#REF!</v>
      </c>
      <c r="Q25" s="79" t="e">
        <f>G25+L25+#REF!+#REF!</f>
        <v>#REF!</v>
      </c>
      <c r="R25" s="79" t="e">
        <f>H25+M25+#REF!+#REF!</f>
        <v>#REF!</v>
      </c>
      <c r="S25" s="68" t="e">
        <f t="shared" si="3"/>
        <v>#REF!</v>
      </c>
      <c r="U25" s="4"/>
      <c r="V25" s="37" t="str">
        <f t="shared" si="4"/>
        <v> </v>
      </c>
      <c r="W25" s="86" t="str">
        <f t="shared" si="5"/>
        <v>0</v>
      </c>
      <c r="X25" s="86" t="str">
        <f t="shared" si="6"/>
        <v>0</v>
      </c>
      <c r="Y25" s="100" t="e">
        <f>IF(W25+X25+#REF!+#REF!=0,"",100*R25/(R25+Q25))</f>
        <v>#REF!</v>
      </c>
      <c r="Z25" s="4"/>
      <c r="AA25" s="101" t="str">
        <f t="shared" si="7"/>
        <v> </v>
      </c>
      <c r="AB25" s="99">
        <f t="shared" si="8"/>
        <v>0</v>
      </c>
      <c r="AC25" s="99">
        <f t="shared" si="9"/>
        <v>0</v>
      </c>
      <c r="AD25" s="150">
        <f ca="1" t="shared" si="10"/>
        <v>0</v>
      </c>
      <c r="AF25" s="151"/>
      <c r="AG25" s="194"/>
      <c r="AH25" s="194"/>
      <c r="AI25" s="195"/>
      <c r="AJ25" s="196"/>
      <c r="AK25" s="210"/>
      <c r="AL25" s="211"/>
      <c r="AM25" s="211"/>
      <c r="AN25" s="212"/>
      <c r="AP25" s="223" t="str">
        <f>IF(B25,WEEKDAY(E25:E29)," ")</f>
        <v> </v>
      </c>
      <c r="AQ25" s="226" t="str">
        <f t="shared" si="11"/>
        <v> </v>
      </c>
      <c r="AR25" s="227" t="str">
        <f t="shared" si="12"/>
        <v> </v>
      </c>
      <c r="AS25" s="237" t="str">
        <f t="shared" si="30"/>
        <v> </v>
      </c>
      <c r="AT25" s="238">
        <f t="shared" si="13"/>
        <v>0</v>
      </c>
      <c r="AV25" s="226" t="str">
        <f t="shared" si="14"/>
        <v> </v>
      </c>
      <c r="AW25" s="227" t="str">
        <f t="shared" si="15"/>
        <v> </v>
      </c>
      <c r="AX25" s="237" t="str">
        <f t="shared" si="16"/>
        <v> </v>
      </c>
      <c r="AY25" s="238">
        <f t="shared" si="17"/>
        <v>0</v>
      </c>
      <c r="BA25" s="227" t="str">
        <f t="shared" si="18"/>
        <v> </v>
      </c>
      <c r="BB25" s="227" t="str">
        <f t="shared" si="19"/>
        <v> </v>
      </c>
      <c r="BC25" s="227" t="str">
        <f t="shared" si="20"/>
        <v> </v>
      </c>
      <c r="BD25" s="238">
        <f t="shared" si="21"/>
        <v>0</v>
      </c>
      <c r="BE25" s="2"/>
      <c r="BF25" s="226" t="str">
        <f t="shared" si="22"/>
        <v> </v>
      </c>
      <c r="BG25" s="227" t="str">
        <f t="shared" si="23"/>
        <v> </v>
      </c>
      <c r="BH25" s="227" t="str">
        <f t="shared" si="24"/>
        <v> </v>
      </c>
      <c r="BI25" s="238">
        <f t="shared" si="25"/>
        <v>0</v>
      </c>
      <c r="BK25" s="226" t="str">
        <f t="shared" si="26"/>
        <v> </v>
      </c>
      <c r="BL25" s="227" t="str">
        <f t="shared" si="27"/>
        <v> </v>
      </c>
      <c r="BM25" s="227" t="str">
        <f t="shared" si="28"/>
        <v> </v>
      </c>
      <c r="BN25" s="238">
        <f t="shared" si="29"/>
        <v>0</v>
      </c>
    </row>
    <row r="26" ht="10.35" customHeight="1" spans="1:66">
      <c r="A26" s="18"/>
      <c r="B26" s="19"/>
      <c r="C26" s="16"/>
      <c r="D26" s="17"/>
      <c r="E26" s="37" t="str">
        <f t="shared" si="0"/>
        <v> </v>
      </c>
      <c r="F26" s="38"/>
      <c r="G26" s="39"/>
      <c r="H26" s="40"/>
      <c r="I26" s="63">
        <f t="shared" si="1"/>
        <v>0</v>
      </c>
      <c r="J26" s="10"/>
      <c r="K26" s="38"/>
      <c r="L26" s="39"/>
      <c r="M26" s="40"/>
      <c r="N26" s="68">
        <f t="shared" si="2"/>
        <v>0</v>
      </c>
      <c r="O26" s="10"/>
      <c r="P26" s="73" t="e">
        <f>F26+K26+#REF!+#REF!</f>
        <v>#REF!</v>
      </c>
      <c r="Q26" s="79" t="e">
        <f>G26+L26+#REF!+#REF!</f>
        <v>#REF!</v>
      </c>
      <c r="R26" s="79" t="e">
        <f>H26+M26+#REF!+#REF!</f>
        <v>#REF!</v>
      </c>
      <c r="S26" s="68" t="e">
        <f t="shared" si="3"/>
        <v>#REF!</v>
      </c>
      <c r="U26" s="4"/>
      <c r="V26" s="37" t="str">
        <f t="shared" si="4"/>
        <v> </v>
      </c>
      <c r="W26" s="86" t="str">
        <f t="shared" si="5"/>
        <v>0</v>
      </c>
      <c r="X26" s="86" t="str">
        <f t="shared" si="6"/>
        <v>0</v>
      </c>
      <c r="Y26" s="100" t="e">
        <f>IF(W26+X26+#REF!+#REF!=0,"",100*R26/(R26+Q26))</f>
        <v>#REF!</v>
      </c>
      <c r="Z26" s="4"/>
      <c r="AA26" s="101" t="str">
        <f t="shared" si="7"/>
        <v> </v>
      </c>
      <c r="AB26" s="99">
        <f t="shared" si="8"/>
        <v>0</v>
      </c>
      <c r="AC26" s="99">
        <f t="shared" si="9"/>
        <v>0</v>
      </c>
      <c r="AD26" s="150">
        <f ca="1" t="shared" si="10"/>
        <v>0</v>
      </c>
      <c r="AF26" s="151"/>
      <c r="AG26" s="194"/>
      <c r="AH26" s="194"/>
      <c r="AI26" s="195"/>
      <c r="AJ26" s="196"/>
      <c r="AK26" s="215"/>
      <c r="AL26" s="211"/>
      <c r="AM26" s="211"/>
      <c r="AN26" s="212"/>
      <c r="AP26" s="223" t="str">
        <f>IF(B26,WEEKDAY(E26:E29)," ")</f>
        <v> </v>
      </c>
      <c r="AQ26" s="226" t="str">
        <f t="shared" si="11"/>
        <v> </v>
      </c>
      <c r="AR26" s="227" t="str">
        <f t="shared" si="12"/>
        <v> </v>
      </c>
      <c r="AS26" s="237" t="str">
        <f t="shared" si="30"/>
        <v> </v>
      </c>
      <c r="AT26" s="238">
        <f t="shared" si="13"/>
        <v>0</v>
      </c>
      <c r="AV26" s="226" t="str">
        <f t="shared" si="14"/>
        <v> </v>
      </c>
      <c r="AW26" s="227" t="str">
        <f t="shared" si="15"/>
        <v> </v>
      </c>
      <c r="AX26" s="237" t="str">
        <f t="shared" si="16"/>
        <v> </v>
      </c>
      <c r="AY26" s="238">
        <f t="shared" si="17"/>
        <v>0</v>
      </c>
      <c r="BA26" s="227" t="str">
        <f t="shared" si="18"/>
        <v> </v>
      </c>
      <c r="BB26" s="227" t="str">
        <f t="shared" si="19"/>
        <v> </v>
      </c>
      <c r="BC26" s="227" t="str">
        <f t="shared" si="20"/>
        <v> </v>
      </c>
      <c r="BD26" s="238">
        <f t="shared" si="21"/>
        <v>0</v>
      </c>
      <c r="BE26" s="2"/>
      <c r="BF26" s="226" t="str">
        <f t="shared" si="22"/>
        <v> </v>
      </c>
      <c r="BG26" s="227" t="str">
        <f t="shared" si="23"/>
        <v> </v>
      </c>
      <c r="BH26" s="227" t="str">
        <f t="shared" si="24"/>
        <v> </v>
      </c>
      <c r="BI26" s="238">
        <f t="shared" si="25"/>
        <v>0</v>
      </c>
      <c r="BK26" s="226" t="str">
        <f t="shared" si="26"/>
        <v> </v>
      </c>
      <c r="BL26" s="227" t="str">
        <f t="shared" si="27"/>
        <v> </v>
      </c>
      <c r="BM26" s="227" t="str">
        <f t="shared" si="28"/>
        <v> </v>
      </c>
      <c r="BN26" s="238">
        <f t="shared" si="29"/>
        <v>0</v>
      </c>
    </row>
    <row r="27" ht="10.35" customHeight="1" spans="1:66">
      <c r="A27" s="18"/>
      <c r="B27" s="19"/>
      <c r="C27" s="16"/>
      <c r="D27" s="17"/>
      <c r="E27" s="41" t="str">
        <f t="shared" si="0"/>
        <v> </v>
      </c>
      <c r="F27" s="42"/>
      <c r="G27" s="43"/>
      <c r="H27" s="44"/>
      <c r="I27" s="63">
        <f t="shared" si="1"/>
        <v>0</v>
      </c>
      <c r="J27" s="10"/>
      <c r="K27" s="42"/>
      <c r="L27" s="43"/>
      <c r="M27" s="44"/>
      <c r="N27" s="68">
        <f t="shared" si="2"/>
        <v>0</v>
      </c>
      <c r="O27" s="10"/>
      <c r="P27" s="73" t="e">
        <f>F27+K27+#REF!+#REF!</f>
        <v>#REF!</v>
      </c>
      <c r="Q27" s="79" t="e">
        <f>G27+L27+#REF!+#REF!</f>
        <v>#REF!</v>
      </c>
      <c r="R27" s="79" t="e">
        <f>H27+M27+#REF!+#REF!</f>
        <v>#REF!</v>
      </c>
      <c r="S27" s="68" t="e">
        <f t="shared" si="3"/>
        <v>#REF!</v>
      </c>
      <c r="U27" s="4"/>
      <c r="V27" s="41" t="str">
        <f t="shared" si="4"/>
        <v> </v>
      </c>
      <c r="W27" s="86" t="str">
        <f t="shared" si="5"/>
        <v>0</v>
      </c>
      <c r="X27" s="86" t="str">
        <f t="shared" si="6"/>
        <v>0</v>
      </c>
      <c r="Y27" s="100" t="e">
        <f>IF(W27+X27+#REF!+#REF!=0,"",100*R27/(R27+Q27))</f>
        <v>#REF!</v>
      </c>
      <c r="Z27" s="4"/>
      <c r="AA27" s="102" t="str">
        <f t="shared" si="7"/>
        <v> </v>
      </c>
      <c r="AB27" s="99">
        <f t="shared" si="8"/>
        <v>0</v>
      </c>
      <c r="AC27" s="99">
        <f t="shared" si="9"/>
        <v>0</v>
      </c>
      <c r="AD27" s="150">
        <f ca="1" t="shared" si="10"/>
        <v>0</v>
      </c>
      <c r="AF27" s="151"/>
      <c r="AG27" s="194"/>
      <c r="AH27" s="194"/>
      <c r="AI27" s="195"/>
      <c r="AJ27" s="196"/>
      <c r="AK27" s="215"/>
      <c r="AL27" s="211"/>
      <c r="AM27" s="211"/>
      <c r="AN27" s="212"/>
      <c r="AP27" s="223" t="str">
        <f>IF(B27,WEEKDAY(E27:E29)," ")</f>
        <v> </v>
      </c>
      <c r="AQ27" s="226" t="str">
        <f t="shared" si="11"/>
        <v> </v>
      </c>
      <c r="AR27" s="227" t="str">
        <f t="shared" si="12"/>
        <v> </v>
      </c>
      <c r="AS27" s="237" t="str">
        <f t="shared" si="30"/>
        <v> </v>
      </c>
      <c r="AT27" s="238">
        <f t="shared" si="13"/>
        <v>0</v>
      </c>
      <c r="AV27" s="226" t="str">
        <f t="shared" si="14"/>
        <v> </v>
      </c>
      <c r="AW27" s="227" t="str">
        <f t="shared" si="15"/>
        <v> </v>
      </c>
      <c r="AX27" s="237" t="str">
        <f t="shared" si="16"/>
        <v> </v>
      </c>
      <c r="AY27" s="238">
        <f t="shared" si="17"/>
        <v>0</v>
      </c>
      <c r="BA27" s="227" t="str">
        <f t="shared" si="18"/>
        <v> </v>
      </c>
      <c r="BB27" s="227" t="str">
        <f t="shared" si="19"/>
        <v> </v>
      </c>
      <c r="BC27" s="227" t="str">
        <f t="shared" si="20"/>
        <v> </v>
      </c>
      <c r="BD27" s="238">
        <f t="shared" si="21"/>
        <v>0</v>
      </c>
      <c r="BE27" s="2"/>
      <c r="BF27" s="226" t="str">
        <f t="shared" si="22"/>
        <v> </v>
      </c>
      <c r="BG27" s="227" t="str">
        <f t="shared" si="23"/>
        <v> </v>
      </c>
      <c r="BH27" s="227" t="str">
        <f t="shared" si="24"/>
        <v> </v>
      </c>
      <c r="BI27" s="238">
        <f t="shared" si="25"/>
        <v>0</v>
      </c>
      <c r="BK27" s="226" t="str">
        <f t="shared" si="26"/>
        <v> </v>
      </c>
      <c r="BL27" s="227" t="str">
        <f t="shared" si="27"/>
        <v> </v>
      </c>
      <c r="BM27" s="227" t="str">
        <f t="shared" si="28"/>
        <v> </v>
      </c>
      <c r="BN27" s="238">
        <f t="shared" si="29"/>
        <v>0</v>
      </c>
    </row>
    <row r="28" ht="11.25" customHeight="1" spans="1:66">
      <c r="A28" s="18"/>
      <c r="B28" s="20"/>
      <c r="C28" s="20"/>
      <c r="D28" s="21"/>
      <c r="E28" s="45" t="s">
        <v>13</v>
      </c>
      <c r="F28" s="46">
        <f>SUM(F5:F27)</f>
        <v>0</v>
      </c>
      <c r="G28" s="47">
        <f>SUM(G5:G27)</f>
        <v>0</v>
      </c>
      <c r="H28" s="47">
        <f>SUM(H5:H27)</f>
        <v>0</v>
      </c>
      <c r="I28" s="64">
        <f t="shared" si="1"/>
        <v>0</v>
      </c>
      <c r="J28" s="10"/>
      <c r="K28" s="65">
        <f>SUM(K5:K27)</f>
        <v>0</v>
      </c>
      <c r="L28" s="66">
        <f>SUM(L5:L27)</f>
        <v>0</v>
      </c>
      <c r="M28" s="66">
        <f>SUM(M5:M27)</f>
        <v>0</v>
      </c>
      <c r="N28" s="64">
        <f t="shared" si="2"/>
        <v>0</v>
      </c>
      <c r="O28" s="10"/>
      <c r="P28" s="46" t="e">
        <f>F28+K28+#REF!+#REF!</f>
        <v>#REF!</v>
      </c>
      <c r="Q28" s="47" t="e">
        <f>G28+L28+#REF!+#REF!</f>
        <v>#REF!</v>
      </c>
      <c r="R28" s="47" t="e">
        <f>H28+M28+#REF!+#REF!</f>
        <v>#REF!</v>
      </c>
      <c r="S28" s="64" t="e">
        <f t="shared" si="3"/>
        <v>#REF!</v>
      </c>
      <c r="U28" s="4"/>
      <c r="V28" s="45" t="s">
        <v>13</v>
      </c>
      <c r="W28" s="87" t="str">
        <f>IF((G28+H28=0),"0",H28/(G28+H28))</f>
        <v>0</v>
      </c>
      <c r="X28" s="87" t="str">
        <f>IF((M28+L28=0),"0",M28/(M28+L28))</f>
        <v>0</v>
      </c>
      <c r="Y28" s="103" t="e">
        <f>IF(W28+X28+#REF!+#REF!=0,"0 ",(R28)/(R28+Q28))</f>
        <v>#REF!</v>
      </c>
      <c r="Z28" s="4"/>
      <c r="AA28" s="45" t="s">
        <v>13</v>
      </c>
      <c r="AB28" s="104">
        <f>SUM(AB5:AB27)</f>
        <v>0</v>
      </c>
      <c r="AC28" s="104">
        <f>SUM(AC5:AC27)</f>
        <v>0</v>
      </c>
      <c r="AD28" s="152">
        <f ca="1">SUM(AD5:AD27)</f>
        <v>0</v>
      </c>
      <c r="AF28" s="151"/>
      <c r="AG28" s="194"/>
      <c r="AH28" s="194"/>
      <c r="AI28" s="195"/>
      <c r="AJ28" s="196"/>
      <c r="AK28" s="215"/>
      <c r="AL28" s="211"/>
      <c r="AM28" s="211"/>
      <c r="AN28" s="212"/>
      <c r="AQ28" s="228">
        <f>SUM(AQ5:AQ27)</f>
        <v>0</v>
      </c>
      <c r="AR28" s="229">
        <f>SUM(AR5:AR27)</f>
        <v>0</v>
      </c>
      <c r="AS28" s="229">
        <f>SUM(AS5:AS27)</f>
        <v>0</v>
      </c>
      <c r="AT28" s="239">
        <f>SUM(AT5:AT27)</f>
        <v>0</v>
      </c>
      <c r="AV28" s="228">
        <f>SUM(AV5:AV27)</f>
        <v>0</v>
      </c>
      <c r="AW28" s="229">
        <f t="shared" ref="AW28:AY28" si="31">SUM(AW5:AW27)</f>
        <v>0</v>
      </c>
      <c r="AX28" s="229">
        <f t="shared" si="31"/>
        <v>0</v>
      </c>
      <c r="AY28" s="239">
        <f t="shared" si="31"/>
        <v>0</v>
      </c>
      <c r="BA28" s="228">
        <f>SUM(BA5:BA27)</f>
        <v>0</v>
      </c>
      <c r="BB28" s="229">
        <f t="shared" ref="BB28:BD28" si="32">SUM(BB5:BB27)</f>
        <v>0</v>
      </c>
      <c r="BC28" s="229">
        <f t="shared" si="32"/>
        <v>0</v>
      </c>
      <c r="BD28" s="239">
        <f t="shared" si="32"/>
        <v>0</v>
      </c>
      <c r="BE28" s="2"/>
      <c r="BF28" s="228">
        <f>SUM(BF5:BF27)</f>
        <v>0</v>
      </c>
      <c r="BG28" s="229">
        <f t="shared" ref="BG28:BI28" si="33">SUM(BG5:BG27)</f>
        <v>0</v>
      </c>
      <c r="BH28" s="229">
        <f t="shared" si="33"/>
        <v>0</v>
      </c>
      <c r="BI28" s="239">
        <f t="shared" si="33"/>
        <v>0</v>
      </c>
      <c r="BK28" s="228">
        <f>SUM(BK5:BK27)</f>
        <v>0</v>
      </c>
      <c r="BL28" s="229">
        <f t="shared" ref="BL28:BN28" si="34">SUM(BL5:BL27)</f>
        <v>0</v>
      </c>
      <c r="BM28" s="229">
        <f t="shared" si="34"/>
        <v>0</v>
      </c>
      <c r="BN28" s="239">
        <f t="shared" si="34"/>
        <v>0</v>
      </c>
    </row>
    <row r="29" ht="11.25" customHeight="1" spans="1:40">
      <c r="A29" s="18"/>
      <c r="B29" s="4"/>
      <c r="C29" s="4"/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/>
      <c r="Q29"/>
      <c r="R29"/>
      <c r="S29"/>
      <c r="T29"/>
      <c r="U29" s="4"/>
      <c r="V29" s="4"/>
      <c r="W29" s="88"/>
      <c r="X29" s="4"/>
      <c r="Y29" s="4"/>
      <c r="Z29" s="4"/>
      <c r="AA29" s="4"/>
      <c r="AB29" s="4"/>
      <c r="AC29" s="4"/>
      <c r="AD29" s="4"/>
      <c r="AE29" s="4"/>
      <c r="AF29" s="153"/>
      <c r="AG29" s="197"/>
      <c r="AH29" s="197"/>
      <c r="AI29" s="198"/>
      <c r="AJ29" s="199"/>
      <c r="AK29" s="216"/>
      <c r="AL29" s="217"/>
      <c r="AM29" s="217"/>
      <c r="AN29" s="218"/>
    </row>
    <row r="30" ht="23.45" customHeight="1" spans="1:66">
      <c r="A30" s="18"/>
      <c r="AF30" s="154"/>
      <c r="AG30" s="154"/>
      <c r="AH30" s="154"/>
      <c r="AI30" s="154"/>
      <c r="AJ30" s="154"/>
      <c r="AQ30" s="230" t="s">
        <v>18</v>
      </c>
      <c r="AR30" s="231"/>
      <c r="AS30" s="231"/>
      <c r="AT30" s="231"/>
      <c r="AU30" s="231"/>
      <c r="AV30" s="231"/>
      <c r="AW30" s="231"/>
      <c r="AX30" s="231"/>
      <c r="AY30" s="231"/>
      <c r="AZ30" s="231"/>
      <c r="BA30" s="231"/>
      <c r="BB30" s="231"/>
      <c r="BC30" s="231"/>
      <c r="BD30" s="231"/>
      <c r="BE30" s="231"/>
      <c r="BF30" s="231"/>
      <c r="BG30" s="231"/>
      <c r="BH30" s="231"/>
      <c r="BI30" s="231"/>
      <c r="BJ30" s="231"/>
      <c r="BK30" s="231"/>
      <c r="BL30" s="231"/>
      <c r="BM30" s="231"/>
      <c r="BN30" s="240"/>
    </row>
    <row r="31" ht="11.25" customHeight="1" spans="1:66">
      <c r="A31" s="18"/>
      <c r="AA31" s="105" t="s">
        <v>54</v>
      </c>
      <c r="AB31" s="106"/>
      <c r="AC31" s="106"/>
      <c r="AD31" s="106"/>
      <c r="AF31" s="155"/>
      <c r="AG31" s="200"/>
      <c r="AH31" s="200"/>
      <c r="AI31" s="200"/>
      <c r="AJ31" s="200"/>
      <c r="AK31" s="3"/>
      <c r="AL31" s="3"/>
      <c r="AQ31" s="221" t="s">
        <v>10</v>
      </c>
      <c r="AR31" s="222" t="s">
        <v>11</v>
      </c>
      <c r="AS31" s="222" t="s">
        <v>12</v>
      </c>
      <c r="AT31" s="234" t="s">
        <v>13</v>
      </c>
      <c r="AV31" s="221" t="s">
        <v>10</v>
      </c>
      <c r="AW31" s="222" t="s">
        <v>11</v>
      </c>
      <c r="AX31" s="222" t="s">
        <v>12</v>
      </c>
      <c r="AY31" s="234" t="s">
        <v>13</v>
      </c>
      <c r="BA31" s="221" t="s">
        <v>10</v>
      </c>
      <c r="BB31" s="222" t="s">
        <v>11</v>
      </c>
      <c r="BC31" s="222" t="s">
        <v>12</v>
      </c>
      <c r="BD31" s="234" t="s">
        <v>13</v>
      </c>
      <c r="BE31" s="2"/>
      <c r="BF31" s="221" t="s">
        <v>10</v>
      </c>
      <c r="BG31" s="222" t="s">
        <v>11</v>
      </c>
      <c r="BH31" s="222" t="s">
        <v>12</v>
      </c>
      <c r="BI31" s="234" t="s">
        <v>13</v>
      </c>
      <c r="BK31" s="221" t="s">
        <v>10</v>
      </c>
      <c r="BL31" s="222" t="s">
        <v>11</v>
      </c>
      <c r="BM31" s="222" t="s">
        <v>12</v>
      </c>
      <c r="BN31" s="234" t="s">
        <v>13</v>
      </c>
    </row>
    <row r="32" ht="10.35" customHeight="1" spans="1:66">
      <c r="A32" s="18"/>
      <c r="AA32" s="107"/>
      <c r="AB32" s="108"/>
      <c r="AC32" s="108"/>
      <c r="AD32" s="108"/>
      <c r="AF32" s="155"/>
      <c r="AG32" s="200"/>
      <c r="AH32" s="200"/>
      <c r="AI32" s="200"/>
      <c r="AJ32" s="200"/>
      <c r="AK32" s="3"/>
      <c r="AL32" s="3"/>
      <c r="AP32" s="223" t="str">
        <f>IF(B5,WEEKDAY(#REF!)," ")</f>
        <v> </v>
      </c>
      <c r="AQ32" s="224" t="str">
        <f>IF((AP32=2),#REF!," ")</f>
        <v> </v>
      </c>
      <c r="AR32" s="225" t="str">
        <f>IF((AP32=2),#REF!," ")</f>
        <v> </v>
      </c>
      <c r="AS32" s="225" t="str">
        <f>IF((AP32=2),#REF!," ")</f>
        <v> </v>
      </c>
      <c r="AT32" s="236">
        <f>SUM(AQ32:AS32)</f>
        <v>0</v>
      </c>
      <c r="AV32" s="224" t="str">
        <f>IF((AP32=3),#REF!," ")</f>
        <v> </v>
      </c>
      <c r="AW32" s="225" t="str">
        <f>IF((AP32=3),#REF!," ")</f>
        <v> </v>
      </c>
      <c r="AX32" s="225" t="str">
        <f>IF((AP32=3),#REF!," ")</f>
        <v> </v>
      </c>
      <c r="AY32" s="236">
        <f>SUM(AV32:AX32)</f>
        <v>0</v>
      </c>
      <c r="BA32" s="224" t="str">
        <f>IF((AP32=4),#REF!," ")</f>
        <v> </v>
      </c>
      <c r="BB32" s="225" t="str">
        <f>IF((AP32=4),#REF!," ")</f>
        <v> </v>
      </c>
      <c r="BC32" s="225" t="str">
        <f>IF((AP32=4),#REF!," ")</f>
        <v> </v>
      </c>
      <c r="BD32" s="236">
        <f>SUM(BA32:BC32)</f>
        <v>0</v>
      </c>
      <c r="BE32" s="2"/>
      <c r="BF32" s="224" t="str">
        <f>IF((AP32=5),#REF!," ")</f>
        <v> </v>
      </c>
      <c r="BG32" s="225" t="str">
        <f>IF((AP32=5),#REF!," ")</f>
        <v> </v>
      </c>
      <c r="BH32" s="225" t="str">
        <f>IF((AP32=5),#REF!," ")</f>
        <v> </v>
      </c>
      <c r="BI32" s="236">
        <f>SUM(BF32:BH32)</f>
        <v>0</v>
      </c>
      <c r="BK32" s="224" t="str">
        <f>IF((AP32=6),#REF!," ")</f>
        <v> </v>
      </c>
      <c r="BL32" s="225" t="str">
        <f>IF((AP32=6),#REF!," ")</f>
        <v> </v>
      </c>
      <c r="BM32" s="225" t="str">
        <f>IF((AP32=6),#REF!," ")</f>
        <v> </v>
      </c>
      <c r="BN32" s="236">
        <f>SUM(BK32:BM32)</f>
        <v>0</v>
      </c>
    </row>
    <row r="33" ht="10.35" customHeight="1" spans="1:66">
      <c r="A33" s="18"/>
      <c r="AA33" s="109"/>
      <c r="AB33" s="110"/>
      <c r="AC33" s="156"/>
      <c r="AD33" s="156"/>
      <c r="AF33" s="157"/>
      <c r="AG33" s="157"/>
      <c r="AH33" s="157"/>
      <c r="AI33" s="157"/>
      <c r="AJ33" s="157"/>
      <c r="AK33" s="3"/>
      <c r="AL33" s="3"/>
      <c r="AP33" s="223" t="str">
        <f>IF(B6,WEEKDAY(#REF!)," ")</f>
        <v> </v>
      </c>
      <c r="AQ33" s="226" t="str">
        <f>IF((AP33=2),#REF!," ")</f>
        <v> </v>
      </c>
      <c r="AR33" s="227" t="str">
        <f>IF((AP33=2),#REF!," ")</f>
        <v> </v>
      </c>
      <c r="AS33" s="227" t="str">
        <f>IF((AP33=2),#REF!," ")</f>
        <v> </v>
      </c>
      <c r="AT33" s="238">
        <f t="shared" ref="AT33:AT54" si="35">SUM(AQ33:AS33)</f>
        <v>0</v>
      </c>
      <c r="AV33" s="226" t="str">
        <f>IF((AP33=3),#REF!," ")</f>
        <v> </v>
      </c>
      <c r="AW33" s="227" t="str">
        <f>IF((AP33=3),#REF!," ")</f>
        <v> </v>
      </c>
      <c r="AX33" s="227" t="str">
        <f>IF((AP33=3),#REF!," ")</f>
        <v> </v>
      </c>
      <c r="AY33" s="238">
        <f t="shared" ref="AY33:AY54" si="36">SUM(AV33:AX33)</f>
        <v>0</v>
      </c>
      <c r="BA33" s="226" t="str">
        <f>IF((AP33=4),#REF!," ")</f>
        <v> </v>
      </c>
      <c r="BB33" s="227" t="str">
        <f>IF((AP33=4),#REF!," ")</f>
        <v> </v>
      </c>
      <c r="BC33" s="227" t="str">
        <f>IF((AP33=4),#REF!," ")</f>
        <v> </v>
      </c>
      <c r="BD33" s="238">
        <f t="shared" ref="BD33:BD54" si="37">SUM(BA33:BC33)</f>
        <v>0</v>
      </c>
      <c r="BE33" s="2"/>
      <c r="BF33" s="226" t="str">
        <f>IF((AP33=5),#REF!," ")</f>
        <v> </v>
      </c>
      <c r="BG33" s="227" t="str">
        <f>IF((AP33=5),#REF!," ")</f>
        <v> </v>
      </c>
      <c r="BH33" s="227" t="str">
        <f>IF((AP33=5),#REF!," ")</f>
        <v> </v>
      </c>
      <c r="BI33" s="238">
        <f t="shared" ref="BI33:BI54" si="38">SUM(BF33:BH33)</f>
        <v>0</v>
      </c>
      <c r="BK33" s="226" t="str">
        <f>IF((AP33=6),#REF!," ")</f>
        <v> </v>
      </c>
      <c r="BL33" s="227" t="str">
        <f>IF((AP33=6),#REF!," ")</f>
        <v> </v>
      </c>
      <c r="BM33" s="227" t="str">
        <f>IF((AP33=6),#REF!," ")</f>
        <v> </v>
      </c>
      <c r="BN33" s="238">
        <f t="shared" ref="BN33:BN54" si="39">SUM(BK33:BM33)</f>
        <v>0</v>
      </c>
    </row>
    <row r="34" ht="10.35" customHeight="1" spans="1:66">
      <c r="A34" s="4"/>
      <c r="AA34" s="111"/>
      <c r="AB34" s="112" t="s">
        <v>16</v>
      </c>
      <c r="AC34" s="158" t="s">
        <v>1</v>
      </c>
      <c r="AD34" s="159" t="s">
        <v>2</v>
      </c>
      <c r="AF34" s="157"/>
      <c r="AG34" s="157"/>
      <c r="AH34" s="157"/>
      <c r="AI34" s="157"/>
      <c r="AJ34" s="157"/>
      <c r="AK34" s="3"/>
      <c r="AL34" s="3"/>
      <c r="AP34" s="223" t="str">
        <f>IF(B7,WEEKDAY(#REF!)," ")</f>
        <v> </v>
      </c>
      <c r="AQ34" s="226" t="str">
        <f>IF((AP34=2),#REF!," ")</f>
        <v> </v>
      </c>
      <c r="AR34" s="227" t="str">
        <f>IF((AP34=2),#REF!," ")</f>
        <v> </v>
      </c>
      <c r="AS34" s="227" t="str">
        <f>IF((AP34=2),#REF!," ")</f>
        <v> </v>
      </c>
      <c r="AT34" s="238">
        <f t="shared" si="35"/>
        <v>0</v>
      </c>
      <c r="AV34" s="226" t="str">
        <f>IF((AP34=3),#REF!," ")</f>
        <v> </v>
      </c>
      <c r="AW34" s="227" t="str">
        <f>IF((AP34=3),#REF!," ")</f>
        <v> </v>
      </c>
      <c r="AX34" s="227" t="str">
        <f>IF((AP34=3),#REF!," ")</f>
        <v> </v>
      </c>
      <c r="AY34" s="238">
        <f t="shared" si="36"/>
        <v>0</v>
      </c>
      <c r="BA34" s="226" t="str">
        <f>IF((AP34=4),#REF!," ")</f>
        <v> </v>
      </c>
      <c r="BB34" s="227" t="str">
        <f>IF((AP34=4),#REF!," ")</f>
        <v> </v>
      </c>
      <c r="BC34" s="227" t="str">
        <f>IF((AP34=4),#REF!," ")</f>
        <v> </v>
      </c>
      <c r="BD34" s="238">
        <f t="shared" si="37"/>
        <v>0</v>
      </c>
      <c r="BE34" s="2"/>
      <c r="BF34" s="226" t="str">
        <f>IF((AP34=5),#REF!," ")</f>
        <v> </v>
      </c>
      <c r="BG34" s="227" t="str">
        <f>IF((AP34=5),#REF!," ")</f>
        <v> </v>
      </c>
      <c r="BH34" s="227" t="str">
        <f>IF((AP34=5),#REF!," ")</f>
        <v> </v>
      </c>
      <c r="BI34" s="238">
        <f t="shared" si="38"/>
        <v>0</v>
      </c>
      <c r="BK34" s="226" t="str">
        <f>IF((AP34=6),#REF!," ")</f>
        <v> </v>
      </c>
      <c r="BL34" s="227" t="str">
        <f>IF((AP34=6),#REF!," ")</f>
        <v> </v>
      </c>
      <c r="BM34" s="227" t="str">
        <f>IF((AP34=6),#REF!," ")</f>
        <v> </v>
      </c>
      <c r="BN34" s="238">
        <f t="shared" si="39"/>
        <v>0</v>
      </c>
    </row>
    <row r="35" ht="10.35" customHeight="1" spans="1:66">
      <c r="A35" s="4"/>
      <c r="AA35" s="113" t="s">
        <v>17</v>
      </c>
      <c r="AB35" s="114" t="e">
        <f>IF(S28=0," ",S28)</f>
        <v>#REF!</v>
      </c>
      <c r="AC35" s="160" t="e">
        <f>IF(Y28=0,"  ",Y28)</f>
        <v>#REF!</v>
      </c>
      <c r="AD35" s="161" t="str">
        <f ca="1">IF(AD28=0," ",AD28)</f>
        <v> </v>
      </c>
      <c r="AF35" s="157"/>
      <c r="AG35" s="157"/>
      <c r="AH35" s="157"/>
      <c r="AI35" s="157"/>
      <c r="AJ35" s="157"/>
      <c r="AK35" s="3"/>
      <c r="AL35" s="3"/>
      <c r="AP35" s="223" t="str">
        <f>IF(B8,WEEKDAY(E55:E55)," ")</f>
        <v> </v>
      </c>
      <c r="AQ35" s="226" t="str">
        <f>IF((AP35=2),#REF!," ")</f>
        <v> </v>
      </c>
      <c r="AR35" s="227" t="str">
        <f>IF((AP35=2),#REF!," ")</f>
        <v> </v>
      </c>
      <c r="AS35" s="227" t="str">
        <f>IF((AP35=2),#REF!," ")</f>
        <v> </v>
      </c>
      <c r="AT35" s="238">
        <f t="shared" si="35"/>
        <v>0</v>
      </c>
      <c r="AV35" s="226" t="str">
        <f>IF((AP35=3),#REF!," ")</f>
        <v> </v>
      </c>
      <c r="AW35" s="227" t="str">
        <f>IF((AP35=3),#REF!," ")</f>
        <v> </v>
      </c>
      <c r="AX35" s="227" t="str">
        <f>IF((AP35=3),#REF!," ")</f>
        <v> </v>
      </c>
      <c r="AY35" s="238">
        <f t="shared" si="36"/>
        <v>0</v>
      </c>
      <c r="BA35" s="226" t="str">
        <f>IF((AP35=4),#REF!," ")</f>
        <v> </v>
      </c>
      <c r="BB35" s="227" t="str">
        <f>IF((AP35=4),#REF!," ")</f>
        <v> </v>
      </c>
      <c r="BC35" s="227" t="str">
        <f>IF((AP35=4),#REF!," ")</f>
        <v> </v>
      </c>
      <c r="BD35" s="238">
        <f t="shared" si="37"/>
        <v>0</v>
      </c>
      <c r="BE35" s="2"/>
      <c r="BF35" s="226" t="str">
        <f>IF((AP35=5),#REF!," ")</f>
        <v> </v>
      </c>
      <c r="BG35" s="227" t="str">
        <f>IF((AP35=5),#REF!," ")</f>
        <v> </v>
      </c>
      <c r="BH35" s="227" t="str">
        <f>IF((AP35=5),#REF!," ")</f>
        <v> </v>
      </c>
      <c r="BI35" s="238">
        <f t="shared" si="38"/>
        <v>0</v>
      </c>
      <c r="BK35" s="226" t="str">
        <f>IF((AP35=6),#REF!," ")</f>
        <v> </v>
      </c>
      <c r="BL35" s="227" t="str">
        <f>IF((AP35=6),#REF!," ")</f>
        <v> </v>
      </c>
      <c r="BM35" s="227" t="str">
        <f>IF((AP35=6),#REF!," ")</f>
        <v> </v>
      </c>
      <c r="BN35" s="238">
        <f t="shared" si="39"/>
        <v>0</v>
      </c>
    </row>
    <row r="36" ht="10.35" customHeight="1" spans="1:66">
      <c r="A36" s="4"/>
      <c r="AA36" s="115" t="s">
        <v>18</v>
      </c>
      <c r="AB36" s="116" t="e">
        <f>IF(#REF!=0," ",#REF!)</f>
        <v>#REF!</v>
      </c>
      <c r="AC36" s="162" t="e">
        <f>IF(#REF!=0," ",#REF!)</f>
        <v>#REF!</v>
      </c>
      <c r="AD36" s="163" t="e">
        <f>IF(#REF!=0," ",#REF!)</f>
        <v>#REF!</v>
      </c>
      <c r="AF36" s="157"/>
      <c r="AG36" s="157"/>
      <c r="AH36" s="157"/>
      <c r="AI36" s="157"/>
      <c r="AJ36" s="157"/>
      <c r="AK36" s="157"/>
      <c r="AL36" s="157"/>
      <c r="AM36" s="154"/>
      <c r="AP36" s="223" t="str">
        <f>IF(B9,WEEKDAY(E55:E56)," ")</f>
        <v> </v>
      </c>
      <c r="AQ36" s="226" t="str">
        <f>IF((AP36=2),#REF!," ")</f>
        <v> </v>
      </c>
      <c r="AR36" s="227" t="str">
        <f>IF((AP36=2),#REF!," ")</f>
        <v> </v>
      </c>
      <c r="AS36" s="227" t="str">
        <f>IF((AP36=2),#REF!," ")</f>
        <v> </v>
      </c>
      <c r="AT36" s="238">
        <f t="shared" si="35"/>
        <v>0</v>
      </c>
      <c r="AV36" s="226" t="str">
        <f>IF((AP36=3),#REF!," ")</f>
        <v> </v>
      </c>
      <c r="AW36" s="227" t="str">
        <f>IF((AP36=3),#REF!," ")</f>
        <v> </v>
      </c>
      <c r="AX36" s="227" t="str">
        <f>IF((AP36=3),#REF!," ")</f>
        <v> </v>
      </c>
      <c r="AY36" s="238">
        <f t="shared" si="36"/>
        <v>0</v>
      </c>
      <c r="BA36" s="226" t="str">
        <f>IF((AP36=4),#REF!," ")</f>
        <v> </v>
      </c>
      <c r="BB36" s="227" t="str">
        <f>IF((AP36=4),#REF!," ")</f>
        <v> </v>
      </c>
      <c r="BC36" s="227" t="str">
        <f>IF((AP36=4),#REF!," ")</f>
        <v> </v>
      </c>
      <c r="BD36" s="238">
        <f t="shared" si="37"/>
        <v>0</v>
      </c>
      <c r="BE36" s="2"/>
      <c r="BF36" s="226" t="str">
        <f>IF((AP36=5),#REF!," ")</f>
        <v> </v>
      </c>
      <c r="BG36" s="227" t="str">
        <f>IF((AP36=5),#REF!," ")</f>
        <v> </v>
      </c>
      <c r="BH36" s="227" t="str">
        <f>IF((AP36=5),#REF!," ")</f>
        <v> </v>
      </c>
      <c r="BI36" s="238">
        <f t="shared" si="38"/>
        <v>0</v>
      </c>
      <c r="BK36" s="226" t="str">
        <f>IF((AP36=6),#REF!," ")</f>
        <v> </v>
      </c>
      <c r="BL36" s="227" t="str">
        <f>IF((AP36=6),#REF!," ")</f>
        <v> </v>
      </c>
      <c r="BM36" s="227" t="str">
        <f>IF((AP36=6),#REF!," ")</f>
        <v> </v>
      </c>
      <c r="BN36" s="238">
        <f t="shared" si="39"/>
        <v>0</v>
      </c>
    </row>
    <row r="37" ht="10.35" customHeight="1" spans="1:66">
      <c r="A37" s="7"/>
      <c r="AA37" s="117" t="s">
        <v>13</v>
      </c>
      <c r="AB37" s="118" t="e">
        <f>SUM(AB35:AB36)</f>
        <v>#REF!</v>
      </c>
      <c r="AC37" s="164" t="e">
        <f>IF((R28+#REF!)=0," ",(R28+#REF!)/(R28+#REF!+Q28+#REF!))</f>
        <v>#REF!</v>
      </c>
      <c r="AD37" s="165" t="e">
        <f ca="1">IF(SUM(AD35:AD36)=0," ",SUM(AD35:AD36))</f>
        <v>#REF!</v>
      </c>
      <c r="AF37" s="157"/>
      <c r="AG37" s="157"/>
      <c r="AH37" s="157"/>
      <c r="AI37" s="157"/>
      <c r="AJ37" s="157"/>
      <c r="AK37" s="157"/>
      <c r="AL37" s="157"/>
      <c r="AM37" s="154"/>
      <c r="AP37" s="223" t="str">
        <f>IF(B10,WEEKDAY(E55:E57)," ")</f>
        <v> </v>
      </c>
      <c r="AQ37" s="226" t="str">
        <f>IF((AP37=2),#REF!," ")</f>
        <v> </v>
      </c>
      <c r="AR37" s="227" t="str">
        <f>IF((AP37=2),#REF!," ")</f>
        <v> </v>
      </c>
      <c r="AS37" s="227" t="str">
        <f>IF((AP37=2),#REF!," ")</f>
        <v> </v>
      </c>
      <c r="AT37" s="238">
        <f t="shared" si="35"/>
        <v>0</v>
      </c>
      <c r="AV37" s="226" t="str">
        <f>IF((AP37=3),#REF!," ")</f>
        <v> </v>
      </c>
      <c r="AW37" s="227" t="str">
        <f>IF((AP37=3),#REF!," ")</f>
        <v> </v>
      </c>
      <c r="AX37" s="227" t="str">
        <f>IF((AP37=3),#REF!," ")</f>
        <v> </v>
      </c>
      <c r="AY37" s="238">
        <f t="shared" si="36"/>
        <v>0</v>
      </c>
      <c r="BA37" s="226" t="str">
        <f>IF((AP37=4),#REF!," ")</f>
        <v> </v>
      </c>
      <c r="BB37" s="227" t="str">
        <f>IF((AP37=4),#REF!," ")</f>
        <v> </v>
      </c>
      <c r="BC37" s="227" t="str">
        <f>IF((AP37=4),#REF!," ")</f>
        <v> </v>
      </c>
      <c r="BD37" s="238">
        <f t="shared" si="37"/>
        <v>0</v>
      </c>
      <c r="BE37" s="2"/>
      <c r="BF37" s="226" t="str">
        <f>IF((AP37=5),#REF!," ")</f>
        <v> </v>
      </c>
      <c r="BG37" s="227" t="str">
        <f>IF((AP37=5),#REF!," ")</f>
        <v> </v>
      </c>
      <c r="BH37" s="227" t="str">
        <f>IF((AP37=5),#REF!," ")</f>
        <v> </v>
      </c>
      <c r="BI37" s="238">
        <f t="shared" si="38"/>
        <v>0</v>
      </c>
      <c r="BK37" s="226" t="str">
        <f>IF((AP37=6),#REF!," ")</f>
        <v> </v>
      </c>
      <c r="BL37" s="227" t="str">
        <f>IF((AP37=6),#REF!," ")</f>
        <v> </v>
      </c>
      <c r="BM37" s="227" t="str">
        <f>IF((AP37=6),#REF!," ")</f>
        <v> </v>
      </c>
      <c r="BN37" s="238">
        <f t="shared" si="39"/>
        <v>0</v>
      </c>
    </row>
    <row r="38" ht="10.35" customHeight="1" spans="1:66">
      <c r="A38" s="10"/>
      <c r="AA38" s="119"/>
      <c r="AB38" s="120"/>
      <c r="AC38" s="166"/>
      <c r="AD38" s="166"/>
      <c r="AF38" s="167"/>
      <c r="AG38" s="157"/>
      <c r="AH38" s="157"/>
      <c r="AI38" s="157"/>
      <c r="AJ38" s="157"/>
      <c r="AK38" s="157"/>
      <c r="AL38" s="157"/>
      <c r="AM38" s="154"/>
      <c r="AP38" s="223" t="str">
        <f>IF(B11,WEEKDAY(E55:E58)," ")</f>
        <v> </v>
      </c>
      <c r="AQ38" s="226" t="str">
        <f>IF((AP38=2),#REF!," ")</f>
        <v> </v>
      </c>
      <c r="AR38" s="227" t="str">
        <f>IF((AP38=2),#REF!," ")</f>
        <v> </v>
      </c>
      <c r="AS38" s="227" t="str">
        <f>IF((AP38=2),#REF!," ")</f>
        <v> </v>
      </c>
      <c r="AT38" s="238">
        <f t="shared" si="35"/>
        <v>0</v>
      </c>
      <c r="AV38" s="226" t="str">
        <f>IF((AP38=3),#REF!," ")</f>
        <v> </v>
      </c>
      <c r="AW38" s="227" t="str">
        <f>IF((AP38=3),#REF!," ")</f>
        <v> </v>
      </c>
      <c r="AX38" s="227" t="str">
        <f>IF((AP38=3),#REF!," ")</f>
        <v> </v>
      </c>
      <c r="AY38" s="238">
        <f t="shared" si="36"/>
        <v>0</v>
      </c>
      <c r="BA38" s="226" t="str">
        <f>IF((AP38=4),#REF!," ")</f>
        <v> </v>
      </c>
      <c r="BB38" s="227" t="str">
        <f>IF((AP38=4),#REF!," ")</f>
        <v> </v>
      </c>
      <c r="BC38" s="227" t="str">
        <f>IF((AP38=4),#REF!," ")</f>
        <v> </v>
      </c>
      <c r="BD38" s="238">
        <f t="shared" si="37"/>
        <v>0</v>
      </c>
      <c r="BE38" s="2"/>
      <c r="BF38" s="226" t="str">
        <f>IF((AP38=5),#REF!," ")</f>
        <v> </v>
      </c>
      <c r="BG38" s="227" t="str">
        <f>IF((AP38=5),#REF!," ")</f>
        <v> </v>
      </c>
      <c r="BH38" s="227" t="str">
        <f>IF((AP38=5),#REF!," ")</f>
        <v> </v>
      </c>
      <c r="BI38" s="238">
        <f t="shared" si="38"/>
        <v>0</v>
      </c>
      <c r="BK38" s="226" t="str">
        <f>IF((AP38=6),#REF!," ")</f>
        <v> </v>
      </c>
      <c r="BL38" s="227" t="str">
        <f>IF((AP38=6),#REF!," ")</f>
        <v> </v>
      </c>
      <c r="BM38" s="227" t="str">
        <f>IF((AP38=6),#REF!," ")</f>
        <v> </v>
      </c>
      <c r="BN38" s="238">
        <f t="shared" si="39"/>
        <v>0</v>
      </c>
    </row>
    <row r="39" ht="10.35" customHeight="1" spans="1:66">
      <c r="A39" s="4"/>
      <c r="AA39" s="119"/>
      <c r="AB39" s="121" t="s">
        <v>98</v>
      </c>
      <c r="AC39" s="168">
        <f>COUNTA(B5:B27)</f>
        <v>0</v>
      </c>
      <c r="AD39" s="166"/>
      <c r="AF39" s="167"/>
      <c r="AG39" s="157"/>
      <c r="AH39" s="157"/>
      <c r="AI39" s="157"/>
      <c r="AJ39" s="157"/>
      <c r="AK39" s="157"/>
      <c r="AL39" s="157"/>
      <c r="AM39" s="154"/>
      <c r="AP39" s="223" t="str">
        <f>IF(B12,WEEKDAY(E55:E59)," ")</f>
        <v> </v>
      </c>
      <c r="AQ39" s="226" t="str">
        <f>IF((AP39=2),#REF!," ")</f>
        <v> </v>
      </c>
      <c r="AR39" s="227" t="str">
        <f>IF((AP39=2),#REF!," ")</f>
        <v> </v>
      </c>
      <c r="AS39" s="227" t="str">
        <f>IF((AP39=2),#REF!," ")</f>
        <v> </v>
      </c>
      <c r="AT39" s="238">
        <f t="shared" si="35"/>
        <v>0</v>
      </c>
      <c r="AV39" s="226" t="str">
        <f>IF((AP39=3),#REF!," ")</f>
        <v> </v>
      </c>
      <c r="AW39" s="227" t="str">
        <f>IF((AP39=3),#REF!," ")</f>
        <v> </v>
      </c>
      <c r="AX39" s="227" t="str">
        <f>IF((AP39=3),#REF!," ")</f>
        <v> </v>
      </c>
      <c r="AY39" s="238">
        <f t="shared" si="36"/>
        <v>0</v>
      </c>
      <c r="BA39" s="226" t="str">
        <f>IF((AP39=4),#REF!," ")</f>
        <v> </v>
      </c>
      <c r="BB39" s="227" t="str">
        <f>IF((AP39=4),#REF!," ")</f>
        <v> </v>
      </c>
      <c r="BC39" s="227" t="str">
        <f>IF((AP39=4),#REF!," ")</f>
        <v> </v>
      </c>
      <c r="BD39" s="238">
        <f t="shared" si="37"/>
        <v>0</v>
      </c>
      <c r="BE39" s="2"/>
      <c r="BF39" s="226" t="str">
        <f>IF((AP39=5),#REF!," ")</f>
        <v> </v>
      </c>
      <c r="BG39" s="227" t="str">
        <f>IF((AP39=5),#REF!," ")</f>
        <v> </v>
      </c>
      <c r="BH39" s="227" t="str">
        <f>IF((AP39=5),#REF!," ")</f>
        <v> </v>
      </c>
      <c r="BI39" s="238">
        <f t="shared" si="38"/>
        <v>0</v>
      </c>
      <c r="BK39" s="226" t="str">
        <f>IF((AP39=6),#REF!," ")</f>
        <v> </v>
      </c>
      <c r="BL39" s="227" t="str">
        <f>IF((AP39=6),#REF!," ")</f>
        <v> </v>
      </c>
      <c r="BM39" s="227" t="str">
        <f>IF((AP39=6),#REF!," ")</f>
        <v> </v>
      </c>
      <c r="BN39" s="238">
        <f t="shared" si="39"/>
        <v>0</v>
      </c>
    </row>
    <row r="40" ht="10.35" customHeight="1" spans="1:66">
      <c r="A40" s="4"/>
      <c r="AA40" s="119"/>
      <c r="AB40" s="122" t="s">
        <v>99</v>
      </c>
      <c r="AC40" s="169" t="s">
        <v>100</v>
      </c>
      <c r="AD40" s="166"/>
      <c r="AF40" s="157"/>
      <c r="AG40" s="157"/>
      <c r="AH40" s="157"/>
      <c r="AI40" s="157"/>
      <c r="AJ40" s="157"/>
      <c r="AK40" s="157"/>
      <c r="AL40" s="157"/>
      <c r="AM40" s="154"/>
      <c r="AP40" s="223" t="str">
        <f>IF(B13,WEEKDAY(E55:E60)," ")</f>
        <v> </v>
      </c>
      <c r="AQ40" s="226" t="str">
        <f>IF((AP40=2),#REF!," ")</f>
        <v> </v>
      </c>
      <c r="AR40" s="227" t="str">
        <f>IF((AP40=2),#REF!," ")</f>
        <v> </v>
      </c>
      <c r="AS40" s="227" t="str">
        <f>IF((AP40=2),#REF!," ")</f>
        <v> </v>
      </c>
      <c r="AT40" s="238">
        <f t="shared" si="35"/>
        <v>0</v>
      </c>
      <c r="AV40" s="226" t="str">
        <f>IF((AP40=3),#REF!," ")</f>
        <v> </v>
      </c>
      <c r="AW40" s="227" t="str">
        <f>IF((AP40=3),#REF!," ")</f>
        <v> </v>
      </c>
      <c r="AX40" s="227" t="str">
        <f>IF((AP40=3),#REF!," ")</f>
        <v> </v>
      </c>
      <c r="AY40" s="238">
        <f t="shared" si="36"/>
        <v>0</v>
      </c>
      <c r="BA40" s="226" t="str">
        <f>IF((AP40=4),#REF!," ")</f>
        <v> </v>
      </c>
      <c r="BB40" s="227" t="str">
        <f>IF((AP40=4),#REF!," ")</f>
        <v> </v>
      </c>
      <c r="BC40" s="227" t="str">
        <f>IF((AP40=4),#REF!," ")</f>
        <v> </v>
      </c>
      <c r="BD40" s="238">
        <f t="shared" si="37"/>
        <v>0</v>
      </c>
      <c r="BE40" s="2"/>
      <c r="BF40" s="226" t="str">
        <f>IF((AP40=5),#REF!," ")</f>
        <v> </v>
      </c>
      <c r="BG40" s="227" t="str">
        <f>IF((AP40=5),#REF!," ")</f>
        <v> </v>
      </c>
      <c r="BH40" s="227" t="str">
        <f>IF((AP40=5),#REF!," ")</f>
        <v> </v>
      </c>
      <c r="BI40" s="238">
        <f t="shared" si="38"/>
        <v>0</v>
      </c>
      <c r="BK40" s="226" t="str">
        <f>IF((AP40=6),#REF!," ")</f>
        <v> </v>
      </c>
      <c r="BL40" s="227" t="str">
        <f>IF((AP40=6),#REF!," ")</f>
        <v> </v>
      </c>
      <c r="BM40" s="227" t="str">
        <f>IF((AP40=6),#REF!," ")</f>
        <v> </v>
      </c>
      <c r="BN40" s="238">
        <f t="shared" si="39"/>
        <v>0</v>
      </c>
    </row>
    <row r="41" ht="10.35" customHeight="1" spans="1:66">
      <c r="A41" s="4"/>
      <c r="AA41" s="123" t="s">
        <v>35</v>
      </c>
      <c r="AB41" s="124" t="e">
        <f>IF(R28+#REF!=0," ",(R28+#REF!)/AC39)</f>
        <v>#REF!</v>
      </c>
      <c r="AC41" s="170" t="e">
        <f>IF(R28+#REF!=0," ",(R28+#REF!))</f>
        <v>#REF!</v>
      </c>
      <c r="AD41" s="166"/>
      <c r="AF41" s="157"/>
      <c r="AG41" s="157"/>
      <c r="AH41" s="157"/>
      <c r="AI41" s="157"/>
      <c r="AJ41" s="157"/>
      <c r="AK41" s="157"/>
      <c r="AL41" s="157"/>
      <c r="AM41" s="154"/>
      <c r="AP41" s="223" t="str">
        <f>IF(B14,WEEKDAY(E55:E61)," ")</f>
        <v> </v>
      </c>
      <c r="AQ41" s="226" t="str">
        <f>IF((AP41=2),#REF!," ")</f>
        <v> </v>
      </c>
      <c r="AR41" s="227" t="str">
        <f>IF((AP41=2),#REF!," ")</f>
        <v> </v>
      </c>
      <c r="AS41" s="227" t="str">
        <f>IF((AP41=2),#REF!," ")</f>
        <v> </v>
      </c>
      <c r="AT41" s="238">
        <f t="shared" si="35"/>
        <v>0</v>
      </c>
      <c r="AV41" s="226" t="str">
        <f>IF((AP41=3),#REF!," ")</f>
        <v> </v>
      </c>
      <c r="AW41" s="227" t="str">
        <f>IF((AP41=3),#REF!," ")</f>
        <v> </v>
      </c>
      <c r="AX41" s="227" t="str">
        <f>IF((AP41=3),#REF!," ")</f>
        <v> </v>
      </c>
      <c r="AY41" s="238">
        <f t="shared" si="36"/>
        <v>0</v>
      </c>
      <c r="BA41" s="226" t="str">
        <f>IF((AP41=4),#REF!," ")</f>
        <v> </v>
      </c>
      <c r="BB41" s="227" t="str">
        <f>IF((AP41=4),#REF!," ")</f>
        <v> </v>
      </c>
      <c r="BC41" s="227" t="str">
        <f>IF((AP41=4),#REF!," ")</f>
        <v> </v>
      </c>
      <c r="BD41" s="238">
        <f t="shared" si="37"/>
        <v>0</v>
      </c>
      <c r="BE41" s="2"/>
      <c r="BF41" s="226" t="str">
        <f>IF((AP41=5),#REF!," ")</f>
        <v> </v>
      </c>
      <c r="BG41" s="227" t="str">
        <f>IF((AP41=5),#REF!," ")</f>
        <v> </v>
      </c>
      <c r="BH41" s="227" t="str">
        <f>IF((AP41=5),#REF!," ")</f>
        <v> </v>
      </c>
      <c r="BI41" s="238">
        <f t="shared" si="38"/>
        <v>0</v>
      </c>
      <c r="BK41" s="226" t="str">
        <f>IF((AP41=6),#REF!," ")</f>
        <v> </v>
      </c>
      <c r="BL41" s="227" t="str">
        <f>IF((AP41=6),#REF!," ")</f>
        <v> </v>
      </c>
      <c r="BM41" s="227" t="str">
        <f>IF((AP41=6),#REF!," ")</f>
        <v> </v>
      </c>
      <c r="BN41" s="238">
        <f t="shared" si="39"/>
        <v>0</v>
      </c>
    </row>
    <row r="42" ht="10.35" customHeight="1" spans="1:66">
      <c r="A42" s="4"/>
      <c r="AA42" s="125" t="s">
        <v>38</v>
      </c>
      <c r="AB42" s="126" t="e">
        <f>IF(Q28+#REF!=0," ",(Q28+#REF!)/AC39)</f>
        <v>#REF!</v>
      </c>
      <c r="AC42" s="171" t="e">
        <f>IF(Q28+#REF!=0," ",(Q28+#REF!))</f>
        <v>#REF!</v>
      </c>
      <c r="AD42" s="166"/>
      <c r="AF42" s="157"/>
      <c r="AG42" s="157"/>
      <c r="AH42" s="157"/>
      <c r="AI42" s="157"/>
      <c r="AJ42" s="157"/>
      <c r="AK42" s="157"/>
      <c r="AL42" s="157"/>
      <c r="AM42" s="154"/>
      <c r="AP42" s="223" t="str">
        <f>IF(B15,WEEKDAY(E55:E62)," ")</f>
        <v> </v>
      </c>
      <c r="AQ42" s="226" t="str">
        <f>IF((AP42=2),#REF!," ")</f>
        <v> </v>
      </c>
      <c r="AR42" s="227" t="str">
        <f>IF((AP42=2),#REF!," ")</f>
        <v> </v>
      </c>
      <c r="AS42" s="227" t="str">
        <f>IF((AP42=2),#REF!," ")</f>
        <v> </v>
      </c>
      <c r="AT42" s="238">
        <f t="shared" si="35"/>
        <v>0</v>
      </c>
      <c r="AV42" s="226" t="str">
        <f>IF((AP42=3),#REF!," ")</f>
        <v> </v>
      </c>
      <c r="AW42" s="227" t="str">
        <f>IF((AP42=3),#REF!," ")</f>
        <v> </v>
      </c>
      <c r="AX42" s="227" t="str">
        <f>IF((AP42=3),#REF!," ")</f>
        <v> </v>
      </c>
      <c r="AY42" s="238">
        <f t="shared" si="36"/>
        <v>0</v>
      </c>
      <c r="BA42" s="226" t="str">
        <f>IF((AP42=4),#REF!," ")</f>
        <v> </v>
      </c>
      <c r="BB42" s="227" t="str">
        <f>IF((AP42=4),#REF!," ")</f>
        <v> </v>
      </c>
      <c r="BC42" s="227" t="str">
        <f>IF((AP42=4),#REF!," ")</f>
        <v> </v>
      </c>
      <c r="BD42" s="238">
        <f t="shared" si="37"/>
        <v>0</v>
      </c>
      <c r="BE42" s="2"/>
      <c r="BF42" s="226" t="str">
        <f>IF((AP42=5),#REF!," ")</f>
        <v> </v>
      </c>
      <c r="BG42" s="227" t="str">
        <f>IF((AP42=5),#REF!," ")</f>
        <v> </v>
      </c>
      <c r="BH42" s="227" t="str">
        <f>IF((AP42=5),#REF!," ")</f>
        <v> </v>
      </c>
      <c r="BI42" s="238">
        <f t="shared" si="38"/>
        <v>0</v>
      </c>
      <c r="BK42" s="226" t="str">
        <f>IF((AP42=6),#REF!," ")</f>
        <v> </v>
      </c>
      <c r="BL42" s="227" t="str">
        <f>IF((AP42=6),#REF!," ")</f>
        <v> </v>
      </c>
      <c r="BM42" s="227" t="str">
        <f>IF((AP42=6),#REF!," ")</f>
        <v> </v>
      </c>
      <c r="BN42" s="238">
        <f t="shared" si="39"/>
        <v>0</v>
      </c>
    </row>
    <row r="43" ht="10.35" customHeight="1" spans="1:66">
      <c r="A43" s="4"/>
      <c r="AA43" s="127" t="s">
        <v>40</v>
      </c>
      <c r="AB43" s="128" t="e">
        <f>IF(P28+#REF!=0," ",(P28+#REF!)/AC39)</f>
        <v>#REF!</v>
      </c>
      <c r="AC43" s="172" t="e">
        <f>IF(P28+#REF!=0," ",(P28+#REF!))</f>
        <v>#REF!</v>
      </c>
      <c r="AD43" s="166"/>
      <c r="AF43" s="157"/>
      <c r="AG43" s="157"/>
      <c r="AH43" s="157"/>
      <c r="AI43" s="157"/>
      <c r="AJ43" s="157"/>
      <c r="AK43" s="157"/>
      <c r="AL43" s="157"/>
      <c r="AM43" s="154"/>
      <c r="AP43" s="223" t="str">
        <f>IF(B16,WEEKDAY(E55:E63)," ")</f>
        <v> </v>
      </c>
      <c r="AQ43" s="226" t="str">
        <f>IF((AP43=2),#REF!," ")</f>
        <v> </v>
      </c>
      <c r="AR43" s="227" t="str">
        <f>IF((AP43=2),#REF!," ")</f>
        <v> </v>
      </c>
      <c r="AS43" s="227" t="str">
        <f>IF((AP43=2),#REF!," ")</f>
        <v> </v>
      </c>
      <c r="AT43" s="238">
        <f t="shared" si="35"/>
        <v>0</v>
      </c>
      <c r="AV43" s="226" t="str">
        <f>IF((AP43=3),#REF!," ")</f>
        <v> </v>
      </c>
      <c r="AW43" s="227" t="str">
        <f>IF((AP43=3),#REF!," ")</f>
        <v> </v>
      </c>
      <c r="AX43" s="227" t="str">
        <f>IF((AP43=3),#REF!," ")</f>
        <v> </v>
      </c>
      <c r="AY43" s="238">
        <f t="shared" si="36"/>
        <v>0</v>
      </c>
      <c r="BA43" s="226" t="str">
        <f>IF((AP43=4),#REF!," ")</f>
        <v> </v>
      </c>
      <c r="BB43" s="227" t="str">
        <f>IF((AP43=4),#REF!," ")</f>
        <v> </v>
      </c>
      <c r="BC43" s="227" t="str">
        <f>IF((AP43=4),#REF!," ")</f>
        <v> </v>
      </c>
      <c r="BD43" s="238">
        <f t="shared" si="37"/>
        <v>0</v>
      </c>
      <c r="BE43" s="2"/>
      <c r="BF43" s="226" t="str">
        <f>IF((AP43=5),#REF!," ")</f>
        <v> </v>
      </c>
      <c r="BG43" s="227" t="str">
        <f>IF((AP43=5),#REF!," ")</f>
        <v> </v>
      </c>
      <c r="BH43" s="227" t="str">
        <f>IF((AP43=5),#REF!," ")</f>
        <v> </v>
      </c>
      <c r="BI43" s="238">
        <f t="shared" si="38"/>
        <v>0</v>
      </c>
      <c r="BK43" s="226" t="str">
        <f>IF((AP43=6),#REF!," ")</f>
        <v> </v>
      </c>
      <c r="BL43" s="227" t="str">
        <f>IF((AP43=6),#REF!," ")</f>
        <v> </v>
      </c>
      <c r="BM43" s="227" t="str">
        <f>IF((AP43=6),#REF!," ")</f>
        <v> </v>
      </c>
      <c r="BN43" s="238">
        <f t="shared" si="39"/>
        <v>0</v>
      </c>
    </row>
    <row r="44" ht="10.35" customHeight="1" spans="1:66">
      <c r="A44" s="4"/>
      <c r="AA44" s="119"/>
      <c r="AB44" s="120"/>
      <c r="AC44" s="166"/>
      <c r="AD44" s="166"/>
      <c r="AF44" s="157"/>
      <c r="AG44" s="157"/>
      <c r="AH44" s="157"/>
      <c r="AI44" s="157"/>
      <c r="AJ44" s="157"/>
      <c r="AK44" s="157"/>
      <c r="AL44" s="157"/>
      <c r="AM44" s="154"/>
      <c r="AP44" s="223" t="str">
        <f>IF(B17,WEEKDAY(E55:E64)," ")</f>
        <v> </v>
      </c>
      <c r="AQ44" s="226" t="str">
        <f>IF((AP44=2),#REF!," ")</f>
        <v> </v>
      </c>
      <c r="AR44" s="227" t="str">
        <f>IF((AP44=2),#REF!," ")</f>
        <v> </v>
      </c>
      <c r="AS44" s="227" t="str">
        <f>IF((AP44=2),#REF!," ")</f>
        <v> </v>
      </c>
      <c r="AT44" s="238">
        <f t="shared" si="35"/>
        <v>0</v>
      </c>
      <c r="AV44" s="226" t="str">
        <f>IF((AP44=3),#REF!," ")</f>
        <v> </v>
      </c>
      <c r="AW44" s="227" t="str">
        <f>IF((AP44=3),#REF!," ")</f>
        <v> </v>
      </c>
      <c r="AX44" s="227" t="str">
        <f>IF((AP44=3),#REF!," ")</f>
        <v> </v>
      </c>
      <c r="AY44" s="238">
        <f t="shared" si="36"/>
        <v>0</v>
      </c>
      <c r="BA44" s="226" t="str">
        <f>IF((AP44=4),#REF!," ")</f>
        <v> </v>
      </c>
      <c r="BB44" s="227" t="str">
        <f>IF((AP44=4),#REF!," ")</f>
        <v> </v>
      </c>
      <c r="BC44" s="227" t="str">
        <f>IF((AP44=4),#REF!," ")</f>
        <v> </v>
      </c>
      <c r="BD44" s="238">
        <f t="shared" si="37"/>
        <v>0</v>
      </c>
      <c r="BE44" s="2"/>
      <c r="BF44" s="226" t="str">
        <f>IF((AP44=5),#REF!," ")</f>
        <v> </v>
      </c>
      <c r="BG44" s="227" t="str">
        <f>IF((AP44=5),#REF!," ")</f>
        <v> </v>
      </c>
      <c r="BH44" s="227" t="str">
        <f>IF((AP44=5),#REF!," ")</f>
        <v> </v>
      </c>
      <c r="BI44" s="238">
        <f t="shared" si="38"/>
        <v>0</v>
      </c>
      <c r="BK44" s="226" t="str">
        <f>IF((AP44=6),#REF!," ")</f>
        <v> </v>
      </c>
      <c r="BL44" s="227" t="str">
        <f>IF((AP44=6),#REF!," ")</f>
        <v> </v>
      </c>
      <c r="BM44" s="227" t="str">
        <f>IF((AP44=6),#REF!," ")</f>
        <v> </v>
      </c>
      <c r="BN44" s="238">
        <f t="shared" si="39"/>
        <v>0</v>
      </c>
    </row>
    <row r="45" ht="10.35" customHeight="1" spans="1:66">
      <c r="A45" s="4"/>
      <c r="AA45" s="119"/>
      <c r="AB45" s="129" t="s">
        <v>1</v>
      </c>
      <c r="AC45" s="173" t="s">
        <v>2</v>
      </c>
      <c r="AD45" s="174" t="s">
        <v>101</v>
      </c>
      <c r="AF45" s="157"/>
      <c r="AG45" s="157"/>
      <c r="AH45" s="157"/>
      <c r="AI45" s="157"/>
      <c r="AJ45" s="157"/>
      <c r="AK45" s="157"/>
      <c r="AL45" s="157"/>
      <c r="AM45" s="154"/>
      <c r="AP45" s="223" t="str">
        <f>IF(B18,WEEKDAY(E55:E65)," ")</f>
        <v> </v>
      </c>
      <c r="AQ45" s="226" t="str">
        <f>IF((AP45=2),#REF!," ")</f>
        <v> </v>
      </c>
      <c r="AR45" s="227" t="str">
        <f>IF((AP45=2),#REF!," ")</f>
        <v> </v>
      </c>
      <c r="AS45" s="227" t="str">
        <f>IF((AP45=2),#REF!," ")</f>
        <v> </v>
      </c>
      <c r="AT45" s="238">
        <f t="shared" si="35"/>
        <v>0</v>
      </c>
      <c r="AV45" s="226" t="str">
        <f>IF((AP45=3),#REF!," ")</f>
        <v> </v>
      </c>
      <c r="AW45" s="227" t="str">
        <f>IF((AP45=3),#REF!," ")</f>
        <v> </v>
      </c>
      <c r="AX45" s="227" t="str">
        <f>IF((AP45=3),#REF!," ")</f>
        <v> </v>
      </c>
      <c r="AY45" s="238">
        <f t="shared" si="36"/>
        <v>0</v>
      </c>
      <c r="BA45" s="226" t="str">
        <f>IF((AP45=4),#REF!," ")</f>
        <v> </v>
      </c>
      <c r="BB45" s="227" t="str">
        <f>IF((AP45=4),#REF!," ")</f>
        <v> </v>
      </c>
      <c r="BC45" s="227" t="str">
        <f>IF((AP45=4),#REF!," ")</f>
        <v> </v>
      </c>
      <c r="BD45" s="238">
        <f t="shared" si="37"/>
        <v>0</v>
      </c>
      <c r="BE45" s="2"/>
      <c r="BF45" s="226" t="str">
        <f>IF((AP45=5),#REF!," ")</f>
        <v> </v>
      </c>
      <c r="BG45" s="227" t="str">
        <f>IF((AP45=5),#REF!," ")</f>
        <v> </v>
      </c>
      <c r="BH45" s="227" t="str">
        <f>IF((AP45=5),#REF!," ")</f>
        <v> </v>
      </c>
      <c r="BI45" s="238">
        <f t="shared" si="38"/>
        <v>0</v>
      </c>
      <c r="BK45" s="226" t="str">
        <f>IF((AP45=6),#REF!," ")</f>
        <v> </v>
      </c>
      <c r="BL45" s="227" t="str">
        <f>IF((AP45=6),#REF!," ")</f>
        <v> </v>
      </c>
      <c r="BM45" s="227" t="str">
        <f>IF((AP45=6),#REF!," ")</f>
        <v> </v>
      </c>
      <c r="BN45" s="238">
        <f t="shared" si="39"/>
        <v>0</v>
      </c>
    </row>
    <row r="46" ht="10.35" customHeight="1" spans="1:66">
      <c r="A46" s="4"/>
      <c r="AA46" s="130" t="s">
        <v>3</v>
      </c>
      <c r="AB46" s="131" t="e">
        <f>IF(H28+#REF!+G28+#REF!=0," ",(H28+#REF!)/(H28+#REF!+G28+#REF!))</f>
        <v>#REF!</v>
      </c>
      <c r="AC46" s="175" t="e">
        <f>IF(AB28+#REF!=0," ",AB28+#REF!)</f>
        <v>#REF!</v>
      </c>
      <c r="AD46" s="176" t="e">
        <f>IF(I28+#REF!=0," ",I28+#REF!)</f>
        <v>#REF!</v>
      </c>
      <c r="AF46" s="157"/>
      <c r="AG46" s="157"/>
      <c r="AH46" s="157"/>
      <c r="AI46" s="157"/>
      <c r="AJ46" s="157"/>
      <c r="AK46" s="157"/>
      <c r="AL46" s="157"/>
      <c r="AM46" s="154"/>
      <c r="AP46" s="223" t="str">
        <f>IF(B19,WEEKDAY(E55:E66)," ")</f>
        <v> </v>
      </c>
      <c r="AQ46" s="226" t="str">
        <f>IF((AP46=2),#REF!," ")</f>
        <v> </v>
      </c>
      <c r="AR46" s="227" t="str">
        <f>IF((AP46=2),#REF!," ")</f>
        <v> </v>
      </c>
      <c r="AS46" s="227" t="str">
        <f>IF((AP46=2),#REF!," ")</f>
        <v> </v>
      </c>
      <c r="AT46" s="238">
        <f t="shared" si="35"/>
        <v>0</v>
      </c>
      <c r="AV46" s="226" t="str">
        <f>IF((AP46=3),#REF!," ")</f>
        <v> </v>
      </c>
      <c r="AW46" s="227" t="str">
        <f>IF((AP46=3),#REF!," ")</f>
        <v> </v>
      </c>
      <c r="AX46" s="227" t="str">
        <f>IF((AP46=3),#REF!," ")</f>
        <v> </v>
      </c>
      <c r="AY46" s="238">
        <f t="shared" si="36"/>
        <v>0</v>
      </c>
      <c r="BA46" s="226" t="str">
        <f>IF((AP46=4),#REF!," ")</f>
        <v> </v>
      </c>
      <c r="BB46" s="227" t="str">
        <f>IF((AP46=4),#REF!," ")</f>
        <v> </v>
      </c>
      <c r="BC46" s="227" t="str">
        <f>IF((AP46=4),#REF!," ")</f>
        <v> </v>
      </c>
      <c r="BD46" s="238">
        <f t="shared" si="37"/>
        <v>0</v>
      </c>
      <c r="BE46" s="2"/>
      <c r="BF46" s="226" t="str">
        <f>IF((AP46=5),#REF!," ")</f>
        <v> </v>
      </c>
      <c r="BG46" s="227" t="str">
        <f>IF((AP46=5),#REF!," ")</f>
        <v> </v>
      </c>
      <c r="BH46" s="227" t="str">
        <f>IF((AP46=5),#REF!," ")</f>
        <v> </v>
      </c>
      <c r="BI46" s="238">
        <f t="shared" si="38"/>
        <v>0</v>
      </c>
      <c r="BK46" s="226" t="str">
        <f>IF((AP46=6),#REF!," ")</f>
        <v> </v>
      </c>
      <c r="BL46" s="227" t="str">
        <f>IF((AP46=6),#REF!," ")</f>
        <v> </v>
      </c>
      <c r="BM46" s="227" t="str">
        <f>IF((AP46=6),#REF!," ")</f>
        <v> </v>
      </c>
      <c r="BN46" s="238">
        <f t="shared" si="39"/>
        <v>0</v>
      </c>
    </row>
    <row r="47" ht="10.35" customHeight="1" spans="1:66">
      <c r="A47" s="4"/>
      <c r="AA47" s="132" t="s">
        <v>4</v>
      </c>
      <c r="AB47" s="133" t="e">
        <f>IF(M28+#REF!+L28+#REF!=0," ",(M28+#REF!)/(M28+#REF!+L28+#REF!))</f>
        <v>#REF!</v>
      </c>
      <c r="AC47" s="177" t="e">
        <f>IF(AC28+#REF!=0," ",AC28+#REF!)</f>
        <v>#REF!</v>
      </c>
      <c r="AD47" s="178" t="e">
        <f>IF(N28+#REF!=0," ",N28+#REF!)</f>
        <v>#REF!</v>
      </c>
      <c r="AF47" s="157"/>
      <c r="AG47" s="157"/>
      <c r="AH47" s="157"/>
      <c r="AI47" s="157"/>
      <c r="AJ47" s="157"/>
      <c r="AK47" s="157"/>
      <c r="AL47" s="157"/>
      <c r="AM47" s="154"/>
      <c r="AP47" s="223" t="str">
        <f>IF(B20,WEEKDAY(E55:E67)," ")</f>
        <v> </v>
      </c>
      <c r="AQ47" s="226" t="str">
        <f>IF((AP47=2),#REF!," ")</f>
        <v> </v>
      </c>
      <c r="AR47" s="227" t="str">
        <f>IF((AP47=2),#REF!," ")</f>
        <v> </v>
      </c>
      <c r="AS47" s="227" t="str">
        <f>IF((AP47=2),#REF!," ")</f>
        <v> </v>
      </c>
      <c r="AT47" s="238">
        <f t="shared" si="35"/>
        <v>0</v>
      </c>
      <c r="AV47" s="226" t="str">
        <f>IF((AP47=3),#REF!," ")</f>
        <v> </v>
      </c>
      <c r="AW47" s="227" t="str">
        <f>IF((AP47=3),#REF!," ")</f>
        <v> </v>
      </c>
      <c r="AX47" s="227" t="str">
        <f>IF((AP47=3),#REF!," ")</f>
        <v> </v>
      </c>
      <c r="AY47" s="238">
        <f t="shared" si="36"/>
        <v>0</v>
      </c>
      <c r="BA47" s="226" t="str">
        <f>IF((AP47=4),#REF!," ")</f>
        <v> </v>
      </c>
      <c r="BB47" s="227" t="str">
        <f>IF((AP47=4),#REF!," ")</f>
        <v> </v>
      </c>
      <c r="BC47" s="227" t="str">
        <f>IF((AP47=4),#REF!," ")</f>
        <v> </v>
      </c>
      <c r="BD47" s="238">
        <f t="shared" si="37"/>
        <v>0</v>
      </c>
      <c r="BE47" s="2"/>
      <c r="BF47" s="226" t="str">
        <f>IF((AP47=5),#REF!," ")</f>
        <v> </v>
      </c>
      <c r="BG47" s="227" t="str">
        <f>IF((AP47=5),#REF!," ")</f>
        <v> </v>
      </c>
      <c r="BH47" s="227" t="str">
        <f>IF((AP47=5),#REF!," ")</f>
        <v> </v>
      </c>
      <c r="BI47" s="238">
        <f t="shared" si="38"/>
        <v>0</v>
      </c>
      <c r="BK47" s="226" t="str">
        <f>IF((AP47=6),#REF!," ")</f>
        <v> </v>
      </c>
      <c r="BL47" s="227" t="str">
        <f>IF((AP47=6),#REF!," ")</f>
        <v> </v>
      </c>
      <c r="BM47" s="227" t="str">
        <f>IF((AP47=6),#REF!," ")</f>
        <v> </v>
      </c>
      <c r="BN47" s="238">
        <f t="shared" si="39"/>
        <v>0</v>
      </c>
    </row>
    <row r="48" ht="10.35" customHeight="1" spans="1:66">
      <c r="A48" s="4"/>
      <c r="AA48" s="134" t="s">
        <v>5</v>
      </c>
      <c r="AB48" s="133" t="e">
        <f>IF(#REF!+#REF!+#REF!+#REF!=0," ",(#REF!+#REF!)/(#REF!+#REF!+#REF!+#REF!))</f>
        <v>#REF!</v>
      </c>
      <c r="AC48" s="177" t="e">
        <f>IF(#REF!+#REF!=0," ",#REF!+#REF!)</f>
        <v>#REF!</v>
      </c>
      <c r="AD48" s="178" t="e">
        <f>IF(#REF!+#REF!=0," ",#REF!+#REF!)</f>
        <v>#REF!</v>
      </c>
      <c r="AF48" s="157"/>
      <c r="AG48" s="157"/>
      <c r="AH48" s="157"/>
      <c r="AI48" s="157"/>
      <c r="AJ48" s="157"/>
      <c r="AK48" s="157"/>
      <c r="AL48" s="157"/>
      <c r="AM48" s="154"/>
      <c r="AP48" s="223" t="str">
        <f>IF(B21,WEEKDAY(E55:E68)," ")</f>
        <v> </v>
      </c>
      <c r="AQ48" s="226" t="str">
        <f>IF((AP48=2),#REF!," ")</f>
        <v> </v>
      </c>
      <c r="AR48" s="227" t="str">
        <f>IF((AP48=2),#REF!," ")</f>
        <v> </v>
      </c>
      <c r="AS48" s="227" t="str">
        <f>IF((AP48=2),#REF!," ")</f>
        <v> </v>
      </c>
      <c r="AT48" s="238">
        <f t="shared" si="35"/>
        <v>0</v>
      </c>
      <c r="AV48" s="226" t="str">
        <f>IF((AP48=3),#REF!," ")</f>
        <v> </v>
      </c>
      <c r="AW48" s="227" t="str">
        <f>IF((AP48=3),#REF!," ")</f>
        <v> </v>
      </c>
      <c r="AX48" s="227" t="str">
        <f>IF((AP48=3),#REF!," ")</f>
        <v> </v>
      </c>
      <c r="AY48" s="238">
        <f t="shared" si="36"/>
        <v>0</v>
      </c>
      <c r="BA48" s="226" t="str">
        <f>IF((AP48=4),#REF!," ")</f>
        <v> </v>
      </c>
      <c r="BB48" s="227" t="str">
        <f>IF((AP48=4),#REF!," ")</f>
        <v> </v>
      </c>
      <c r="BC48" s="227" t="str">
        <f>IF((AP48=4),#REF!," ")</f>
        <v> </v>
      </c>
      <c r="BD48" s="238">
        <f t="shared" si="37"/>
        <v>0</v>
      </c>
      <c r="BE48" s="2"/>
      <c r="BF48" s="226" t="str">
        <f>IF((AP48=5),#REF!," ")</f>
        <v> </v>
      </c>
      <c r="BG48" s="227" t="str">
        <f>IF((AP48=5),#REF!," ")</f>
        <v> </v>
      </c>
      <c r="BH48" s="227" t="str">
        <f>IF((AP48=5),#REF!," ")</f>
        <v> </v>
      </c>
      <c r="BI48" s="238">
        <f t="shared" si="38"/>
        <v>0</v>
      </c>
      <c r="BK48" s="226" t="str">
        <f>IF((AP48=6),#REF!," ")</f>
        <v> </v>
      </c>
      <c r="BL48" s="227" t="str">
        <f>IF((AP48=6),#REF!," ")</f>
        <v> </v>
      </c>
      <c r="BM48" s="227" t="str">
        <f>IF((AP48=6),#REF!," ")</f>
        <v> </v>
      </c>
      <c r="BN48" s="238">
        <f t="shared" si="39"/>
        <v>0</v>
      </c>
    </row>
    <row r="49" ht="10.35" customHeight="1" spans="1:66">
      <c r="A49" s="4"/>
      <c r="AA49" s="135" t="s">
        <v>6</v>
      </c>
      <c r="AB49" s="133" t="e">
        <f>IF(#REF!+#REF!+#REF!+#REF!=0," ",(#REF!+#REF!)/(#REF!+#REF!+#REF!+#REF!))</f>
        <v>#REF!</v>
      </c>
      <c r="AC49" s="177" t="e">
        <f>IF(AE28+#REF!=0," ",AE28+#REF!)</f>
        <v>#REF!</v>
      </c>
      <c r="AD49" s="178" t="e">
        <f>IF(#REF!+#REF!=0," ",#REF!+#REF!)</f>
        <v>#REF!</v>
      </c>
      <c r="AF49" s="157"/>
      <c r="AG49" s="157"/>
      <c r="AH49" s="157"/>
      <c r="AI49" s="157"/>
      <c r="AJ49" s="157"/>
      <c r="AK49" s="157"/>
      <c r="AL49" s="157"/>
      <c r="AM49" s="154"/>
      <c r="AP49" s="223" t="str">
        <f>IF(B22,WEEKDAY(E55:E69)," ")</f>
        <v> </v>
      </c>
      <c r="AQ49" s="226" t="str">
        <f>IF((AP49=2),#REF!," ")</f>
        <v> </v>
      </c>
      <c r="AR49" s="227" t="str">
        <f>IF((AP49=2),#REF!," ")</f>
        <v> </v>
      </c>
      <c r="AS49" s="227" t="str">
        <f>IF((AP49=2),#REF!," ")</f>
        <v> </v>
      </c>
      <c r="AT49" s="238">
        <f t="shared" si="35"/>
        <v>0</v>
      </c>
      <c r="AV49" s="226" t="str">
        <f>IF((AP49=3),#REF!," ")</f>
        <v> </v>
      </c>
      <c r="AW49" s="227" t="str">
        <f>IF((AP49=3),#REF!," ")</f>
        <v> </v>
      </c>
      <c r="AX49" s="227" t="str">
        <f>IF((AP49=3),#REF!," ")</f>
        <v> </v>
      </c>
      <c r="AY49" s="238">
        <f t="shared" si="36"/>
        <v>0</v>
      </c>
      <c r="BA49" s="226" t="str">
        <f>IF((AP49=4),#REF!," ")</f>
        <v> </v>
      </c>
      <c r="BB49" s="227" t="str">
        <f>IF((AP49=4),#REF!," ")</f>
        <v> </v>
      </c>
      <c r="BC49" s="227" t="str">
        <f>IF((AP49=4),#REF!," ")</f>
        <v> </v>
      </c>
      <c r="BD49" s="238">
        <f t="shared" si="37"/>
        <v>0</v>
      </c>
      <c r="BE49" s="2"/>
      <c r="BF49" s="226" t="str">
        <f>IF((AP49=5),#REF!," ")</f>
        <v> </v>
      </c>
      <c r="BG49" s="227" t="str">
        <f>IF((AP49=5),#REF!," ")</f>
        <v> </v>
      </c>
      <c r="BH49" s="227" t="str">
        <f>IF((AP49=5),#REF!," ")</f>
        <v> </v>
      </c>
      <c r="BI49" s="238">
        <f t="shared" si="38"/>
        <v>0</v>
      </c>
      <c r="BK49" s="226" t="str">
        <f>IF((AP49=6),#REF!," ")</f>
        <v> </v>
      </c>
      <c r="BL49" s="227" t="str">
        <f>IF((AP49=6),#REF!," ")</f>
        <v> </v>
      </c>
      <c r="BM49" s="227" t="str">
        <f>IF((AP49=6),#REF!," ")</f>
        <v> </v>
      </c>
      <c r="BN49" s="238">
        <f t="shared" si="39"/>
        <v>0</v>
      </c>
    </row>
    <row r="50" ht="10.35" customHeight="1" spans="1:66">
      <c r="A50" s="4"/>
      <c r="AA50" s="136" t="s">
        <v>13</v>
      </c>
      <c r="AB50" s="137" t="e">
        <f>IF(R28+#REF!+Q28+#REF!=0," ",(R28+#REF!)/(R28+#REF!+Q28+#REF!))</f>
        <v>#REF!</v>
      </c>
      <c r="AC50" s="179" t="e">
        <f>SUM(AC46:AC49)</f>
        <v>#REF!</v>
      </c>
      <c r="AD50" s="180" t="e">
        <f>SUM(AD46:AD49)</f>
        <v>#REF!</v>
      </c>
      <c r="AF50" s="157"/>
      <c r="AG50" s="157"/>
      <c r="AH50" s="157"/>
      <c r="AI50" s="157"/>
      <c r="AJ50" s="157"/>
      <c r="AK50" s="157"/>
      <c r="AL50" s="157"/>
      <c r="AM50" s="154"/>
      <c r="AP50" s="223" t="str">
        <f>IF(B23,WEEKDAY(E55:E70)," ")</f>
        <v> </v>
      </c>
      <c r="AQ50" s="226" t="str">
        <f>IF((AP50=2),#REF!," ")</f>
        <v> </v>
      </c>
      <c r="AR50" s="227" t="str">
        <f>IF((AP50=2),#REF!," ")</f>
        <v> </v>
      </c>
      <c r="AS50" s="227" t="str">
        <f>IF((AP50=2),#REF!," ")</f>
        <v> </v>
      </c>
      <c r="AT50" s="238">
        <f t="shared" si="35"/>
        <v>0</v>
      </c>
      <c r="AV50" s="226" t="str">
        <f>IF((AP50=3),#REF!," ")</f>
        <v> </v>
      </c>
      <c r="AW50" s="227" t="str">
        <f>IF((AP50=3),#REF!," ")</f>
        <v> </v>
      </c>
      <c r="AX50" s="227" t="str">
        <f>IF((AP50=3),#REF!," ")</f>
        <v> </v>
      </c>
      <c r="AY50" s="238">
        <f t="shared" si="36"/>
        <v>0</v>
      </c>
      <c r="BA50" s="226" t="str">
        <f>IF((AP50=4),#REF!," ")</f>
        <v> </v>
      </c>
      <c r="BB50" s="227" t="str">
        <f>IF((AP50=4),#REF!," ")</f>
        <v> </v>
      </c>
      <c r="BC50" s="227" t="str">
        <f>IF((AP50=4),#REF!," ")</f>
        <v> </v>
      </c>
      <c r="BD50" s="238">
        <f t="shared" si="37"/>
        <v>0</v>
      </c>
      <c r="BE50" s="2"/>
      <c r="BF50" s="226" t="str">
        <f>IF((AP50=5),#REF!," ")</f>
        <v> </v>
      </c>
      <c r="BG50" s="227" t="str">
        <f>IF((AP50=5),#REF!," ")</f>
        <v> </v>
      </c>
      <c r="BH50" s="227" t="str">
        <f>IF((AP50=5),#REF!," ")</f>
        <v> </v>
      </c>
      <c r="BI50" s="238">
        <f t="shared" si="38"/>
        <v>0</v>
      </c>
      <c r="BK50" s="226" t="str">
        <f>IF((AP50=6),#REF!," ")</f>
        <v> </v>
      </c>
      <c r="BL50" s="227" t="str">
        <f>IF((AP50=6),#REF!," ")</f>
        <v> </v>
      </c>
      <c r="BM50" s="227" t="str">
        <f>IF((AP50=6),#REF!," ")</f>
        <v> </v>
      </c>
      <c r="BN50" s="238">
        <f t="shared" si="39"/>
        <v>0</v>
      </c>
    </row>
    <row r="51" ht="10.35" customHeight="1" spans="1:66">
      <c r="A51" s="4"/>
      <c r="AF51" s="157"/>
      <c r="AG51" s="157"/>
      <c r="AH51" s="157"/>
      <c r="AI51" s="157"/>
      <c r="AJ51" s="157"/>
      <c r="AK51" s="157"/>
      <c r="AL51" s="157"/>
      <c r="AM51" s="154"/>
      <c r="AP51" s="223" t="str">
        <f>IF(B24,WEEKDAY(E55:E71)," ")</f>
        <v> </v>
      </c>
      <c r="AQ51" s="226" t="str">
        <f>IF((AP51=2),#REF!," ")</f>
        <v> </v>
      </c>
      <c r="AR51" s="227" t="str">
        <f>IF((AP51=2),#REF!," ")</f>
        <v> </v>
      </c>
      <c r="AS51" s="227" t="str">
        <f>IF((AP51=2),#REF!," ")</f>
        <v> </v>
      </c>
      <c r="AT51" s="238">
        <f t="shared" si="35"/>
        <v>0</v>
      </c>
      <c r="AV51" s="226" t="str">
        <f>IF((AP51=3),#REF!," ")</f>
        <v> </v>
      </c>
      <c r="AW51" s="227" t="str">
        <f>IF((AP51=3),#REF!," ")</f>
        <v> </v>
      </c>
      <c r="AX51" s="227" t="str">
        <f>IF((AP51=3),#REF!," ")</f>
        <v> </v>
      </c>
      <c r="AY51" s="238">
        <f t="shared" si="36"/>
        <v>0</v>
      </c>
      <c r="BA51" s="226" t="str">
        <f>IF((AP51=4),#REF!," ")</f>
        <v> </v>
      </c>
      <c r="BB51" s="227" t="str">
        <f>IF((AP51=4),#REF!," ")</f>
        <v> </v>
      </c>
      <c r="BC51" s="227" t="str">
        <f>IF((AP51=4),#REF!," ")</f>
        <v> </v>
      </c>
      <c r="BD51" s="238">
        <f t="shared" si="37"/>
        <v>0</v>
      </c>
      <c r="BE51" s="2"/>
      <c r="BF51" s="226" t="str">
        <f>IF((AP51=5),#REF!," ")</f>
        <v> </v>
      </c>
      <c r="BG51" s="227" t="str">
        <f>IF((AP51=5),#REF!," ")</f>
        <v> </v>
      </c>
      <c r="BH51" s="227" t="str">
        <f>IF((AP51=5),#REF!," ")</f>
        <v> </v>
      </c>
      <c r="BI51" s="238">
        <f t="shared" si="38"/>
        <v>0</v>
      </c>
      <c r="BK51" s="226" t="str">
        <f>IF((AP51=6),#REF!," ")</f>
        <v> </v>
      </c>
      <c r="BL51" s="227" t="str">
        <f>IF((AP51=6),#REF!," ")</f>
        <v> </v>
      </c>
      <c r="BM51" s="227" t="str">
        <f>IF((AP51=6),#REF!," ")</f>
        <v> </v>
      </c>
      <c r="BN51" s="238">
        <f t="shared" si="39"/>
        <v>0</v>
      </c>
    </row>
    <row r="52" ht="10.35" customHeight="1" spans="1:66">
      <c r="A52" s="4"/>
      <c r="AF52" s="154"/>
      <c r="AG52" s="154"/>
      <c r="AH52" s="154"/>
      <c r="AI52" s="154"/>
      <c r="AJ52" s="154"/>
      <c r="AK52" s="154"/>
      <c r="AL52" s="154"/>
      <c r="AM52" s="154"/>
      <c r="AP52" s="223" t="str">
        <f>IF(B25,WEEKDAY(E55:E72)," ")</f>
        <v> </v>
      </c>
      <c r="AQ52" s="226" t="str">
        <f>IF((AP52=2),#REF!," ")</f>
        <v> </v>
      </c>
      <c r="AR52" s="227" t="str">
        <f>IF((AP52=2),#REF!," ")</f>
        <v> </v>
      </c>
      <c r="AS52" s="227" t="str">
        <f>IF((AP52=2),#REF!," ")</f>
        <v> </v>
      </c>
      <c r="AT52" s="238">
        <f t="shared" si="35"/>
        <v>0</v>
      </c>
      <c r="AV52" s="226" t="str">
        <f>IF((AP52=3),#REF!," ")</f>
        <v> </v>
      </c>
      <c r="AW52" s="227" t="str">
        <f>IF((AP52=3),#REF!," ")</f>
        <v> </v>
      </c>
      <c r="AX52" s="227" t="str">
        <f>IF((AP52=3),#REF!," ")</f>
        <v> </v>
      </c>
      <c r="AY52" s="238">
        <f t="shared" si="36"/>
        <v>0</v>
      </c>
      <c r="BA52" s="226" t="str">
        <f>IF((AP52=4),#REF!," ")</f>
        <v> </v>
      </c>
      <c r="BB52" s="227" t="str">
        <f>IF((AP52=4),#REF!," ")</f>
        <v> </v>
      </c>
      <c r="BC52" s="227" t="str">
        <f>IF((AP52=4),#REF!," ")</f>
        <v> </v>
      </c>
      <c r="BD52" s="238">
        <f t="shared" si="37"/>
        <v>0</v>
      </c>
      <c r="BE52" s="2"/>
      <c r="BF52" s="226" t="str">
        <f>IF((AP52=5),#REF!," ")</f>
        <v> </v>
      </c>
      <c r="BG52" s="227" t="str">
        <f>IF((AP52=5),#REF!," ")</f>
        <v> </v>
      </c>
      <c r="BH52" s="227" t="str">
        <f>IF((AP52=5),#REF!," ")</f>
        <v> </v>
      </c>
      <c r="BI52" s="238">
        <f t="shared" si="38"/>
        <v>0</v>
      </c>
      <c r="BK52" s="226" t="str">
        <f>IF((AP52=6),#REF!," ")</f>
        <v> </v>
      </c>
      <c r="BL52" s="227" t="str">
        <f>IF((AP52=6),#REF!," ")</f>
        <v> </v>
      </c>
      <c r="BM52" s="227" t="str">
        <f>IF((AP52=6),#REF!," ")</f>
        <v> </v>
      </c>
      <c r="BN52" s="238">
        <f t="shared" si="39"/>
        <v>0</v>
      </c>
    </row>
    <row r="53" ht="10.35" customHeight="1" spans="1:66">
      <c r="A53" s="4"/>
      <c r="AF53" s="154"/>
      <c r="AG53" s="154"/>
      <c r="AH53" s="154"/>
      <c r="AI53" s="154"/>
      <c r="AJ53" s="154"/>
      <c r="AK53" s="154"/>
      <c r="AL53" s="154"/>
      <c r="AM53" s="154"/>
      <c r="AP53" s="223" t="str">
        <f>IF(B26,WEEKDAY(E55:E73)," ")</f>
        <v> </v>
      </c>
      <c r="AQ53" s="226" t="str">
        <f>IF((AP53=2),#REF!," ")</f>
        <v> </v>
      </c>
      <c r="AR53" s="227" t="str">
        <f>IF((AP53=2),#REF!," ")</f>
        <v> </v>
      </c>
      <c r="AS53" s="227" t="str">
        <f>IF((AP53=2),#REF!," ")</f>
        <v> </v>
      </c>
      <c r="AT53" s="238">
        <f t="shared" si="35"/>
        <v>0</v>
      </c>
      <c r="AV53" s="226" t="str">
        <f>IF((AP53=3),#REF!," ")</f>
        <v> </v>
      </c>
      <c r="AW53" s="227" t="str">
        <f>IF((AP53=3),#REF!," ")</f>
        <v> </v>
      </c>
      <c r="AX53" s="227" t="str">
        <f>IF((AP53=3),#REF!," ")</f>
        <v> </v>
      </c>
      <c r="AY53" s="238">
        <f t="shared" si="36"/>
        <v>0</v>
      </c>
      <c r="BA53" s="226" t="str">
        <f>IF((AP53=4),#REF!," ")</f>
        <v> </v>
      </c>
      <c r="BB53" s="227" t="str">
        <f>IF((AP53=4),#REF!," ")</f>
        <v> </v>
      </c>
      <c r="BC53" s="227" t="str">
        <f>IF((AP53=4),#REF!," ")</f>
        <v> </v>
      </c>
      <c r="BD53" s="238">
        <f t="shared" si="37"/>
        <v>0</v>
      </c>
      <c r="BE53" s="2"/>
      <c r="BF53" s="226" t="str">
        <f>IF((AP53=5),#REF!," ")</f>
        <v> </v>
      </c>
      <c r="BG53" s="227" t="str">
        <f>IF((AP53=5),#REF!," ")</f>
        <v> </v>
      </c>
      <c r="BH53" s="227" t="str">
        <f>IF((AP53=5),#REF!," ")</f>
        <v> </v>
      </c>
      <c r="BI53" s="238">
        <f t="shared" si="38"/>
        <v>0</v>
      </c>
      <c r="BK53" s="226" t="str">
        <f>IF((AP53=6),#REF!," ")</f>
        <v> </v>
      </c>
      <c r="BL53" s="227" t="str">
        <f>IF((AP53=6),#REF!," ")</f>
        <v> </v>
      </c>
      <c r="BM53" s="227" t="str">
        <f>IF((AP53=6),#REF!," ")</f>
        <v> </v>
      </c>
      <c r="BN53" s="238">
        <f t="shared" si="39"/>
        <v>0</v>
      </c>
    </row>
    <row r="54" ht="11.25" customHeight="1" spans="1:66">
      <c r="A54" s="4"/>
      <c r="AF54" s="154"/>
      <c r="AG54" s="154"/>
      <c r="AH54" s="154"/>
      <c r="AI54" s="154"/>
      <c r="AJ54" s="154"/>
      <c r="AK54" s="154"/>
      <c r="AL54" s="154"/>
      <c r="AM54" s="154"/>
      <c r="AQ54" s="228">
        <f>SUM(AQ32:AQ53)</f>
        <v>0</v>
      </c>
      <c r="AR54" s="229">
        <f>SUM(AR32:AR53)</f>
        <v>0</v>
      </c>
      <c r="AS54" s="229">
        <f>SUM(AS32:AS53)</f>
        <v>0</v>
      </c>
      <c r="AT54" s="239">
        <f>SUM(AT32:AT53)</f>
        <v>0</v>
      </c>
      <c r="AV54" s="228">
        <f>SUM(AV32:AV53)</f>
        <v>0</v>
      </c>
      <c r="AW54" s="229">
        <f>SUM(AW32:AW53)</f>
        <v>0</v>
      </c>
      <c r="AX54" s="229">
        <f>SUM(AX32:AX53)</f>
        <v>0</v>
      </c>
      <c r="AY54" s="239">
        <f>SUM(AY32:AY53)</f>
        <v>0</v>
      </c>
      <c r="BA54" s="228">
        <f>SUM(BA32:BA53)</f>
        <v>0</v>
      </c>
      <c r="BB54" s="229">
        <f>SUM(BB32:BB53)</f>
        <v>0</v>
      </c>
      <c r="BC54" s="229">
        <f>SUM(BC32:BC53)</f>
        <v>0</v>
      </c>
      <c r="BD54" s="239">
        <f>SUM(BD32:BD53)</f>
        <v>0</v>
      </c>
      <c r="BE54" s="2"/>
      <c r="BF54" s="228">
        <f>SUM(BF32:BF53)</f>
        <v>0</v>
      </c>
      <c r="BG54" s="229">
        <f>SUM(BG32:BG53)</f>
        <v>0</v>
      </c>
      <c r="BH54" s="229">
        <f>SUM(BH32:BH53)</f>
        <v>0</v>
      </c>
      <c r="BI54" s="239">
        <f>SUM(BI32:BI53)</f>
        <v>0</v>
      </c>
      <c r="BK54" s="228">
        <f>SUM(BK32:BK53)</f>
        <v>0</v>
      </c>
      <c r="BL54" s="229">
        <f>SUM(BL32:BL53)</f>
        <v>0</v>
      </c>
      <c r="BM54" s="229">
        <f>SUM(BM32:BM53)</f>
        <v>0</v>
      </c>
      <c r="BN54" s="239">
        <f>SUM(BN32:BN53)</f>
        <v>0</v>
      </c>
    </row>
    <row r="55" ht="23.1" hidden="1" customHeight="1" spans="1:66">
      <c r="A55" s="4"/>
      <c r="B55" s="22"/>
      <c r="C55" s="20"/>
      <c r="F55" s="48" t="s">
        <v>22</v>
      </c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"/>
      <c r="V55" s="80"/>
      <c r="W55" s="89" t="s">
        <v>1</v>
      </c>
      <c r="X55" s="90"/>
      <c r="Y55" s="138"/>
      <c r="Z55" s="4"/>
      <c r="AA55" s="80"/>
      <c r="AB55" s="139" t="s">
        <v>2</v>
      </c>
      <c r="AC55" s="90"/>
      <c r="AD55" s="90"/>
      <c r="AE55" s="90"/>
      <c r="AF55" s="154"/>
      <c r="AG55" s="154"/>
      <c r="AH55" s="154"/>
      <c r="AI55" s="154"/>
      <c r="AJ55" s="154"/>
      <c r="AK55" s="154"/>
      <c r="AL55" s="154"/>
      <c r="AM55" s="154"/>
      <c r="AQ55" s="232" t="s">
        <v>19</v>
      </c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241"/>
    </row>
    <row r="56" ht="11.25" hidden="1" customHeight="1" spans="1:66">
      <c r="A56" s="4"/>
      <c r="B56" s="22"/>
      <c r="C56" s="23"/>
      <c r="E56" s="27" t="s">
        <v>86</v>
      </c>
      <c r="F56" s="50" t="s">
        <v>3</v>
      </c>
      <c r="G56" s="29"/>
      <c r="H56" s="29"/>
      <c r="I56" s="55"/>
      <c r="J56" s="56"/>
      <c r="K56" s="57" t="s">
        <v>4</v>
      </c>
      <c r="L56" s="58"/>
      <c r="M56" s="58"/>
      <c r="N56" s="69"/>
      <c r="O56" s="56"/>
      <c r="P56" s="74" t="s">
        <v>5</v>
      </c>
      <c r="Q56" s="58"/>
      <c r="R56" s="58"/>
      <c r="S56" s="69"/>
      <c r="T56" s="56"/>
      <c r="U56" s="7"/>
      <c r="V56" s="27" t="s">
        <v>86</v>
      </c>
      <c r="W56" s="83" t="s">
        <v>3</v>
      </c>
      <c r="X56" s="84" t="s">
        <v>4</v>
      </c>
      <c r="Y56" s="93" t="s">
        <v>7</v>
      </c>
      <c r="Z56" s="7"/>
      <c r="AA56" s="27" t="s">
        <v>86</v>
      </c>
      <c r="AB56" s="94" t="s">
        <v>3</v>
      </c>
      <c r="AC56" s="84" t="s">
        <v>4</v>
      </c>
      <c r="AD56" s="181" t="s">
        <v>5</v>
      </c>
      <c r="AE56" s="182" t="s">
        <v>9</v>
      </c>
      <c r="AF56" s="154"/>
      <c r="AG56" s="154"/>
      <c r="AH56" s="154"/>
      <c r="AI56" s="154"/>
      <c r="AJ56" s="154"/>
      <c r="AK56" s="154"/>
      <c r="AL56" s="154"/>
      <c r="AM56" s="154"/>
      <c r="AQ56" s="70" t="s">
        <v>28</v>
      </c>
      <c r="AR56" s="220"/>
      <c r="AS56" s="220"/>
      <c r="AT56" s="233"/>
      <c r="AV56" s="70" t="s">
        <v>29</v>
      </c>
      <c r="AW56" s="220"/>
      <c r="AX56" s="220"/>
      <c r="AY56" s="233"/>
      <c r="BA56" s="70" t="s">
        <v>96</v>
      </c>
      <c r="BB56" s="220"/>
      <c r="BC56" s="220"/>
      <c r="BD56" s="233"/>
      <c r="BE56" s="2"/>
      <c r="BF56" s="70" t="s">
        <v>31</v>
      </c>
      <c r="BG56" s="220"/>
      <c r="BH56" s="220"/>
      <c r="BI56" s="233"/>
      <c r="BK56" s="70" t="s">
        <v>32</v>
      </c>
      <c r="BL56" s="220"/>
      <c r="BM56" s="220"/>
      <c r="BN56" s="233"/>
    </row>
    <row r="57" ht="11.25" hidden="1" customHeight="1" spans="1:66">
      <c r="A57" s="4"/>
      <c r="B57" s="22"/>
      <c r="C57" s="24"/>
      <c r="E57" s="51"/>
      <c r="F57" s="52" t="s">
        <v>10</v>
      </c>
      <c r="G57" s="53" t="s">
        <v>11</v>
      </c>
      <c r="H57" s="53" t="s">
        <v>12</v>
      </c>
      <c r="I57" s="67" t="s">
        <v>13</v>
      </c>
      <c r="J57" s="10"/>
      <c r="K57" s="60" t="s">
        <v>10</v>
      </c>
      <c r="L57" s="61" t="s">
        <v>11</v>
      </c>
      <c r="M57" s="61" t="s">
        <v>12</v>
      </c>
      <c r="N57" s="71" t="s">
        <v>13</v>
      </c>
      <c r="O57" s="10"/>
      <c r="P57" s="72" t="s">
        <v>10</v>
      </c>
      <c r="Q57" s="77" t="s">
        <v>11</v>
      </c>
      <c r="R57" s="77" t="s">
        <v>12</v>
      </c>
      <c r="S57" s="78" t="s">
        <v>13</v>
      </c>
      <c r="T57" s="10"/>
      <c r="U57" s="10"/>
      <c r="V57" s="51"/>
      <c r="W57" s="29"/>
      <c r="X57" s="55"/>
      <c r="Y57" s="95"/>
      <c r="Z57" s="10"/>
      <c r="AA57" s="51"/>
      <c r="AB57" s="96"/>
      <c r="AC57" s="55"/>
      <c r="AD57" s="183"/>
      <c r="AE57" s="183"/>
      <c r="AF57" s="154"/>
      <c r="AG57" s="154"/>
      <c r="AH57" s="154"/>
      <c r="AI57" s="154"/>
      <c r="AJ57" s="154"/>
      <c r="AK57" s="154"/>
      <c r="AL57" s="154"/>
      <c r="AM57" s="154"/>
      <c r="AQ57" s="221" t="s">
        <v>10</v>
      </c>
      <c r="AR57" s="222" t="s">
        <v>11</v>
      </c>
      <c r="AS57" s="222" t="s">
        <v>12</v>
      </c>
      <c r="AT57" s="234" t="s">
        <v>13</v>
      </c>
      <c r="AV57" s="221" t="s">
        <v>10</v>
      </c>
      <c r="AW57" s="222" t="s">
        <v>11</v>
      </c>
      <c r="AX57" s="222" t="s">
        <v>12</v>
      </c>
      <c r="AY57" s="234" t="s">
        <v>13</v>
      </c>
      <c r="BA57" s="221" t="s">
        <v>10</v>
      </c>
      <c r="BB57" s="222" t="s">
        <v>11</v>
      </c>
      <c r="BC57" s="222" t="s">
        <v>12</v>
      </c>
      <c r="BD57" s="234" t="s">
        <v>13</v>
      </c>
      <c r="BE57" s="2"/>
      <c r="BF57" s="221" t="s">
        <v>10</v>
      </c>
      <c r="BG57" s="222" t="s">
        <v>11</v>
      </c>
      <c r="BH57" s="222" t="s">
        <v>12</v>
      </c>
      <c r="BI57" s="234" t="s">
        <v>13</v>
      </c>
      <c r="BK57" s="221" t="s">
        <v>10</v>
      </c>
      <c r="BL57" s="222" t="s">
        <v>11</v>
      </c>
      <c r="BM57" s="222" t="s">
        <v>12</v>
      </c>
      <c r="BN57" s="234" t="s">
        <v>13</v>
      </c>
    </row>
    <row r="58" ht="10.35" hidden="1" customHeight="1" spans="1:66">
      <c r="A58" s="4"/>
      <c r="B58" s="22"/>
      <c r="C58" s="22"/>
      <c r="E58" s="33" t="str">
        <f t="shared" ref="E58:E80" si="40">IF((B5=0)," ",B5)</f>
        <v> </v>
      </c>
      <c r="F58" s="34"/>
      <c r="G58" s="35"/>
      <c r="H58" s="36"/>
      <c r="I58" s="68">
        <f t="shared" ref="I58:I81" si="41">SUM(F58:H58)</f>
        <v>0</v>
      </c>
      <c r="J58" s="10"/>
      <c r="K58" s="34"/>
      <c r="L58" s="35"/>
      <c r="M58" s="36"/>
      <c r="N58" s="68">
        <f t="shared" ref="N58:N81" si="42">SUM(K58:M58)</f>
        <v>0</v>
      </c>
      <c r="O58" s="10"/>
      <c r="P58" s="34"/>
      <c r="Q58" s="35"/>
      <c r="R58" s="36"/>
      <c r="S58" s="68">
        <f t="shared" ref="S58:S81" si="43">SUM(P58:R58)</f>
        <v>0</v>
      </c>
      <c r="T58" s="10"/>
      <c r="U58" s="4"/>
      <c r="V58" s="33" t="str">
        <f t="shared" ref="V58:V80" si="44">IF((B5=0)," ",B5)</f>
        <v> </v>
      </c>
      <c r="W58" s="85" t="str">
        <f t="shared" ref="W58:W80" si="45">IF((G58+H58=0),"0",100*H58/(G58+H58))</f>
        <v>0</v>
      </c>
      <c r="X58" s="85" t="str">
        <f t="shared" ref="X58:X80" si="46">IF((M58+L58=0),"0",100*M58/(L58+M58))</f>
        <v>0</v>
      </c>
      <c r="Y58" s="97" t="e">
        <f>IF(W58+X58+#REF!+#REF!=0,"",100*#REF!/(#REF!+#REF!))</f>
        <v>#REF!</v>
      </c>
      <c r="Z58" s="4"/>
      <c r="AA58" s="33" t="str">
        <f t="shared" ref="AA58:AA80" si="47">IF((B5=0)," ",B5)</f>
        <v> </v>
      </c>
      <c r="AB58" s="140">
        <f>(5*H58)-G58</f>
        <v>0</v>
      </c>
      <c r="AC58" s="184">
        <f>(5*M58)-L58</f>
        <v>0</v>
      </c>
      <c r="AD58" s="184">
        <f>(5*R58)-Q58</f>
        <v>0</v>
      </c>
      <c r="AE58" s="184" t="e">
        <f>(5*#REF!)-#REF!</f>
        <v>#REF!</v>
      </c>
      <c r="AF58" s="154"/>
      <c r="AG58" s="154"/>
      <c r="AH58" s="154"/>
      <c r="AI58" s="154"/>
      <c r="AJ58" s="154"/>
      <c r="AK58" s="154"/>
      <c r="AL58" s="154"/>
      <c r="AM58" s="154"/>
      <c r="AP58" s="223" t="str">
        <f>IF(B5,WEEKDAY(D58:D80)," ")</f>
        <v> </v>
      </c>
      <c r="AQ58" s="224" t="str">
        <f>IF((AP58=2),#REF!," ")</f>
        <v> </v>
      </c>
      <c r="AR58" s="225" t="str">
        <f>IF((AP58=2),#REF!," ")</f>
        <v> </v>
      </c>
      <c r="AS58" s="225" t="str">
        <f>IF((D58=2),#REF!," ")</f>
        <v> </v>
      </c>
      <c r="AT58" s="236">
        <f t="shared" ref="AT58:AT80" si="48">SUM(AQ58:AS58)</f>
        <v>0</v>
      </c>
      <c r="AV58" s="224" t="str">
        <f>IF((AP58=3),#REF!," ")</f>
        <v> </v>
      </c>
      <c r="AW58" s="225" t="str">
        <f>IF((AP58=3),#REF!," ")</f>
        <v> </v>
      </c>
      <c r="AX58" s="225" t="str">
        <f>IF((AP58=3),#REF!," ")</f>
        <v> </v>
      </c>
      <c r="AY58" s="236">
        <f t="shared" ref="AY58:AY80" si="49">SUM(AV58:AX58)</f>
        <v>0</v>
      </c>
      <c r="BA58" s="224" t="str">
        <f>IF((AP58=4),#REF!," ")</f>
        <v> </v>
      </c>
      <c r="BB58" s="225" t="str">
        <f>IF((AP58=4),#REF!," ")</f>
        <v> </v>
      </c>
      <c r="BC58" s="225" t="str">
        <f>IF((AP58=4),#REF!," ")</f>
        <v> </v>
      </c>
      <c r="BD58" s="236">
        <f t="shared" ref="BD58:BD80" si="50">SUM(BA58:BC58)</f>
        <v>0</v>
      </c>
      <c r="BE58" s="2"/>
      <c r="BF58" s="224" t="str">
        <f>IF((AP58=5),#REF!," ")</f>
        <v> </v>
      </c>
      <c r="BG58" s="225" t="str">
        <f>IF((AP58=5),#REF!," ")</f>
        <v> </v>
      </c>
      <c r="BH58" s="225" t="str">
        <f>IF((AP58=5),#REF!," ")</f>
        <v> </v>
      </c>
      <c r="BI58" s="236">
        <f t="shared" ref="BI58:BI80" si="51">SUM(BF58:BH58)</f>
        <v>0</v>
      </c>
      <c r="BK58" s="224" t="str">
        <f>IF((AP58=6),#REF!," ")</f>
        <v> </v>
      </c>
      <c r="BL58" s="225" t="str">
        <f>IF((AP58=6),#REF!," ")</f>
        <v> </v>
      </c>
      <c r="BM58" s="225" t="str">
        <f>IF((AP58=6),#REF!," ")</f>
        <v> </v>
      </c>
      <c r="BN58" s="236">
        <f t="shared" ref="BN58:BN80" si="52">SUM(BK58:BM58)</f>
        <v>0</v>
      </c>
    </row>
    <row r="59" ht="10.35" hidden="1" customHeight="1" spans="1:66">
      <c r="A59" s="4"/>
      <c r="B59" s="22"/>
      <c r="C59" s="22"/>
      <c r="E59" s="37" t="str">
        <f t="shared" si="40"/>
        <v> </v>
      </c>
      <c r="F59" s="38"/>
      <c r="G59" s="39"/>
      <c r="H59" s="40"/>
      <c r="I59" s="68">
        <f t="shared" si="41"/>
        <v>0</v>
      </c>
      <c r="J59" s="10"/>
      <c r="K59" s="38"/>
      <c r="L59" s="39"/>
      <c r="M59" s="40"/>
      <c r="N59" s="68">
        <f t="shared" si="42"/>
        <v>0</v>
      </c>
      <c r="O59" s="10"/>
      <c r="P59" s="38"/>
      <c r="Q59" s="39"/>
      <c r="R59" s="40"/>
      <c r="S59" s="68">
        <f t="shared" si="43"/>
        <v>0</v>
      </c>
      <c r="T59" s="10"/>
      <c r="U59" s="4"/>
      <c r="V59" s="37" t="str">
        <f t="shared" si="44"/>
        <v> </v>
      </c>
      <c r="W59" s="86" t="str">
        <f t="shared" si="45"/>
        <v>0</v>
      </c>
      <c r="X59" s="86" t="str">
        <f t="shared" si="46"/>
        <v>0</v>
      </c>
      <c r="Y59" s="100" t="e">
        <f>IF(W59+X59+#REF!+#REF!=0,"",100*#REF!/(#REF!+#REF!))</f>
        <v>#REF!</v>
      </c>
      <c r="Z59" s="4"/>
      <c r="AA59" s="37" t="str">
        <f t="shared" si="47"/>
        <v> </v>
      </c>
      <c r="AB59" s="141">
        <f t="shared" ref="AB59:AB80" si="53">(5*H59)-G59</f>
        <v>0</v>
      </c>
      <c r="AC59" s="99">
        <f t="shared" ref="AC59:AC80" si="54">(5*M59)-L59</f>
        <v>0</v>
      </c>
      <c r="AD59" s="99">
        <f t="shared" ref="AD59:AD80" si="55">(5*R59)-Q59</f>
        <v>0</v>
      </c>
      <c r="AE59" s="99" t="e">
        <f>(5*#REF!)-#REF!</f>
        <v>#REF!</v>
      </c>
      <c r="AF59" s="154"/>
      <c r="AG59" s="154"/>
      <c r="AH59" s="154"/>
      <c r="AI59" s="154"/>
      <c r="AJ59" s="154"/>
      <c r="AK59" s="154"/>
      <c r="AL59" s="154"/>
      <c r="AM59" s="154"/>
      <c r="AP59" s="223" t="str">
        <f>IF(B6,WEEKDAY(D59:D81)," ")</f>
        <v> </v>
      </c>
      <c r="AQ59" s="226" t="str">
        <f>IF((AP59=2),#REF!," ")</f>
        <v> </v>
      </c>
      <c r="AR59" s="227" t="str">
        <f>IF((AP59=2),#REF!," ")</f>
        <v> </v>
      </c>
      <c r="AS59" s="227" t="str">
        <f>IF((D59=2),#REF!," ")</f>
        <v> </v>
      </c>
      <c r="AT59" s="238">
        <f t="shared" si="48"/>
        <v>0</v>
      </c>
      <c r="AV59" s="226" t="str">
        <f>IF((AP59=3),#REF!," ")</f>
        <v> </v>
      </c>
      <c r="AW59" s="227" t="str">
        <f>IF((AP59=3),#REF!," ")</f>
        <v> </v>
      </c>
      <c r="AX59" s="227" t="str">
        <f>IF((AP59=3),#REF!," ")</f>
        <v> </v>
      </c>
      <c r="AY59" s="238">
        <f t="shared" si="49"/>
        <v>0</v>
      </c>
      <c r="BA59" s="226" t="str">
        <f>IF((AP59=4),#REF!," ")</f>
        <v> </v>
      </c>
      <c r="BB59" s="227" t="str">
        <f>IF((AP59=4),#REF!," ")</f>
        <v> </v>
      </c>
      <c r="BC59" s="227" t="str">
        <f>IF((AP59=4),#REF!," ")</f>
        <v> </v>
      </c>
      <c r="BD59" s="238">
        <f t="shared" si="50"/>
        <v>0</v>
      </c>
      <c r="BE59" s="2"/>
      <c r="BF59" s="226" t="str">
        <f>IF((AP59=5),#REF!," ")</f>
        <v> </v>
      </c>
      <c r="BG59" s="227" t="str">
        <f>IF((AP59=5),#REF!," ")</f>
        <v> </v>
      </c>
      <c r="BH59" s="227" t="str">
        <f>IF((AP59=5),#REF!," ")</f>
        <v> </v>
      </c>
      <c r="BI59" s="238">
        <f t="shared" si="51"/>
        <v>0</v>
      </c>
      <c r="BK59" s="226" t="str">
        <f>IF((AP59=6),#REF!," ")</f>
        <v> </v>
      </c>
      <c r="BL59" s="227" t="str">
        <f>IF((AP59=6),#REF!," ")</f>
        <v> </v>
      </c>
      <c r="BM59" s="227" t="str">
        <f>IF((AP59=6),#REF!," ")</f>
        <v> </v>
      </c>
      <c r="BN59" s="238">
        <f t="shared" si="52"/>
        <v>0</v>
      </c>
    </row>
    <row r="60" ht="10.35" hidden="1" customHeight="1" spans="1:66">
      <c r="A60" s="4"/>
      <c r="B60" s="22"/>
      <c r="C60" s="22"/>
      <c r="E60" s="37" t="str">
        <f t="shared" si="40"/>
        <v> </v>
      </c>
      <c r="F60" s="38"/>
      <c r="G60" s="39"/>
      <c r="H60" s="40"/>
      <c r="I60" s="68">
        <f t="shared" si="41"/>
        <v>0</v>
      </c>
      <c r="J60" s="10"/>
      <c r="K60" s="38"/>
      <c r="L60" s="39"/>
      <c r="M60" s="40"/>
      <c r="N60" s="68">
        <f t="shared" si="42"/>
        <v>0</v>
      </c>
      <c r="O60" s="10"/>
      <c r="P60" s="38"/>
      <c r="Q60" s="39"/>
      <c r="R60" s="40"/>
      <c r="S60" s="68">
        <f t="shared" si="43"/>
        <v>0</v>
      </c>
      <c r="T60" s="10"/>
      <c r="U60" s="4"/>
      <c r="V60" s="37" t="str">
        <f t="shared" si="44"/>
        <v> </v>
      </c>
      <c r="W60" s="86" t="str">
        <f t="shared" si="45"/>
        <v>0</v>
      </c>
      <c r="X60" s="86" t="str">
        <f t="shared" si="46"/>
        <v>0</v>
      </c>
      <c r="Y60" s="100" t="e">
        <f>IF(W60+X60+#REF!+#REF!=0,"",100*#REF!/(#REF!+#REF!))</f>
        <v>#REF!</v>
      </c>
      <c r="Z60" s="4"/>
      <c r="AA60" s="37" t="str">
        <f t="shared" si="47"/>
        <v> </v>
      </c>
      <c r="AB60" s="141">
        <f t="shared" si="53"/>
        <v>0</v>
      </c>
      <c r="AC60" s="99">
        <f t="shared" si="54"/>
        <v>0</v>
      </c>
      <c r="AD60" s="99">
        <f t="shared" si="55"/>
        <v>0</v>
      </c>
      <c r="AE60" s="99" t="e">
        <f>(5*#REF!)-#REF!</f>
        <v>#REF!</v>
      </c>
      <c r="AF60" s="154"/>
      <c r="AG60" s="154"/>
      <c r="AH60" s="154"/>
      <c r="AI60" s="154"/>
      <c r="AJ60" s="154"/>
      <c r="AK60" s="154"/>
      <c r="AL60" s="154"/>
      <c r="AM60" s="154"/>
      <c r="AP60" s="223" t="str">
        <f>IF(B7,WEEKDAY(D60:D81)," ")</f>
        <v> </v>
      </c>
      <c r="AQ60" s="226" t="str">
        <f>IF((AP60=2),#REF!," ")</f>
        <v> </v>
      </c>
      <c r="AR60" s="227" t="str">
        <f>IF((AP60=2),#REF!," ")</f>
        <v> </v>
      </c>
      <c r="AS60" s="227" t="str">
        <f>IF((D60=2),#REF!," ")</f>
        <v> </v>
      </c>
      <c r="AT60" s="238">
        <f t="shared" si="48"/>
        <v>0</v>
      </c>
      <c r="AV60" s="226" t="str">
        <f>IF((AP60=3),#REF!," ")</f>
        <v> </v>
      </c>
      <c r="AW60" s="227" t="str">
        <f>IF((AP60=3),#REF!," ")</f>
        <v> </v>
      </c>
      <c r="AX60" s="227" t="str">
        <f>IF((AP60=3),#REF!," ")</f>
        <v> </v>
      </c>
      <c r="AY60" s="238">
        <f t="shared" si="49"/>
        <v>0</v>
      </c>
      <c r="BA60" s="226" t="str">
        <f>IF((AP60=4),#REF!," ")</f>
        <v> </v>
      </c>
      <c r="BB60" s="227" t="str">
        <f>IF((AP60=4),#REF!," ")</f>
        <v> </v>
      </c>
      <c r="BC60" s="227" t="str">
        <f>IF((AP60=4),#REF!," ")</f>
        <v> </v>
      </c>
      <c r="BD60" s="238">
        <f t="shared" si="50"/>
        <v>0</v>
      </c>
      <c r="BE60" s="2"/>
      <c r="BF60" s="226" t="str">
        <f>IF((AP60=5),#REF!," ")</f>
        <v> </v>
      </c>
      <c r="BG60" s="227" t="str">
        <f>IF((AP60=5),#REF!," ")</f>
        <v> </v>
      </c>
      <c r="BH60" s="227" t="str">
        <f>IF((AP60=5),#REF!," ")</f>
        <v> </v>
      </c>
      <c r="BI60" s="238">
        <f t="shared" si="51"/>
        <v>0</v>
      </c>
      <c r="BK60" s="226" t="str">
        <f>IF((AP60=6),#REF!," ")</f>
        <v> </v>
      </c>
      <c r="BL60" s="227" t="str">
        <f>IF((AP60=6),#REF!," ")</f>
        <v> </v>
      </c>
      <c r="BM60" s="227" t="str">
        <f>IF((AP60=6),#REF!," ")</f>
        <v> </v>
      </c>
      <c r="BN60" s="238">
        <f t="shared" si="52"/>
        <v>0</v>
      </c>
    </row>
    <row r="61" ht="10.35" hidden="1" customHeight="1" spans="1:66">
      <c r="A61" s="4"/>
      <c r="B61" s="22"/>
      <c r="C61" s="22"/>
      <c r="E61" s="37" t="str">
        <f t="shared" si="40"/>
        <v> </v>
      </c>
      <c r="F61" s="38"/>
      <c r="G61" s="39"/>
      <c r="H61" s="40"/>
      <c r="I61" s="68">
        <f t="shared" si="41"/>
        <v>0</v>
      </c>
      <c r="J61" s="10"/>
      <c r="K61" s="38"/>
      <c r="L61" s="39"/>
      <c r="M61" s="40"/>
      <c r="N61" s="68">
        <f t="shared" si="42"/>
        <v>0</v>
      </c>
      <c r="O61" s="10"/>
      <c r="P61" s="38"/>
      <c r="Q61" s="39"/>
      <c r="R61" s="40"/>
      <c r="S61" s="68">
        <f t="shared" si="43"/>
        <v>0</v>
      </c>
      <c r="T61" s="10"/>
      <c r="U61" s="4"/>
      <c r="V61" s="37" t="str">
        <f t="shared" si="44"/>
        <v> </v>
      </c>
      <c r="W61" s="86" t="str">
        <f t="shared" si="45"/>
        <v>0</v>
      </c>
      <c r="X61" s="86" t="str">
        <f t="shared" si="46"/>
        <v>0</v>
      </c>
      <c r="Y61" s="100" t="e">
        <f>IF(W61+X61+#REF!+#REF!=0,"",100*#REF!/(#REF!+#REF!))</f>
        <v>#REF!</v>
      </c>
      <c r="Z61" s="4"/>
      <c r="AA61" s="37" t="str">
        <f t="shared" si="47"/>
        <v> </v>
      </c>
      <c r="AB61" s="141">
        <f t="shared" si="53"/>
        <v>0</v>
      </c>
      <c r="AC61" s="99">
        <f t="shared" si="54"/>
        <v>0</v>
      </c>
      <c r="AD61" s="99">
        <f t="shared" si="55"/>
        <v>0</v>
      </c>
      <c r="AE61" s="99" t="e">
        <f>(5*#REF!)-#REF!</f>
        <v>#REF!</v>
      </c>
      <c r="AF61" s="185"/>
      <c r="AG61" s="154"/>
      <c r="AH61" s="154"/>
      <c r="AI61" s="154"/>
      <c r="AJ61" s="154"/>
      <c r="AK61" s="154"/>
      <c r="AL61" s="154"/>
      <c r="AM61" s="154"/>
      <c r="AP61" s="223" t="str">
        <f>IF(B8,WEEKDAY(D61:D82)," ")</f>
        <v> </v>
      </c>
      <c r="AQ61" s="226" t="str">
        <f>IF((AP61=2),#REF!," ")</f>
        <v> </v>
      </c>
      <c r="AR61" s="227" t="str">
        <f>IF((AP61=2),#REF!," ")</f>
        <v> </v>
      </c>
      <c r="AS61" s="227" t="str">
        <f>IF((D61=2),#REF!," ")</f>
        <v> </v>
      </c>
      <c r="AT61" s="238">
        <f t="shared" si="48"/>
        <v>0</v>
      </c>
      <c r="AV61" s="226" t="str">
        <f>IF((AP61=3),#REF!," ")</f>
        <v> </v>
      </c>
      <c r="AW61" s="227" t="str">
        <f>IF((AP61=3),#REF!," ")</f>
        <v> </v>
      </c>
      <c r="AX61" s="227" t="str">
        <f>IF((AP61=3),#REF!," ")</f>
        <v> </v>
      </c>
      <c r="AY61" s="238">
        <f t="shared" si="49"/>
        <v>0</v>
      </c>
      <c r="BA61" s="226" t="str">
        <f>IF((AP61=4),#REF!," ")</f>
        <v> </v>
      </c>
      <c r="BB61" s="227" t="str">
        <f>IF((AP61=4),#REF!," ")</f>
        <v> </v>
      </c>
      <c r="BC61" s="227" t="str">
        <f>IF((AP61=4),#REF!," ")</f>
        <v> </v>
      </c>
      <c r="BD61" s="238">
        <f t="shared" si="50"/>
        <v>0</v>
      </c>
      <c r="BE61" s="2"/>
      <c r="BF61" s="226" t="str">
        <f>IF((AP61=5),#REF!," ")</f>
        <v> </v>
      </c>
      <c r="BG61" s="227" t="str">
        <f>IF((AP61=5),#REF!," ")</f>
        <v> </v>
      </c>
      <c r="BH61" s="227" t="str">
        <f>IF((AP61=5),#REF!," ")</f>
        <v> </v>
      </c>
      <c r="BI61" s="238">
        <f t="shared" si="51"/>
        <v>0</v>
      </c>
      <c r="BK61" s="226" t="str">
        <f>IF((AP61=6),#REF!," ")</f>
        <v> </v>
      </c>
      <c r="BL61" s="227" t="str">
        <f>IF((AP61=6),#REF!," ")</f>
        <v> </v>
      </c>
      <c r="BM61" s="227" t="str">
        <f>IF((AP61=6),#REF!," ")</f>
        <v> </v>
      </c>
      <c r="BN61" s="238">
        <f t="shared" si="52"/>
        <v>0</v>
      </c>
    </row>
    <row r="62" ht="10.35" hidden="1" customHeight="1" spans="1:66">
      <c r="A62" s="4"/>
      <c r="B62" s="22"/>
      <c r="C62" s="22"/>
      <c r="E62" s="37" t="str">
        <f t="shared" si="40"/>
        <v> </v>
      </c>
      <c r="F62" s="38"/>
      <c r="G62" s="39"/>
      <c r="H62" s="40"/>
      <c r="I62" s="68">
        <f t="shared" si="41"/>
        <v>0</v>
      </c>
      <c r="J62" s="10"/>
      <c r="K62" s="38"/>
      <c r="L62" s="39"/>
      <c r="M62" s="40"/>
      <c r="N62" s="68">
        <f t="shared" si="42"/>
        <v>0</v>
      </c>
      <c r="O62" s="10"/>
      <c r="P62" s="38"/>
      <c r="Q62" s="39"/>
      <c r="R62" s="40"/>
      <c r="S62" s="68">
        <f t="shared" si="43"/>
        <v>0</v>
      </c>
      <c r="T62" s="10"/>
      <c r="U62" s="4"/>
      <c r="V62" s="37" t="str">
        <f t="shared" si="44"/>
        <v> </v>
      </c>
      <c r="W62" s="86" t="str">
        <f t="shared" si="45"/>
        <v>0</v>
      </c>
      <c r="X62" s="86" t="str">
        <f t="shared" si="46"/>
        <v>0</v>
      </c>
      <c r="Y62" s="100" t="e">
        <f>IF(W62+X62+#REF!+#REF!=0,"",100*#REF!/(#REF!+#REF!))</f>
        <v>#REF!</v>
      </c>
      <c r="Z62" s="4"/>
      <c r="AA62" s="37" t="str">
        <f t="shared" si="47"/>
        <v> </v>
      </c>
      <c r="AB62" s="141">
        <f t="shared" si="53"/>
        <v>0</v>
      </c>
      <c r="AC62" s="99">
        <f t="shared" si="54"/>
        <v>0</v>
      </c>
      <c r="AD62" s="99">
        <f t="shared" si="55"/>
        <v>0</v>
      </c>
      <c r="AE62" s="99" t="e">
        <f>(5*#REF!)-#REF!</f>
        <v>#REF!</v>
      </c>
      <c r="AF62" s="154"/>
      <c r="AG62" s="154"/>
      <c r="AH62" s="154"/>
      <c r="AI62" s="154"/>
      <c r="AJ62" s="154"/>
      <c r="AK62" s="154"/>
      <c r="AL62" s="154"/>
      <c r="AM62" s="154"/>
      <c r="AP62" s="223" t="str">
        <f>IF(B9,WEEKDAY(D62:D83)," ")</f>
        <v> </v>
      </c>
      <c r="AQ62" s="226" t="str">
        <f>IF((AP62=2),#REF!," ")</f>
        <v> </v>
      </c>
      <c r="AR62" s="227" t="str">
        <f>IF((AP62=2),#REF!," ")</f>
        <v> </v>
      </c>
      <c r="AS62" s="227" t="str">
        <f>IF((D62=2),#REF!," ")</f>
        <v> </v>
      </c>
      <c r="AT62" s="238">
        <f t="shared" si="48"/>
        <v>0</v>
      </c>
      <c r="AV62" s="226" t="str">
        <f>IF((AP62=3),#REF!," ")</f>
        <v> </v>
      </c>
      <c r="AW62" s="227" t="str">
        <f>IF((AP62=3),#REF!," ")</f>
        <v> </v>
      </c>
      <c r="AX62" s="227" t="str">
        <f>IF((AP62=3),#REF!," ")</f>
        <v> </v>
      </c>
      <c r="AY62" s="238">
        <f t="shared" si="49"/>
        <v>0</v>
      </c>
      <c r="BA62" s="226" t="str">
        <f>IF((AP62=4),#REF!," ")</f>
        <v> </v>
      </c>
      <c r="BB62" s="227" t="str">
        <f>IF((AP62=4),#REF!," ")</f>
        <v> </v>
      </c>
      <c r="BC62" s="227" t="str">
        <f>IF((AP62=4),#REF!," ")</f>
        <v> </v>
      </c>
      <c r="BD62" s="238">
        <f t="shared" si="50"/>
        <v>0</v>
      </c>
      <c r="BE62" s="2"/>
      <c r="BF62" s="226" t="str">
        <f>IF((AP62=5),#REF!," ")</f>
        <v> </v>
      </c>
      <c r="BG62" s="227" t="str">
        <f>IF((AP62=5),#REF!," ")</f>
        <v> </v>
      </c>
      <c r="BH62" s="227" t="str">
        <f>IF((AP62=5),#REF!," ")</f>
        <v> </v>
      </c>
      <c r="BI62" s="238">
        <f t="shared" si="51"/>
        <v>0</v>
      </c>
      <c r="BK62" s="226" t="str">
        <f>IF((AP62=6),#REF!," ")</f>
        <v> </v>
      </c>
      <c r="BL62" s="227" t="str">
        <f>IF((AP62=6),#REF!," ")</f>
        <v> </v>
      </c>
      <c r="BM62" s="227" t="str">
        <f>IF((AP62=6),#REF!," ")</f>
        <v> </v>
      </c>
      <c r="BN62" s="238">
        <f t="shared" si="52"/>
        <v>0</v>
      </c>
    </row>
    <row r="63" ht="10.35" hidden="1" customHeight="1" spans="1:66">
      <c r="A63" s="4"/>
      <c r="B63" s="22"/>
      <c r="C63" s="22"/>
      <c r="E63" s="37" t="str">
        <f t="shared" si="40"/>
        <v> </v>
      </c>
      <c r="F63" s="38"/>
      <c r="G63" s="39"/>
      <c r="H63" s="40"/>
      <c r="I63" s="68">
        <f t="shared" si="41"/>
        <v>0</v>
      </c>
      <c r="J63" s="10"/>
      <c r="K63" s="38"/>
      <c r="L63" s="39"/>
      <c r="M63" s="40"/>
      <c r="N63" s="68">
        <f t="shared" si="42"/>
        <v>0</v>
      </c>
      <c r="O63" s="10"/>
      <c r="P63" s="38"/>
      <c r="Q63" s="39"/>
      <c r="R63" s="40"/>
      <c r="S63" s="68">
        <f t="shared" si="43"/>
        <v>0</v>
      </c>
      <c r="T63" s="10"/>
      <c r="U63" s="4"/>
      <c r="V63" s="37" t="str">
        <f t="shared" si="44"/>
        <v> </v>
      </c>
      <c r="W63" s="86" t="str">
        <f t="shared" si="45"/>
        <v>0</v>
      </c>
      <c r="X63" s="86" t="str">
        <f t="shared" si="46"/>
        <v>0</v>
      </c>
      <c r="Y63" s="100" t="e">
        <f>IF(W63+X63+#REF!+#REF!=0,"",100*#REF!/(#REF!+#REF!))</f>
        <v>#REF!</v>
      </c>
      <c r="Z63" s="4"/>
      <c r="AA63" s="37" t="str">
        <f t="shared" si="47"/>
        <v> </v>
      </c>
      <c r="AB63" s="141">
        <f t="shared" si="53"/>
        <v>0</v>
      </c>
      <c r="AC63" s="99">
        <f t="shared" si="54"/>
        <v>0</v>
      </c>
      <c r="AD63" s="99">
        <f t="shared" si="55"/>
        <v>0</v>
      </c>
      <c r="AE63" s="99" t="e">
        <f>(5*#REF!)-#REF!</f>
        <v>#REF!</v>
      </c>
      <c r="AF63" s="154"/>
      <c r="AG63" s="154"/>
      <c r="AH63" s="154"/>
      <c r="AI63" s="154"/>
      <c r="AJ63" s="154"/>
      <c r="AK63" s="154"/>
      <c r="AL63" s="154"/>
      <c r="AM63" s="154"/>
      <c r="AP63" s="223" t="str">
        <f>IF(B10,WEEKDAY(D63:D83)," ")</f>
        <v> </v>
      </c>
      <c r="AQ63" s="226" t="str">
        <f>IF((AP63=2),#REF!," ")</f>
        <v> </v>
      </c>
      <c r="AR63" s="227" t="str">
        <f>IF((AP63=2),#REF!," ")</f>
        <v> </v>
      </c>
      <c r="AS63" s="227" t="str">
        <f>IF((D63=2),#REF!," ")</f>
        <v> </v>
      </c>
      <c r="AT63" s="238">
        <f t="shared" si="48"/>
        <v>0</v>
      </c>
      <c r="AV63" s="226" t="str">
        <f>IF((AP63=3),#REF!," ")</f>
        <v> </v>
      </c>
      <c r="AW63" s="227" t="str">
        <f>IF((AP63=3),#REF!," ")</f>
        <v> </v>
      </c>
      <c r="AX63" s="227" t="str">
        <f>IF((AP63=3),#REF!," ")</f>
        <v> </v>
      </c>
      <c r="AY63" s="238">
        <f t="shared" si="49"/>
        <v>0</v>
      </c>
      <c r="BA63" s="226" t="str">
        <f>IF((AP63=4),#REF!," ")</f>
        <v> </v>
      </c>
      <c r="BB63" s="227" t="str">
        <f>IF((AP63=4),#REF!," ")</f>
        <v> </v>
      </c>
      <c r="BC63" s="227" t="str">
        <f>IF((AP63=4),#REF!," ")</f>
        <v> </v>
      </c>
      <c r="BD63" s="238">
        <f t="shared" si="50"/>
        <v>0</v>
      </c>
      <c r="BE63" s="2"/>
      <c r="BF63" s="226" t="str">
        <f>IF((AP63=5),#REF!," ")</f>
        <v> </v>
      </c>
      <c r="BG63" s="227" t="str">
        <f>IF((AP63=5),#REF!," ")</f>
        <v> </v>
      </c>
      <c r="BH63" s="227" t="str">
        <f>IF((AP63=5),#REF!," ")</f>
        <v> </v>
      </c>
      <c r="BI63" s="238">
        <f t="shared" si="51"/>
        <v>0</v>
      </c>
      <c r="BK63" s="226" t="str">
        <f>IF((AP63=6),#REF!," ")</f>
        <v> </v>
      </c>
      <c r="BL63" s="227" t="str">
        <f>IF((AP63=6),#REF!," ")</f>
        <v> </v>
      </c>
      <c r="BM63" s="227" t="str">
        <f>IF((AP63=6),#REF!," ")</f>
        <v> </v>
      </c>
      <c r="BN63" s="238">
        <f t="shared" si="52"/>
        <v>0</v>
      </c>
    </row>
    <row r="64" ht="10.35" hidden="1" customHeight="1" spans="1:66">
      <c r="A64" s="4"/>
      <c r="B64" s="22"/>
      <c r="C64" s="22"/>
      <c r="E64" s="37" t="str">
        <f t="shared" si="40"/>
        <v> </v>
      </c>
      <c r="F64" s="38"/>
      <c r="G64" s="39"/>
      <c r="H64" s="40"/>
      <c r="I64" s="68">
        <f t="shared" si="41"/>
        <v>0</v>
      </c>
      <c r="J64" s="10"/>
      <c r="K64" s="38"/>
      <c r="L64" s="39"/>
      <c r="M64" s="40"/>
      <c r="N64" s="68">
        <f t="shared" si="42"/>
        <v>0</v>
      </c>
      <c r="O64" s="10"/>
      <c r="P64" s="38"/>
      <c r="Q64" s="39"/>
      <c r="R64" s="40"/>
      <c r="S64" s="68">
        <f t="shared" si="43"/>
        <v>0</v>
      </c>
      <c r="T64" s="10"/>
      <c r="U64" s="4"/>
      <c r="V64" s="37" t="str">
        <f t="shared" si="44"/>
        <v> </v>
      </c>
      <c r="W64" s="86" t="str">
        <f t="shared" si="45"/>
        <v>0</v>
      </c>
      <c r="X64" s="86" t="str">
        <f t="shared" si="46"/>
        <v>0</v>
      </c>
      <c r="Y64" s="100" t="e">
        <f>IF(W64+X64+#REF!+#REF!=0,"",100*#REF!/(#REF!+#REF!))</f>
        <v>#REF!</v>
      </c>
      <c r="Z64" s="4"/>
      <c r="AA64" s="37" t="str">
        <f t="shared" si="47"/>
        <v> </v>
      </c>
      <c r="AB64" s="141">
        <f t="shared" si="53"/>
        <v>0</v>
      </c>
      <c r="AC64" s="99">
        <f t="shared" si="54"/>
        <v>0</v>
      </c>
      <c r="AD64" s="99">
        <f t="shared" si="55"/>
        <v>0</v>
      </c>
      <c r="AE64" s="99" t="e">
        <f>(5*#REF!)-#REF!</f>
        <v>#REF!</v>
      </c>
      <c r="AF64" s="154"/>
      <c r="AG64" s="154"/>
      <c r="AH64" s="154"/>
      <c r="AI64" s="154"/>
      <c r="AJ64" s="154"/>
      <c r="AK64" s="154"/>
      <c r="AL64" s="154"/>
      <c r="AM64" s="154"/>
      <c r="AP64" s="223" t="str">
        <f>IF(B11,WEEKDAY(D64:D83)," ")</f>
        <v> </v>
      </c>
      <c r="AQ64" s="226" t="str">
        <f>IF((AP64=2),#REF!," ")</f>
        <v> </v>
      </c>
      <c r="AR64" s="227" t="str">
        <f>IF((AP64=2),#REF!," ")</f>
        <v> </v>
      </c>
      <c r="AS64" s="227" t="str">
        <f>IF((D64=2),#REF!," ")</f>
        <v> </v>
      </c>
      <c r="AT64" s="238">
        <f t="shared" si="48"/>
        <v>0</v>
      </c>
      <c r="AV64" s="226" t="str">
        <f>IF((AP64=3),#REF!," ")</f>
        <v> </v>
      </c>
      <c r="AW64" s="227" t="str">
        <f>IF((AP64=3),#REF!," ")</f>
        <v> </v>
      </c>
      <c r="AX64" s="227" t="str">
        <f>IF((AP64=3),#REF!," ")</f>
        <v> </v>
      </c>
      <c r="AY64" s="238">
        <f t="shared" si="49"/>
        <v>0</v>
      </c>
      <c r="BA64" s="226" t="str">
        <f>IF((AP64=4),#REF!," ")</f>
        <v> </v>
      </c>
      <c r="BB64" s="227" t="str">
        <f>IF((AP64=4),#REF!," ")</f>
        <v> </v>
      </c>
      <c r="BC64" s="227" t="str">
        <f>IF((AP64=4),#REF!," ")</f>
        <v> </v>
      </c>
      <c r="BD64" s="238">
        <f t="shared" si="50"/>
        <v>0</v>
      </c>
      <c r="BE64" s="2"/>
      <c r="BF64" s="226" t="str">
        <f>IF((AP64=5),#REF!," ")</f>
        <v> </v>
      </c>
      <c r="BG64" s="227" t="str">
        <f>IF((AP64=5),#REF!," ")</f>
        <v> </v>
      </c>
      <c r="BH64" s="227" t="str">
        <f>IF((AP64=5),#REF!," ")</f>
        <v> </v>
      </c>
      <c r="BI64" s="238">
        <f t="shared" si="51"/>
        <v>0</v>
      </c>
      <c r="BK64" s="226" t="str">
        <f>IF((AP64=6),#REF!," ")</f>
        <v> </v>
      </c>
      <c r="BL64" s="227" t="str">
        <f>IF((AP64=6),#REF!," ")</f>
        <v> </v>
      </c>
      <c r="BM64" s="227" t="str">
        <f>IF((AP64=6),#REF!," ")</f>
        <v> </v>
      </c>
      <c r="BN64" s="238">
        <f t="shared" si="52"/>
        <v>0</v>
      </c>
    </row>
    <row r="65" ht="10.35" hidden="1" customHeight="1" spans="1:66">
      <c r="A65" s="4"/>
      <c r="B65" s="22"/>
      <c r="C65" s="22"/>
      <c r="E65" s="37" t="str">
        <f t="shared" si="40"/>
        <v> </v>
      </c>
      <c r="F65" s="38"/>
      <c r="G65" s="39"/>
      <c r="H65" s="40"/>
      <c r="I65" s="68">
        <f t="shared" si="41"/>
        <v>0</v>
      </c>
      <c r="J65" s="10"/>
      <c r="K65" s="38"/>
      <c r="L65" s="39"/>
      <c r="M65" s="40"/>
      <c r="N65" s="68">
        <f t="shared" si="42"/>
        <v>0</v>
      </c>
      <c r="O65" s="10"/>
      <c r="P65" s="38"/>
      <c r="Q65" s="39"/>
      <c r="R65" s="40"/>
      <c r="S65" s="68">
        <f t="shared" si="43"/>
        <v>0</v>
      </c>
      <c r="T65" s="10"/>
      <c r="U65" s="4"/>
      <c r="V65" s="37" t="str">
        <f t="shared" si="44"/>
        <v> </v>
      </c>
      <c r="W65" s="86" t="str">
        <f t="shared" si="45"/>
        <v>0</v>
      </c>
      <c r="X65" s="86" t="str">
        <f t="shared" si="46"/>
        <v>0</v>
      </c>
      <c r="Y65" s="100" t="e">
        <f>IF(W65+X65+#REF!+#REF!=0,"",100*#REF!/(#REF!+#REF!))</f>
        <v>#REF!</v>
      </c>
      <c r="Z65" s="4"/>
      <c r="AA65" s="37" t="str">
        <f t="shared" si="47"/>
        <v> </v>
      </c>
      <c r="AB65" s="141">
        <f t="shared" si="53"/>
        <v>0</v>
      </c>
      <c r="AC65" s="99">
        <f t="shared" si="54"/>
        <v>0</v>
      </c>
      <c r="AD65" s="99">
        <f t="shared" si="55"/>
        <v>0</v>
      </c>
      <c r="AE65" s="99" t="e">
        <f>(5*#REF!)-#REF!</f>
        <v>#REF!</v>
      </c>
      <c r="AF65" s="154"/>
      <c r="AG65" s="154"/>
      <c r="AH65" s="154"/>
      <c r="AI65" s="154"/>
      <c r="AJ65" s="154"/>
      <c r="AK65" s="154"/>
      <c r="AL65" s="154"/>
      <c r="AM65" s="154"/>
      <c r="AP65" s="223" t="str">
        <f>IF(B12,WEEKDAY(D65:D83)," ")</f>
        <v> </v>
      </c>
      <c r="AQ65" s="226" t="str">
        <f>IF((AP65=2),#REF!," ")</f>
        <v> </v>
      </c>
      <c r="AR65" s="227" t="str">
        <f>IF((AP65=2),#REF!," ")</f>
        <v> </v>
      </c>
      <c r="AS65" s="227" t="str">
        <f>IF((D65=2),#REF!," ")</f>
        <v> </v>
      </c>
      <c r="AT65" s="238">
        <f t="shared" si="48"/>
        <v>0</v>
      </c>
      <c r="AV65" s="226" t="str">
        <f>IF((AP65=3),#REF!," ")</f>
        <v> </v>
      </c>
      <c r="AW65" s="227" t="str">
        <f>IF((AP65=3),#REF!," ")</f>
        <v> </v>
      </c>
      <c r="AX65" s="227" t="str">
        <f>IF((AP65=3),#REF!," ")</f>
        <v> </v>
      </c>
      <c r="AY65" s="238">
        <f t="shared" si="49"/>
        <v>0</v>
      </c>
      <c r="BA65" s="226" t="str">
        <f>IF((AP65=4),#REF!," ")</f>
        <v> </v>
      </c>
      <c r="BB65" s="227" t="str">
        <f>IF((AP65=4),#REF!," ")</f>
        <v> </v>
      </c>
      <c r="BC65" s="227" t="str">
        <f>IF((AP65=4),#REF!," ")</f>
        <v> </v>
      </c>
      <c r="BD65" s="238">
        <f t="shared" si="50"/>
        <v>0</v>
      </c>
      <c r="BE65" s="2"/>
      <c r="BF65" s="226" t="str">
        <f>IF((AP65=5),#REF!," ")</f>
        <v> </v>
      </c>
      <c r="BG65" s="227" t="str">
        <f>IF((AP65=5),#REF!," ")</f>
        <v> </v>
      </c>
      <c r="BH65" s="227" t="str">
        <f>IF((AP65=5),#REF!," ")</f>
        <v> </v>
      </c>
      <c r="BI65" s="238">
        <f t="shared" si="51"/>
        <v>0</v>
      </c>
      <c r="BK65" s="226" t="str">
        <f>IF((AP65=6),#REF!," ")</f>
        <v> </v>
      </c>
      <c r="BL65" s="227" t="str">
        <f>IF((AP65=6),#REF!," ")</f>
        <v> </v>
      </c>
      <c r="BM65" s="227" t="str">
        <f>IF((AP65=6),#REF!," ")</f>
        <v> </v>
      </c>
      <c r="BN65" s="238">
        <f t="shared" si="52"/>
        <v>0</v>
      </c>
    </row>
    <row r="66" ht="10.35" hidden="1" customHeight="1" spans="1:66">
      <c r="A66" s="4"/>
      <c r="B66" s="22"/>
      <c r="C66" s="22"/>
      <c r="E66" s="37" t="str">
        <f t="shared" si="40"/>
        <v> </v>
      </c>
      <c r="F66" s="38"/>
      <c r="G66" s="39"/>
      <c r="H66" s="40"/>
      <c r="I66" s="68">
        <f t="shared" si="41"/>
        <v>0</v>
      </c>
      <c r="J66" s="10"/>
      <c r="K66" s="38"/>
      <c r="L66" s="39"/>
      <c r="M66" s="40"/>
      <c r="N66" s="68">
        <f t="shared" si="42"/>
        <v>0</v>
      </c>
      <c r="O66" s="10"/>
      <c r="P66" s="38"/>
      <c r="Q66" s="39"/>
      <c r="R66" s="40"/>
      <c r="S66" s="68">
        <f t="shared" si="43"/>
        <v>0</v>
      </c>
      <c r="T66" s="10"/>
      <c r="U66" s="4"/>
      <c r="V66" s="37" t="str">
        <f t="shared" si="44"/>
        <v> </v>
      </c>
      <c r="W66" s="86" t="str">
        <f t="shared" si="45"/>
        <v>0</v>
      </c>
      <c r="X66" s="86" t="str">
        <f t="shared" si="46"/>
        <v>0</v>
      </c>
      <c r="Y66" s="100" t="e">
        <f>IF(W66+X66+#REF!+#REF!=0,"",100*#REF!/(#REF!+#REF!))</f>
        <v>#REF!</v>
      </c>
      <c r="Z66" s="4"/>
      <c r="AA66" s="37" t="str">
        <f t="shared" si="47"/>
        <v> </v>
      </c>
      <c r="AB66" s="141">
        <f t="shared" si="53"/>
        <v>0</v>
      </c>
      <c r="AC66" s="99">
        <f t="shared" si="54"/>
        <v>0</v>
      </c>
      <c r="AD66" s="99">
        <f t="shared" si="55"/>
        <v>0</v>
      </c>
      <c r="AE66" s="99" t="e">
        <f>(5*#REF!)-#REF!</f>
        <v>#REF!</v>
      </c>
      <c r="AF66" s="154"/>
      <c r="AG66" s="154"/>
      <c r="AH66" s="154"/>
      <c r="AI66" s="154"/>
      <c r="AJ66" s="154"/>
      <c r="AK66" s="154"/>
      <c r="AL66" s="154"/>
      <c r="AM66" s="154"/>
      <c r="AP66" s="223" t="str">
        <f>IF(B13,WEEKDAY(D66:D83)," ")</f>
        <v> </v>
      </c>
      <c r="AQ66" s="226" t="str">
        <f>IF((AP66=2),#REF!," ")</f>
        <v> </v>
      </c>
      <c r="AR66" s="227" t="str">
        <f>IF((AP66=2),#REF!," ")</f>
        <v> </v>
      </c>
      <c r="AS66" s="227" t="str">
        <f>IF((D66=2),#REF!," ")</f>
        <v> </v>
      </c>
      <c r="AT66" s="238">
        <f t="shared" si="48"/>
        <v>0</v>
      </c>
      <c r="AV66" s="226" t="str">
        <f>IF((AP66=3),#REF!," ")</f>
        <v> </v>
      </c>
      <c r="AW66" s="227" t="str">
        <f>IF((AP66=3),#REF!," ")</f>
        <v> </v>
      </c>
      <c r="AX66" s="227" t="str">
        <f>IF((AP66=3),#REF!," ")</f>
        <v> </v>
      </c>
      <c r="AY66" s="238">
        <f t="shared" si="49"/>
        <v>0</v>
      </c>
      <c r="BA66" s="226" t="str">
        <f>IF((AP66=4),#REF!," ")</f>
        <v> </v>
      </c>
      <c r="BB66" s="227" t="str">
        <f>IF((AP66=4),#REF!," ")</f>
        <v> </v>
      </c>
      <c r="BC66" s="227" t="str">
        <f>IF((AP66=4),#REF!," ")</f>
        <v> </v>
      </c>
      <c r="BD66" s="238">
        <f t="shared" si="50"/>
        <v>0</v>
      </c>
      <c r="BE66" s="2"/>
      <c r="BF66" s="226" t="str">
        <f>IF((AP66=5),#REF!," ")</f>
        <v> </v>
      </c>
      <c r="BG66" s="227" t="str">
        <f>IF((AP66=5),#REF!," ")</f>
        <v> </v>
      </c>
      <c r="BH66" s="227" t="str">
        <f>IF((AP66=5),#REF!," ")</f>
        <v> </v>
      </c>
      <c r="BI66" s="238">
        <f t="shared" si="51"/>
        <v>0</v>
      </c>
      <c r="BK66" s="226" t="str">
        <f>IF((AP66=6),#REF!," ")</f>
        <v> </v>
      </c>
      <c r="BL66" s="227" t="str">
        <f>IF((AP66=6),#REF!," ")</f>
        <v> </v>
      </c>
      <c r="BM66" s="227" t="str">
        <f>IF((AP66=6),#REF!," ")</f>
        <v> </v>
      </c>
      <c r="BN66" s="238">
        <f t="shared" si="52"/>
        <v>0</v>
      </c>
    </row>
    <row r="67" ht="10.35" hidden="1" customHeight="1" spans="1:66">
      <c r="A67" s="4"/>
      <c r="B67" s="22"/>
      <c r="C67" s="22"/>
      <c r="E67" s="37" t="str">
        <f t="shared" si="40"/>
        <v> </v>
      </c>
      <c r="F67" s="38"/>
      <c r="G67" s="39"/>
      <c r="H67" s="40"/>
      <c r="I67" s="68">
        <f t="shared" si="41"/>
        <v>0</v>
      </c>
      <c r="J67" s="10"/>
      <c r="K67" s="38"/>
      <c r="L67" s="39"/>
      <c r="M67" s="40"/>
      <c r="N67" s="68">
        <f t="shared" si="42"/>
        <v>0</v>
      </c>
      <c r="O67" s="10"/>
      <c r="P67" s="38"/>
      <c r="Q67" s="39"/>
      <c r="R67" s="40"/>
      <c r="S67" s="68">
        <f t="shared" si="43"/>
        <v>0</v>
      </c>
      <c r="T67" s="10"/>
      <c r="U67" s="4"/>
      <c r="V67" s="37" t="str">
        <f t="shared" si="44"/>
        <v> </v>
      </c>
      <c r="W67" s="86" t="str">
        <f t="shared" si="45"/>
        <v>0</v>
      </c>
      <c r="X67" s="86" t="str">
        <f t="shared" si="46"/>
        <v>0</v>
      </c>
      <c r="Y67" s="100" t="e">
        <f>IF(W67+X67+#REF!+#REF!=0,"",100*#REF!/(#REF!+#REF!))</f>
        <v>#REF!</v>
      </c>
      <c r="Z67" s="4"/>
      <c r="AA67" s="37" t="str">
        <f t="shared" si="47"/>
        <v> </v>
      </c>
      <c r="AB67" s="141">
        <f t="shared" si="53"/>
        <v>0</v>
      </c>
      <c r="AC67" s="99">
        <f t="shared" si="54"/>
        <v>0</v>
      </c>
      <c r="AD67" s="99">
        <f t="shared" si="55"/>
        <v>0</v>
      </c>
      <c r="AE67" s="99" t="e">
        <f>(5*#REF!)-#REF!</f>
        <v>#REF!</v>
      </c>
      <c r="AF67" s="154"/>
      <c r="AG67" s="154"/>
      <c r="AH67" s="154"/>
      <c r="AI67" s="154"/>
      <c r="AJ67" s="154"/>
      <c r="AK67" s="154"/>
      <c r="AL67" s="154"/>
      <c r="AM67" s="154"/>
      <c r="AP67" s="223" t="str">
        <f>IF(B14,WEEKDAY(D67:D83)," ")</f>
        <v> </v>
      </c>
      <c r="AQ67" s="226" t="str">
        <f>IF((AP67=2),#REF!," ")</f>
        <v> </v>
      </c>
      <c r="AR67" s="227" t="str">
        <f>IF((AP67=2),#REF!," ")</f>
        <v> </v>
      </c>
      <c r="AS67" s="227" t="str">
        <f>IF((D67=2),#REF!," ")</f>
        <v> </v>
      </c>
      <c r="AT67" s="238">
        <f t="shared" si="48"/>
        <v>0</v>
      </c>
      <c r="AV67" s="226" t="str">
        <f>IF((AP67=3),#REF!," ")</f>
        <v> </v>
      </c>
      <c r="AW67" s="227" t="str">
        <f>IF((AP67=3),#REF!," ")</f>
        <v> </v>
      </c>
      <c r="AX67" s="227" t="str">
        <f>IF((AP67=3),#REF!," ")</f>
        <v> </v>
      </c>
      <c r="AY67" s="238">
        <f t="shared" si="49"/>
        <v>0</v>
      </c>
      <c r="BA67" s="226" t="str">
        <f>IF((AP67=4),#REF!," ")</f>
        <v> </v>
      </c>
      <c r="BB67" s="227" t="str">
        <f>IF((AP67=4),#REF!," ")</f>
        <v> </v>
      </c>
      <c r="BC67" s="227" t="str">
        <f>IF((AP67=4),#REF!," ")</f>
        <v> </v>
      </c>
      <c r="BD67" s="238">
        <f t="shared" si="50"/>
        <v>0</v>
      </c>
      <c r="BE67" s="2"/>
      <c r="BF67" s="226" t="str">
        <f>IF((AP67=5),#REF!," ")</f>
        <v> </v>
      </c>
      <c r="BG67" s="227" t="str">
        <f>IF((AP67=5),#REF!," ")</f>
        <v> </v>
      </c>
      <c r="BH67" s="227" t="str">
        <f>IF((AP67=5),#REF!," ")</f>
        <v> </v>
      </c>
      <c r="BI67" s="238">
        <f t="shared" si="51"/>
        <v>0</v>
      </c>
      <c r="BK67" s="226" t="str">
        <f>IF((AP67=6),#REF!," ")</f>
        <v> </v>
      </c>
      <c r="BL67" s="227" t="str">
        <f>IF((AP67=6),#REF!," ")</f>
        <v> </v>
      </c>
      <c r="BM67" s="227" t="str">
        <f>IF((AP67=6),#REF!," ")</f>
        <v> </v>
      </c>
      <c r="BN67" s="238">
        <f t="shared" si="52"/>
        <v>0</v>
      </c>
    </row>
    <row r="68" ht="10.35" hidden="1" customHeight="1" spans="1:66">
      <c r="A68" s="4"/>
      <c r="B68" s="22"/>
      <c r="C68" s="22"/>
      <c r="E68" s="37" t="str">
        <f t="shared" si="40"/>
        <v> </v>
      </c>
      <c r="F68" s="38"/>
      <c r="G68" s="39"/>
      <c r="H68" s="40"/>
      <c r="I68" s="68">
        <f t="shared" si="41"/>
        <v>0</v>
      </c>
      <c r="J68" s="10"/>
      <c r="K68" s="38"/>
      <c r="L68" s="39"/>
      <c r="M68" s="40"/>
      <c r="N68" s="68">
        <f t="shared" si="42"/>
        <v>0</v>
      </c>
      <c r="O68" s="10"/>
      <c r="P68" s="38"/>
      <c r="Q68" s="39"/>
      <c r="R68" s="40"/>
      <c r="S68" s="68">
        <f t="shared" si="43"/>
        <v>0</v>
      </c>
      <c r="T68" s="10"/>
      <c r="U68" s="4"/>
      <c r="V68" s="37" t="str">
        <f t="shared" si="44"/>
        <v> </v>
      </c>
      <c r="W68" s="86" t="str">
        <f t="shared" si="45"/>
        <v>0</v>
      </c>
      <c r="X68" s="86" t="str">
        <f t="shared" si="46"/>
        <v>0</v>
      </c>
      <c r="Y68" s="100" t="e">
        <f>IF(W68+X68+#REF!+#REF!=0,"",100*#REF!/(#REF!+#REF!))</f>
        <v>#REF!</v>
      </c>
      <c r="Z68" s="4"/>
      <c r="AA68" s="37" t="str">
        <f t="shared" si="47"/>
        <v> </v>
      </c>
      <c r="AB68" s="141">
        <f t="shared" si="53"/>
        <v>0</v>
      </c>
      <c r="AC68" s="99">
        <f t="shared" si="54"/>
        <v>0</v>
      </c>
      <c r="AD68" s="99">
        <f t="shared" si="55"/>
        <v>0</v>
      </c>
      <c r="AE68" s="99" t="e">
        <f>(5*#REF!)-#REF!</f>
        <v>#REF!</v>
      </c>
      <c r="AF68" s="154"/>
      <c r="AG68" s="154"/>
      <c r="AH68" s="154"/>
      <c r="AI68" s="154"/>
      <c r="AJ68" s="154"/>
      <c r="AK68" s="154"/>
      <c r="AL68" s="154"/>
      <c r="AM68" s="154"/>
      <c r="AP68" s="223" t="str">
        <f>IF(B15,WEEKDAY(D68:D83)," ")</f>
        <v> </v>
      </c>
      <c r="AQ68" s="226" t="str">
        <f>IF((AP68=2),#REF!," ")</f>
        <v> </v>
      </c>
      <c r="AR68" s="227" t="str">
        <f>IF((AP68=2),#REF!," ")</f>
        <v> </v>
      </c>
      <c r="AS68" s="227" t="str">
        <f>IF((D68=2),#REF!," ")</f>
        <v> </v>
      </c>
      <c r="AT68" s="238">
        <f t="shared" si="48"/>
        <v>0</v>
      </c>
      <c r="AV68" s="226" t="str">
        <f>IF((AP68=3),#REF!," ")</f>
        <v> </v>
      </c>
      <c r="AW68" s="227" t="str">
        <f>IF((AP68=3),#REF!," ")</f>
        <v> </v>
      </c>
      <c r="AX68" s="227" t="str">
        <f>IF((AP68=3),#REF!," ")</f>
        <v> </v>
      </c>
      <c r="AY68" s="238">
        <f t="shared" si="49"/>
        <v>0</v>
      </c>
      <c r="BA68" s="226" t="str">
        <f>IF((AP68=4),#REF!," ")</f>
        <v> </v>
      </c>
      <c r="BB68" s="227" t="str">
        <f>IF((AP68=4),#REF!," ")</f>
        <v> </v>
      </c>
      <c r="BC68" s="227" t="str">
        <f>IF((AP68=4),#REF!," ")</f>
        <v> </v>
      </c>
      <c r="BD68" s="238">
        <f t="shared" si="50"/>
        <v>0</v>
      </c>
      <c r="BE68" s="2"/>
      <c r="BF68" s="226" t="str">
        <f>IF((AP68=5),#REF!," ")</f>
        <v> </v>
      </c>
      <c r="BG68" s="227" t="str">
        <f>IF((AP68=5),#REF!," ")</f>
        <v> </v>
      </c>
      <c r="BH68" s="227" t="str">
        <f>IF((AP68=5),#REF!," ")</f>
        <v> </v>
      </c>
      <c r="BI68" s="238">
        <f t="shared" si="51"/>
        <v>0</v>
      </c>
      <c r="BK68" s="226" t="str">
        <f>IF((AP68=6),#REF!," ")</f>
        <v> </v>
      </c>
      <c r="BL68" s="227" t="str">
        <f>IF((AP68=6),#REF!," ")</f>
        <v> </v>
      </c>
      <c r="BM68" s="227" t="str">
        <f>IF((AP68=6),#REF!," ")</f>
        <v> </v>
      </c>
      <c r="BN68" s="238">
        <f t="shared" si="52"/>
        <v>0</v>
      </c>
    </row>
    <row r="69" ht="10.35" hidden="1" customHeight="1" spans="1:66">
      <c r="A69" s="4"/>
      <c r="B69" s="22"/>
      <c r="C69" s="22"/>
      <c r="E69" s="37" t="str">
        <f t="shared" si="40"/>
        <v> </v>
      </c>
      <c r="F69" s="38"/>
      <c r="G69" s="39"/>
      <c r="H69" s="40"/>
      <c r="I69" s="68">
        <f t="shared" si="41"/>
        <v>0</v>
      </c>
      <c r="J69" s="10"/>
      <c r="K69" s="38"/>
      <c r="L69" s="39"/>
      <c r="M69" s="40"/>
      <c r="N69" s="68">
        <f t="shared" si="42"/>
        <v>0</v>
      </c>
      <c r="O69" s="10"/>
      <c r="P69" s="38"/>
      <c r="Q69" s="39"/>
      <c r="R69" s="40"/>
      <c r="S69" s="68">
        <f t="shared" si="43"/>
        <v>0</v>
      </c>
      <c r="T69" s="10"/>
      <c r="U69" s="4"/>
      <c r="V69" s="37" t="str">
        <f t="shared" si="44"/>
        <v> </v>
      </c>
      <c r="W69" s="86" t="str">
        <f t="shared" si="45"/>
        <v>0</v>
      </c>
      <c r="X69" s="86" t="str">
        <f t="shared" si="46"/>
        <v>0</v>
      </c>
      <c r="Y69" s="100" t="e">
        <f>IF(W69+X69+#REF!+#REF!=0,"",100*#REF!/(#REF!+#REF!))</f>
        <v>#REF!</v>
      </c>
      <c r="Z69" s="4"/>
      <c r="AA69" s="37" t="str">
        <f t="shared" si="47"/>
        <v> </v>
      </c>
      <c r="AB69" s="141">
        <f t="shared" si="53"/>
        <v>0</v>
      </c>
      <c r="AC69" s="99">
        <f t="shared" si="54"/>
        <v>0</v>
      </c>
      <c r="AD69" s="99">
        <f t="shared" si="55"/>
        <v>0</v>
      </c>
      <c r="AE69" s="99" t="e">
        <f>(5*#REF!)-#REF!</f>
        <v>#REF!</v>
      </c>
      <c r="AF69" s="154"/>
      <c r="AG69" s="154"/>
      <c r="AH69" s="154"/>
      <c r="AI69" s="154"/>
      <c r="AJ69" s="154"/>
      <c r="AK69" s="154"/>
      <c r="AL69" s="154"/>
      <c r="AM69" s="154"/>
      <c r="AP69" s="223" t="str">
        <f>IF(B16,WEEKDAY(D69:D83)," ")</f>
        <v> </v>
      </c>
      <c r="AQ69" s="226" t="str">
        <f>IF((AP69=2),#REF!," ")</f>
        <v> </v>
      </c>
      <c r="AR69" s="227" t="str">
        <f>IF((AP69=2),#REF!," ")</f>
        <v> </v>
      </c>
      <c r="AS69" s="227" t="str">
        <f>IF((D69=2),#REF!," ")</f>
        <v> </v>
      </c>
      <c r="AT69" s="238">
        <f t="shared" si="48"/>
        <v>0</v>
      </c>
      <c r="AV69" s="226" t="str">
        <f>IF((AP69=3),#REF!," ")</f>
        <v> </v>
      </c>
      <c r="AW69" s="227" t="str">
        <f>IF((AP69=3),#REF!," ")</f>
        <v> </v>
      </c>
      <c r="AX69" s="227" t="str">
        <f>IF((AP69=3),#REF!," ")</f>
        <v> </v>
      </c>
      <c r="AY69" s="238">
        <f t="shared" si="49"/>
        <v>0</v>
      </c>
      <c r="BA69" s="226" t="str">
        <f>IF((AP69=4),#REF!," ")</f>
        <v> </v>
      </c>
      <c r="BB69" s="227" t="str">
        <f>IF((AP69=4),#REF!," ")</f>
        <v> </v>
      </c>
      <c r="BC69" s="227" t="str">
        <f>IF((AP69=4),#REF!," ")</f>
        <v> </v>
      </c>
      <c r="BD69" s="238">
        <f t="shared" si="50"/>
        <v>0</v>
      </c>
      <c r="BE69" s="2"/>
      <c r="BF69" s="226" t="str">
        <f>IF((AP69=5),#REF!," ")</f>
        <v> </v>
      </c>
      <c r="BG69" s="227" t="str">
        <f>IF((AP69=5),#REF!," ")</f>
        <v> </v>
      </c>
      <c r="BH69" s="227" t="str">
        <f>IF((AP69=5),#REF!," ")</f>
        <v> </v>
      </c>
      <c r="BI69" s="238">
        <f t="shared" si="51"/>
        <v>0</v>
      </c>
      <c r="BK69" s="226" t="str">
        <f>IF((AP69=6),#REF!," ")</f>
        <v> </v>
      </c>
      <c r="BL69" s="227" t="str">
        <f>IF((AP69=6),#REF!," ")</f>
        <v> </v>
      </c>
      <c r="BM69" s="227" t="str">
        <f>IF((AP69=6),#REF!," ")</f>
        <v> </v>
      </c>
      <c r="BN69" s="238">
        <f t="shared" si="52"/>
        <v>0</v>
      </c>
    </row>
    <row r="70" ht="10.35" hidden="1" customHeight="1" spans="1:66">
      <c r="A70" s="7"/>
      <c r="B70" s="22"/>
      <c r="C70" s="22"/>
      <c r="E70" s="37" t="str">
        <f t="shared" si="40"/>
        <v> </v>
      </c>
      <c r="F70" s="38"/>
      <c r="G70" s="39"/>
      <c r="H70" s="40"/>
      <c r="I70" s="68">
        <f t="shared" si="41"/>
        <v>0</v>
      </c>
      <c r="J70" s="10"/>
      <c r="K70" s="38"/>
      <c r="L70" s="39"/>
      <c r="M70" s="40"/>
      <c r="N70" s="68">
        <f t="shared" si="42"/>
        <v>0</v>
      </c>
      <c r="O70" s="10"/>
      <c r="P70" s="38"/>
      <c r="Q70" s="39"/>
      <c r="R70" s="40"/>
      <c r="S70" s="68">
        <f t="shared" si="43"/>
        <v>0</v>
      </c>
      <c r="T70" s="10"/>
      <c r="U70" s="4"/>
      <c r="V70" s="37" t="str">
        <f t="shared" si="44"/>
        <v> </v>
      </c>
      <c r="W70" s="86" t="str">
        <f t="shared" si="45"/>
        <v>0</v>
      </c>
      <c r="X70" s="86" t="str">
        <f t="shared" si="46"/>
        <v>0</v>
      </c>
      <c r="Y70" s="100" t="e">
        <f>IF(W70+X70+#REF!+#REF!=0,"",100*#REF!/(#REF!+#REF!))</f>
        <v>#REF!</v>
      </c>
      <c r="Z70" s="4"/>
      <c r="AA70" s="37" t="str">
        <f t="shared" si="47"/>
        <v> </v>
      </c>
      <c r="AB70" s="141">
        <f t="shared" si="53"/>
        <v>0</v>
      </c>
      <c r="AC70" s="99">
        <f t="shared" si="54"/>
        <v>0</v>
      </c>
      <c r="AD70" s="99">
        <f t="shared" si="55"/>
        <v>0</v>
      </c>
      <c r="AE70" s="99" t="e">
        <f>(5*#REF!)-#REF!</f>
        <v>#REF!</v>
      </c>
      <c r="AF70" s="154"/>
      <c r="AG70" s="154"/>
      <c r="AH70" s="154"/>
      <c r="AI70" s="154"/>
      <c r="AJ70" s="154"/>
      <c r="AK70" s="154"/>
      <c r="AL70" s="154"/>
      <c r="AM70" s="154"/>
      <c r="AP70" s="223" t="str">
        <f>IF(B17,WEEKDAY(D70:D83)," ")</f>
        <v> </v>
      </c>
      <c r="AQ70" s="226" t="str">
        <f>IF((AP70=2),#REF!," ")</f>
        <v> </v>
      </c>
      <c r="AR70" s="227" t="str">
        <f>IF((AP70=2),#REF!," ")</f>
        <v> </v>
      </c>
      <c r="AS70" s="227" t="str">
        <f>IF((D70=2),#REF!," ")</f>
        <v> </v>
      </c>
      <c r="AT70" s="238">
        <f t="shared" si="48"/>
        <v>0</v>
      </c>
      <c r="AV70" s="226" t="str">
        <f>IF((AP70=3),#REF!," ")</f>
        <v> </v>
      </c>
      <c r="AW70" s="227" t="str">
        <f>IF((AP70=3),#REF!," ")</f>
        <v> </v>
      </c>
      <c r="AX70" s="227" t="str">
        <f>IF((AP70=3),#REF!," ")</f>
        <v> </v>
      </c>
      <c r="AY70" s="238">
        <f t="shared" si="49"/>
        <v>0</v>
      </c>
      <c r="BA70" s="226" t="str">
        <f>IF((AP70=4),#REF!," ")</f>
        <v> </v>
      </c>
      <c r="BB70" s="227" t="str">
        <f>IF((AP70=4),#REF!," ")</f>
        <v> </v>
      </c>
      <c r="BC70" s="227" t="str">
        <f>IF((AP70=4),#REF!," ")</f>
        <v> </v>
      </c>
      <c r="BD70" s="238">
        <f t="shared" si="50"/>
        <v>0</v>
      </c>
      <c r="BE70" s="2"/>
      <c r="BF70" s="226" t="str">
        <f>IF((AP70=5),#REF!," ")</f>
        <v> </v>
      </c>
      <c r="BG70" s="227" t="str">
        <f>IF((AP70=5),#REF!," ")</f>
        <v> </v>
      </c>
      <c r="BH70" s="227" t="str">
        <f>IF((AP70=5),#REF!," ")</f>
        <v> </v>
      </c>
      <c r="BI70" s="238">
        <f t="shared" si="51"/>
        <v>0</v>
      </c>
      <c r="BK70" s="226" t="str">
        <f>IF((AP70=6),#REF!," ")</f>
        <v> </v>
      </c>
      <c r="BL70" s="227" t="str">
        <f>IF((AP70=6),#REF!," ")</f>
        <v> </v>
      </c>
      <c r="BM70" s="227" t="str">
        <f>IF((AP70=6),#REF!," ")</f>
        <v> </v>
      </c>
      <c r="BN70" s="238">
        <f t="shared" si="52"/>
        <v>0</v>
      </c>
    </row>
    <row r="71" ht="10.35" hidden="1" customHeight="1" spans="1:66">
      <c r="A71" s="10"/>
      <c r="B71" s="22"/>
      <c r="C71" s="22"/>
      <c r="E71" s="37" t="str">
        <f t="shared" si="40"/>
        <v> </v>
      </c>
      <c r="F71" s="38"/>
      <c r="G71" s="39"/>
      <c r="H71" s="40"/>
      <c r="I71" s="68">
        <f t="shared" si="41"/>
        <v>0</v>
      </c>
      <c r="J71" s="10"/>
      <c r="K71" s="38"/>
      <c r="L71" s="39"/>
      <c r="M71" s="40"/>
      <c r="N71" s="68">
        <f t="shared" si="42"/>
        <v>0</v>
      </c>
      <c r="O71" s="10"/>
      <c r="P71" s="38"/>
      <c r="Q71" s="39"/>
      <c r="R71" s="40"/>
      <c r="S71" s="68">
        <f t="shared" si="43"/>
        <v>0</v>
      </c>
      <c r="T71" s="10"/>
      <c r="U71" s="4"/>
      <c r="V71" s="37" t="str">
        <f t="shared" si="44"/>
        <v> </v>
      </c>
      <c r="W71" s="86" t="str">
        <f t="shared" si="45"/>
        <v>0</v>
      </c>
      <c r="X71" s="86" t="str">
        <f t="shared" si="46"/>
        <v>0</v>
      </c>
      <c r="Y71" s="100" t="e">
        <f>IF(W71+X71+#REF!+#REF!=0,"",100*#REF!/(#REF!+#REF!))</f>
        <v>#REF!</v>
      </c>
      <c r="Z71" s="4"/>
      <c r="AA71" s="37" t="str">
        <f t="shared" si="47"/>
        <v> </v>
      </c>
      <c r="AB71" s="141">
        <f t="shared" si="53"/>
        <v>0</v>
      </c>
      <c r="AC71" s="99">
        <f t="shared" si="54"/>
        <v>0</v>
      </c>
      <c r="AD71" s="99">
        <f t="shared" si="55"/>
        <v>0</v>
      </c>
      <c r="AE71" s="99" t="e">
        <f>(5*#REF!)-#REF!</f>
        <v>#REF!</v>
      </c>
      <c r="AF71" s="154"/>
      <c r="AG71" s="154"/>
      <c r="AH71" s="154"/>
      <c r="AI71" s="154"/>
      <c r="AJ71" s="154"/>
      <c r="AK71" s="154"/>
      <c r="AL71" s="154"/>
      <c r="AM71" s="154"/>
      <c r="AP71" s="223" t="str">
        <f>IF(B18,WEEKDAY(D71:D83)," ")</f>
        <v> </v>
      </c>
      <c r="AQ71" s="226" t="str">
        <f>IF((AP71=2),#REF!," ")</f>
        <v> </v>
      </c>
      <c r="AR71" s="227" t="str">
        <f>IF((AP71=2),#REF!," ")</f>
        <v> </v>
      </c>
      <c r="AS71" s="227" t="str">
        <f>IF((D71=2),#REF!," ")</f>
        <v> </v>
      </c>
      <c r="AT71" s="238">
        <f t="shared" si="48"/>
        <v>0</v>
      </c>
      <c r="AV71" s="226" t="str">
        <f>IF((AP71=3),#REF!," ")</f>
        <v> </v>
      </c>
      <c r="AW71" s="227" t="str">
        <f>IF((AP71=3),#REF!," ")</f>
        <v> </v>
      </c>
      <c r="AX71" s="227" t="str">
        <f>IF((AP71=3),#REF!," ")</f>
        <v> </v>
      </c>
      <c r="AY71" s="238">
        <f t="shared" si="49"/>
        <v>0</v>
      </c>
      <c r="BA71" s="226" t="str">
        <f>IF((AP71=4),#REF!," ")</f>
        <v> </v>
      </c>
      <c r="BB71" s="227" t="str">
        <f>IF((AP71=4),#REF!," ")</f>
        <v> </v>
      </c>
      <c r="BC71" s="227" t="str">
        <f>IF((AP71=4),#REF!," ")</f>
        <v> </v>
      </c>
      <c r="BD71" s="238">
        <f t="shared" si="50"/>
        <v>0</v>
      </c>
      <c r="BE71" s="2"/>
      <c r="BF71" s="226" t="str">
        <f>IF((AP71=5),#REF!," ")</f>
        <v> </v>
      </c>
      <c r="BG71" s="227" t="str">
        <f>IF((AP71=5),#REF!," ")</f>
        <v> </v>
      </c>
      <c r="BH71" s="227" t="str">
        <f>IF((AP71=5),#REF!," ")</f>
        <v> </v>
      </c>
      <c r="BI71" s="238">
        <f t="shared" si="51"/>
        <v>0</v>
      </c>
      <c r="BK71" s="226" t="str">
        <f>IF((AP71=6),#REF!," ")</f>
        <v> </v>
      </c>
      <c r="BL71" s="227" t="str">
        <f>IF((AP71=6),#REF!," ")</f>
        <v> </v>
      </c>
      <c r="BM71" s="227" t="str">
        <f>IF((AP71=6),#REF!," ")</f>
        <v> </v>
      </c>
      <c r="BN71" s="238">
        <f t="shared" si="52"/>
        <v>0</v>
      </c>
    </row>
    <row r="72" ht="10.35" hidden="1" customHeight="1" spans="1:66">
      <c r="A72" s="4"/>
      <c r="B72" s="22"/>
      <c r="C72" s="22"/>
      <c r="E72" s="37" t="str">
        <f t="shared" si="40"/>
        <v> </v>
      </c>
      <c r="F72" s="38"/>
      <c r="G72" s="39"/>
      <c r="H72" s="40"/>
      <c r="I72" s="68">
        <f t="shared" si="41"/>
        <v>0</v>
      </c>
      <c r="J72" s="10"/>
      <c r="K72" s="38"/>
      <c r="L72" s="39"/>
      <c r="M72" s="40"/>
      <c r="N72" s="68">
        <f t="shared" si="42"/>
        <v>0</v>
      </c>
      <c r="O72" s="10"/>
      <c r="P72" s="38"/>
      <c r="Q72" s="39"/>
      <c r="R72" s="40"/>
      <c r="S72" s="68">
        <f t="shared" si="43"/>
        <v>0</v>
      </c>
      <c r="T72" s="10"/>
      <c r="U72" s="4"/>
      <c r="V72" s="37" t="str">
        <f t="shared" si="44"/>
        <v> </v>
      </c>
      <c r="W72" s="86" t="str">
        <f t="shared" si="45"/>
        <v>0</v>
      </c>
      <c r="X72" s="86" t="str">
        <f t="shared" si="46"/>
        <v>0</v>
      </c>
      <c r="Y72" s="100" t="e">
        <f>IF(W72+X72+#REF!+#REF!=0,"",100*#REF!/(#REF!+#REF!))</f>
        <v>#REF!</v>
      </c>
      <c r="Z72" s="4"/>
      <c r="AA72" s="37" t="str">
        <f t="shared" si="47"/>
        <v> </v>
      </c>
      <c r="AB72" s="141">
        <f t="shared" si="53"/>
        <v>0</v>
      </c>
      <c r="AC72" s="99">
        <f t="shared" si="54"/>
        <v>0</v>
      </c>
      <c r="AD72" s="99">
        <f t="shared" si="55"/>
        <v>0</v>
      </c>
      <c r="AE72" s="99" t="e">
        <f>(5*#REF!)-#REF!</f>
        <v>#REF!</v>
      </c>
      <c r="AF72" s="154"/>
      <c r="AG72" s="154"/>
      <c r="AH72" s="154"/>
      <c r="AI72" s="154"/>
      <c r="AJ72" s="154"/>
      <c r="AK72" s="154"/>
      <c r="AL72" s="154"/>
      <c r="AM72" s="154"/>
      <c r="AP72" s="223" t="str">
        <f>IF(B19,WEEKDAY(D72:D83)," ")</f>
        <v> </v>
      </c>
      <c r="AQ72" s="226" t="str">
        <f>IF((AP72=2),#REF!," ")</f>
        <v> </v>
      </c>
      <c r="AR72" s="227" t="str">
        <f>IF((AP72=2),#REF!," ")</f>
        <v> </v>
      </c>
      <c r="AS72" s="227" t="str">
        <f>IF((D72=2),#REF!," ")</f>
        <v> </v>
      </c>
      <c r="AT72" s="238">
        <f t="shared" si="48"/>
        <v>0</v>
      </c>
      <c r="AV72" s="226" t="str">
        <f>IF((AP72=3),#REF!," ")</f>
        <v> </v>
      </c>
      <c r="AW72" s="227" t="str">
        <f>IF((AP72=3),#REF!," ")</f>
        <v> </v>
      </c>
      <c r="AX72" s="227" t="str">
        <f>IF((AP72=3),#REF!," ")</f>
        <v> </v>
      </c>
      <c r="AY72" s="238">
        <f t="shared" si="49"/>
        <v>0</v>
      </c>
      <c r="BA72" s="226" t="str">
        <f>IF((AP72=4),#REF!," ")</f>
        <v> </v>
      </c>
      <c r="BB72" s="227" t="str">
        <f>IF((AP72=4),#REF!," ")</f>
        <v> </v>
      </c>
      <c r="BC72" s="227" t="str">
        <f>IF((AP72=4),#REF!," ")</f>
        <v> </v>
      </c>
      <c r="BD72" s="238">
        <f t="shared" si="50"/>
        <v>0</v>
      </c>
      <c r="BE72" s="2"/>
      <c r="BF72" s="226" t="str">
        <f>IF((AP72=5),#REF!," ")</f>
        <v> </v>
      </c>
      <c r="BG72" s="227" t="str">
        <f>IF((AP72=5),#REF!," ")</f>
        <v> </v>
      </c>
      <c r="BH72" s="227" t="str">
        <f>IF((AP72=5),#REF!," ")</f>
        <v> </v>
      </c>
      <c r="BI72" s="238">
        <f t="shared" si="51"/>
        <v>0</v>
      </c>
      <c r="BK72" s="226" t="str">
        <f>IF((AP72=6),#REF!," ")</f>
        <v> </v>
      </c>
      <c r="BL72" s="227" t="str">
        <f>IF((AP72=6),#REF!," ")</f>
        <v> </v>
      </c>
      <c r="BM72" s="227" t="str">
        <f>IF((AP72=6),#REF!," ")</f>
        <v> </v>
      </c>
      <c r="BN72" s="238">
        <f t="shared" si="52"/>
        <v>0</v>
      </c>
    </row>
    <row r="73" ht="10.35" hidden="1" customHeight="1" spans="1:66">
      <c r="A73" s="4"/>
      <c r="B73" s="22"/>
      <c r="C73" s="22"/>
      <c r="E73" s="37" t="str">
        <f t="shared" si="40"/>
        <v> </v>
      </c>
      <c r="F73" s="38"/>
      <c r="G73" s="39"/>
      <c r="H73" s="40"/>
      <c r="I73" s="68">
        <f t="shared" si="41"/>
        <v>0</v>
      </c>
      <c r="J73" s="10"/>
      <c r="K73" s="38"/>
      <c r="L73" s="39"/>
      <c r="M73" s="40"/>
      <c r="N73" s="68">
        <f t="shared" si="42"/>
        <v>0</v>
      </c>
      <c r="O73" s="10"/>
      <c r="P73" s="38"/>
      <c r="Q73" s="39"/>
      <c r="R73" s="40"/>
      <c r="S73" s="68">
        <f t="shared" si="43"/>
        <v>0</v>
      </c>
      <c r="T73" s="10"/>
      <c r="U73" s="4"/>
      <c r="V73" s="37" t="str">
        <f t="shared" si="44"/>
        <v> </v>
      </c>
      <c r="W73" s="86" t="str">
        <f t="shared" si="45"/>
        <v>0</v>
      </c>
      <c r="X73" s="86" t="str">
        <f t="shared" si="46"/>
        <v>0</v>
      </c>
      <c r="Y73" s="100" t="e">
        <f>IF(W73+X73+#REF!+#REF!=0,"",100*#REF!/(#REF!+#REF!))</f>
        <v>#REF!</v>
      </c>
      <c r="Z73" s="4"/>
      <c r="AA73" s="37" t="str">
        <f t="shared" si="47"/>
        <v> </v>
      </c>
      <c r="AB73" s="141">
        <f t="shared" si="53"/>
        <v>0</v>
      </c>
      <c r="AC73" s="99">
        <f t="shared" si="54"/>
        <v>0</v>
      </c>
      <c r="AD73" s="99">
        <f t="shared" si="55"/>
        <v>0</v>
      </c>
      <c r="AE73" s="99" t="e">
        <f>(5*#REF!)-#REF!</f>
        <v>#REF!</v>
      </c>
      <c r="AF73" s="154"/>
      <c r="AG73" s="154"/>
      <c r="AH73" s="154"/>
      <c r="AI73" s="154"/>
      <c r="AJ73" s="154"/>
      <c r="AK73" s="154"/>
      <c r="AL73" s="154"/>
      <c r="AM73" s="154"/>
      <c r="AP73" s="223" t="str">
        <f>IF(B20,WEEKDAY(D73:D83)," ")</f>
        <v> </v>
      </c>
      <c r="AQ73" s="226" t="str">
        <f>IF((AP73=2),#REF!," ")</f>
        <v> </v>
      </c>
      <c r="AR73" s="227" t="str">
        <f>IF((AP73=2),#REF!," ")</f>
        <v> </v>
      </c>
      <c r="AS73" s="227" t="str">
        <f>IF((D73=2),#REF!," ")</f>
        <v> </v>
      </c>
      <c r="AT73" s="238">
        <f t="shared" si="48"/>
        <v>0</v>
      </c>
      <c r="AV73" s="226" t="str">
        <f>IF((AP73=3),#REF!," ")</f>
        <v> </v>
      </c>
      <c r="AW73" s="227" t="str">
        <f>IF((AP73=3),#REF!," ")</f>
        <v> </v>
      </c>
      <c r="AX73" s="227" t="str">
        <f>IF((AP73=3),#REF!," ")</f>
        <v> </v>
      </c>
      <c r="AY73" s="238">
        <f t="shared" si="49"/>
        <v>0</v>
      </c>
      <c r="BA73" s="226" t="str">
        <f>IF((AP73=4),#REF!," ")</f>
        <v> </v>
      </c>
      <c r="BB73" s="227" t="str">
        <f>IF((AP73=4),#REF!," ")</f>
        <v> </v>
      </c>
      <c r="BC73" s="227" t="str">
        <f>IF((AP73=4),#REF!," ")</f>
        <v> </v>
      </c>
      <c r="BD73" s="238">
        <f t="shared" si="50"/>
        <v>0</v>
      </c>
      <c r="BE73" s="2"/>
      <c r="BF73" s="226" t="str">
        <f>IF((AP73=5),#REF!," ")</f>
        <v> </v>
      </c>
      <c r="BG73" s="227" t="str">
        <f>IF((AP73=5),#REF!," ")</f>
        <v> </v>
      </c>
      <c r="BH73" s="227" t="str">
        <f>IF((AP73=5),#REF!," ")</f>
        <v> </v>
      </c>
      <c r="BI73" s="238">
        <f t="shared" si="51"/>
        <v>0</v>
      </c>
      <c r="BK73" s="226" t="str">
        <f>IF((AP73=6),#REF!," ")</f>
        <v> </v>
      </c>
      <c r="BL73" s="227" t="str">
        <f>IF((AP73=6),#REF!," ")</f>
        <v> </v>
      </c>
      <c r="BM73" s="227" t="str">
        <f>IF((AP73=6),#REF!," ")</f>
        <v> </v>
      </c>
      <c r="BN73" s="238">
        <f t="shared" si="52"/>
        <v>0</v>
      </c>
    </row>
    <row r="74" ht="10.35" hidden="1" customHeight="1" spans="1:66">
      <c r="A74" s="4"/>
      <c r="B74" s="22"/>
      <c r="C74" s="22"/>
      <c r="E74" s="37" t="str">
        <f t="shared" si="40"/>
        <v> </v>
      </c>
      <c r="F74" s="38"/>
      <c r="G74" s="39"/>
      <c r="H74" s="40"/>
      <c r="I74" s="68">
        <f t="shared" si="41"/>
        <v>0</v>
      </c>
      <c r="J74" s="10"/>
      <c r="K74" s="38"/>
      <c r="L74" s="39"/>
      <c r="M74" s="40"/>
      <c r="N74" s="68">
        <f t="shared" si="42"/>
        <v>0</v>
      </c>
      <c r="O74" s="10"/>
      <c r="P74" s="38"/>
      <c r="Q74" s="39"/>
      <c r="R74" s="40"/>
      <c r="S74" s="68">
        <f t="shared" si="43"/>
        <v>0</v>
      </c>
      <c r="T74" s="10"/>
      <c r="U74" s="4"/>
      <c r="V74" s="37" t="str">
        <f t="shared" si="44"/>
        <v> </v>
      </c>
      <c r="W74" s="86" t="str">
        <f t="shared" si="45"/>
        <v>0</v>
      </c>
      <c r="X74" s="86" t="str">
        <f t="shared" si="46"/>
        <v>0</v>
      </c>
      <c r="Y74" s="100" t="e">
        <f>IF(W74+X74+#REF!+#REF!=0,"",100*#REF!/(#REF!+#REF!))</f>
        <v>#REF!</v>
      </c>
      <c r="Z74" s="4"/>
      <c r="AA74" s="37" t="str">
        <f t="shared" si="47"/>
        <v> </v>
      </c>
      <c r="AB74" s="141">
        <f t="shared" si="53"/>
        <v>0</v>
      </c>
      <c r="AC74" s="99">
        <f t="shared" si="54"/>
        <v>0</v>
      </c>
      <c r="AD74" s="99">
        <f t="shared" si="55"/>
        <v>0</v>
      </c>
      <c r="AE74" s="99" t="e">
        <f>(5*#REF!)-#REF!</f>
        <v>#REF!</v>
      </c>
      <c r="AF74" s="154"/>
      <c r="AG74" s="154"/>
      <c r="AH74" s="154"/>
      <c r="AI74" s="154"/>
      <c r="AJ74" s="154"/>
      <c r="AK74" s="154"/>
      <c r="AL74" s="154"/>
      <c r="AM74" s="154"/>
      <c r="AP74" s="223" t="str">
        <f>IF(B21,WEEKDAY(D74:D83)," ")</f>
        <v> </v>
      </c>
      <c r="AQ74" s="226" t="str">
        <f>IF((AP74=2),#REF!," ")</f>
        <v> </v>
      </c>
      <c r="AR74" s="227" t="str">
        <f>IF((AP74=2),#REF!," ")</f>
        <v> </v>
      </c>
      <c r="AS74" s="227" t="str">
        <f>IF((D74=2),#REF!," ")</f>
        <v> </v>
      </c>
      <c r="AT74" s="238">
        <f t="shared" si="48"/>
        <v>0</v>
      </c>
      <c r="AV74" s="226" t="str">
        <f>IF((AP74=3),#REF!," ")</f>
        <v> </v>
      </c>
      <c r="AW74" s="227" t="str">
        <f>IF((AP74=3),#REF!," ")</f>
        <v> </v>
      </c>
      <c r="AX74" s="227" t="str">
        <f>IF((AP74=3),#REF!," ")</f>
        <v> </v>
      </c>
      <c r="AY74" s="238">
        <f t="shared" si="49"/>
        <v>0</v>
      </c>
      <c r="BA74" s="226" t="str">
        <f>IF((AP74=4),#REF!," ")</f>
        <v> </v>
      </c>
      <c r="BB74" s="227" t="str">
        <f>IF((AP74=4),#REF!," ")</f>
        <v> </v>
      </c>
      <c r="BC74" s="227" t="str">
        <f>IF((AP74=4),#REF!," ")</f>
        <v> </v>
      </c>
      <c r="BD74" s="238">
        <f t="shared" si="50"/>
        <v>0</v>
      </c>
      <c r="BE74" s="2"/>
      <c r="BF74" s="226" t="str">
        <f>IF((AP74=5),#REF!," ")</f>
        <v> </v>
      </c>
      <c r="BG74" s="227" t="str">
        <f>IF((AP74=5),#REF!," ")</f>
        <v> </v>
      </c>
      <c r="BH74" s="227" t="str">
        <f>IF((AP74=5),#REF!," ")</f>
        <v> </v>
      </c>
      <c r="BI74" s="238">
        <f t="shared" si="51"/>
        <v>0</v>
      </c>
      <c r="BK74" s="226" t="str">
        <f>IF((AP74=6),#REF!," ")</f>
        <v> </v>
      </c>
      <c r="BL74" s="227" t="str">
        <f>IF((AP74=6),#REF!," ")</f>
        <v> </v>
      </c>
      <c r="BM74" s="227" t="str">
        <f>IF((AP74=6),#REF!," ")</f>
        <v> </v>
      </c>
      <c r="BN74" s="238">
        <f t="shared" si="52"/>
        <v>0</v>
      </c>
    </row>
    <row r="75" ht="10.35" hidden="1" customHeight="1" spans="1:66">
      <c r="A75" s="4"/>
      <c r="B75" s="22"/>
      <c r="C75" s="22"/>
      <c r="E75" s="37" t="str">
        <f t="shared" si="40"/>
        <v> </v>
      </c>
      <c r="F75" s="38"/>
      <c r="G75" s="39"/>
      <c r="H75" s="40"/>
      <c r="I75" s="68">
        <f t="shared" si="41"/>
        <v>0</v>
      </c>
      <c r="J75" s="10"/>
      <c r="K75" s="38"/>
      <c r="L75" s="39"/>
      <c r="M75" s="40"/>
      <c r="N75" s="68">
        <f t="shared" si="42"/>
        <v>0</v>
      </c>
      <c r="O75" s="10"/>
      <c r="P75" s="38"/>
      <c r="Q75" s="39"/>
      <c r="R75" s="40"/>
      <c r="S75" s="68">
        <f t="shared" si="43"/>
        <v>0</v>
      </c>
      <c r="T75" s="10"/>
      <c r="U75" s="4"/>
      <c r="V75" s="37" t="str">
        <f t="shared" si="44"/>
        <v> </v>
      </c>
      <c r="W75" s="86" t="str">
        <f t="shared" si="45"/>
        <v>0</v>
      </c>
      <c r="X75" s="86" t="str">
        <f t="shared" si="46"/>
        <v>0</v>
      </c>
      <c r="Y75" s="100" t="e">
        <f>IF(W75+X75+#REF!+#REF!=0,"",100*#REF!/(#REF!+#REF!))</f>
        <v>#REF!</v>
      </c>
      <c r="Z75" s="4"/>
      <c r="AA75" s="37" t="str">
        <f t="shared" si="47"/>
        <v> </v>
      </c>
      <c r="AB75" s="141">
        <f t="shared" si="53"/>
        <v>0</v>
      </c>
      <c r="AC75" s="99">
        <f t="shared" si="54"/>
        <v>0</v>
      </c>
      <c r="AD75" s="99">
        <f t="shared" si="55"/>
        <v>0</v>
      </c>
      <c r="AE75" s="99" t="e">
        <f>(5*#REF!)-#REF!</f>
        <v>#REF!</v>
      </c>
      <c r="AF75" s="154"/>
      <c r="AG75" s="154"/>
      <c r="AH75" s="154"/>
      <c r="AI75" s="154"/>
      <c r="AJ75" s="154"/>
      <c r="AK75" s="154"/>
      <c r="AL75" s="154"/>
      <c r="AM75" s="154"/>
      <c r="AP75" s="223" t="str">
        <f>IF(B22,WEEKDAY(D75:D83)," ")</f>
        <v> </v>
      </c>
      <c r="AQ75" s="226" t="str">
        <f>IF((AP75=2),#REF!," ")</f>
        <v> </v>
      </c>
      <c r="AR75" s="227" t="str">
        <f>IF((AP75=2),#REF!," ")</f>
        <v> </v>
      </c>
      <c r="AS75" s="227" t="str">
        <f>IF((D75=2),#REF!," ")</f>
        <v> </v>
      </c>
      <c r="AT75" s="238">
        <f t="shared" si="48"/>
        <v>0</v>
      </c>
      <c r="AV75" s="226" t="str">
        <f>IF((AP75=3),#REF!," ")</f>
        <v> </v>
      </c>
      <c r="AW75" s="227" t="str">
        <f>IF((AP75=3),#REF!," ")</f>
        <v> </v>
      </c>
      <c r="AX75" s="227" t="str">
        <f>IF((AP75=3),#REF!," ")</f>
        <v> </v>
      </c>
      <c r="AY75" s="238">
        <f t="shared" si="49"/>
        <v>0</v>
      </c>
      <c r="BA75" s="226" t="str">
        <f>IF((AP75=4),#REF!," ")</f>
        <v> </v>
      </c>
      <c r="BB75" s="227" t="str">
        <f>IF((AP75=4),#REF!," ")</f>
        <v> </v>
      </c>
      <c r="BC75" s="227" t="str">
        <f>IF((AP75=4),#REF!," ")</f>
        <v> </v>
      </c>
      <c r="BD75" s="238">
        <f t="shared" si="50"/>
        <v>0</v>
      </c>
      <c r="BE75" s="2"/>
      <c r="BF75" s="226" t="str">
        <f>IF((AP75=5),#REF!," ")</f>
        <v> </v>
      </c>
      <c r="BG75" s="227" t="str">
        <f>IF((AP75=5),#REF!," ")</f>
        <v> </v>
      </c>
      <c r="BH75" s="227" t="str">
        <f>IF((AP75=5),#REF!," ")</f>
        <v> </v>
      </c>
      <c r="BI75" s="238">
        <f t="shared" si="51"/>
        <v>0</v>
      </c>
      <c r="BK75" s="226" t="str">
        <f>IF((AP75=6),#REF!," ")</f>
        <v> </v>
      </c>
      <c r="BL75" s="227" t="str">
        <f>IF((AP75=6),#REF!," ")</f>
        <v> </v>
      </c>
      <c r="BM75" s="227" t="str">
        <f>IF((AP75=6),#REF!," ")</f>
        <v> </v>
      </c>
      <c r="BN75" s="238">
        <f t="shared" si="52"/>
        <v>0</v>
      </c>
    </row>
    <row r="76" ht="10.35" hidden="1" customHeight="1" spans="1:66">
      <c r="A76" s="4"/>
      <c r="B76" s="22"/>
      <c r="C76" s="22"/>
      <c r="E76" s="37" t="str">
        <f t="shared" si="40"/>
        <v> </v>
      </c>
      <c r="F76" s="38"/>
      <c r="G76" s="39"/>
      <c r="H76" s="40"/>
      <c r="I76" s="68">
        <f t="shared" si="41"/>
        <v>0</v>
      </c>
      <c r="J76" s="10"/>
      <c r="K76" s="38"/>
      <c r="L76" s="39"/>
      <c r="M76" s="40"/>
      <c r="N76" s="68">
        <f t="shared" si="42"/>
        <v>0</v>
      </c>
      <c r="O76" s="10"/>
      <c r="P76" s="38"/>
      <c r="Q76" s="39"/>
      <c r="R76" s="40"/>
      <c r="S76" s="68">
        <f t="shared" si="43"/>
        <v>0</v>
      </c>
      <c r="T76" s="10"/>
      <c r="U76" s="4"/>
      <c r="V76" s="37" t="str">
        <f t="shared" si="44"/>
        <v> </v>
      </c>
      <c r="W76" s="86" t="str">
        <f t="shared" si="45"/>
        <v>0</v>
      </c>
      <c r="X76" s="86" t="str">
        <f t="shared" si="46"/>
        <v>0</v>
      </c>
      <c r="Y76" s="100" t="e">
        <f>IF(W76+X76+#REF!+#REF!=0,"",100*#REF!/(#REF!+#REF!))</f>
        <v>#REF!</v>
      </c>
      <c r="Z76" s="4"/>
      <c r="AA76" s="37" t="str">
        <f t="shared" si="47"/>
        <v> </v>
      </c>
      <c r="AB76" s="141">
        <f t="shared" si="53"/>
        <v>0</v>
      </c>
      <c r="AC76" s="99">
        <f t="shared" si="54"/>
        <v>0</v>
      </c>
      <c r="AD76" s="99">
        <f t="shared" si="55"/>
        <v>0</v>
      </c>
      <c r="AE76" s="99" t="e">
        <f>(5*#REF!)-#REF!</f>
        <v>#REF!</v>
      </c>
      <c r="AF76" s="154"/>
      <c r="AG76" s="154"/>
      <c r="AH76" s="154"/>
      <c r="AI76" s="154"/>
      <c r="AJ76" s="154"/>
      <c r="AK76" s="154"/>
      <c r="AL76" s="154"/>
      <c r="AM76" s="154"/>
      <c r="AP76" s="223" t="str">
        <f>IF(B23,WEEKDAY(D76:D83)," ")</f>
        <v> </v>
      </c>
      <c r="AQ76" s="226" t="str">
        <f>IF((AP76=2),#REF!," ")</f>
        <v> </v>
      </c>
      <c r="AR76" s="227" t="str">
        <f>IF((AP76=2),#REF!," ")</f>
        <v> </v>
      </c>
      <c r="AS76" s="227" t="str">
        <f>IF((D76=2),#REF!," ")</f>
        <v> </v>
      </c>
      <c r="AT76" s="238">
        <f t="shared" si="48"/>
        <v>0</v>
      </c>
      <c r="AV76" s="226" t="str">
        <f>IF((AP76=3),#REF!," ")</f>
        <v> </v>
      </c>
      <c r="AW76" s="227" t="str">
        <f>IF((AP76=3),#REF!," ")</f>
        <v> </v>
      </c>
      <c r="AX76" s="227" t="str">
        <f>IF((AP76=3),#REF!," ")</f>
        <v> </v>
      </c>
      <c r="AY76" s="238">
        <f t="shared" si="49"/>
        <v>0</v>
      </c>
      <c r="BA76" s="226" t="str">
        <f>IF((AP76=4),#REF!," ")</f>
        <v> </v>
      </c>
      <c r="BB76" s="227" t="str">
        <f>IF((AP76=4),#REF!," ")</f>
        <v> </v>
      </c>
      <c r="BC76" s="227" t="str">
        <f>IF((AP76=4),#REF!," ")</f>
        <v> </v>
      </c>
      <c r="BD76" s="238">
        <f t="shared" si="50"/>
        <v>0</v>
      </c>
      <c r="BE76" s="2"/>
      <c r="BF76" s="226" t="str">
        <f>IF((AP76=5),#REF!," ")</f>
        <v> </v>
      </c>
      <c r="BG76" s="227" t="str">
        <f>IF((AP76=5),#REF!," ")</f>
        <v> </v>
      </c>
      <c r="BH76" s="227" t="str">
        <f>IF((AP76=5),#REF!," ")</f>
        <v> </v>
      </c>
      <c r="BI76" s="238">
        <f t="shared" si="51"/>
        <v>0</v>
      </c>
      <c r="BK76" s="226" t="str">
        <f>IF((AP76=6),#REF!," ")</f>
        <v> </v>
      </c>
      <c r="BL76" s="227" t="str">
        <f>IF((AP76=6),#REF!," ")</f>
        <v> </v>
      </c>
      <c r="BM76" s="227" t="str">
        <f>IF((AP76=6),#REF!," ")</f>
        <v> </v>
      </c>
      <c r="BN76" s="238">
        <f t="shared" si="52"/>
        <v>0</v>
      </c>
    </row>
    <row r="77" ht="10.35" hidden="1" customHeight="1" spans="1:66">
      <c r="A77" s="4"/>
      <c r="B77" s="22"/>
      <c r="C77" s="22"/>
      <c r="E77" s="37" t="str">
        <f t="shared" si="40"/>
        <v> </v>
      </c>
      <c r="F77" s="38"/>
      <c r="G77" s="39"/>
      <c r="H77" s="40"/>
      <c r="I77" s="68">
        <f t="shared" si="41"/>
        <v>0</v>
      </c>
      <c r="J77" s="10"/>
      <c r="K77" s="38"/>
      <c r="L77" s="39"/>
      <c r="M77" s="40"/>
      <c r="N77" s="68">
        <f t="shared" si="42"/>
        <v>0</v>
      </c>
      <c r="O77" s="10"/>
      <c r="P77" s="38"/>
      <c r="Q77" s="39"/>
      <c r="R77" s="40"/>
      <c r="S77" s="68">
        <f t="shared" si="43"/>
        <v>0</v>
      </c>
      <c r="T77" s="10"/>
      <c r="U77" s="4"/>
      <c r="V77" s="37" t="str">
        <f t="shared" si="44"/>
        <v> </v>
      </c>
      <c r="W77" s="86" t="str">
        <f t="shared" si="45"/>
        <v>0</v>
      </c>
      <c r="X77" s="86" t="str">
        <f t="shared" si="46"/>
        <v>0</v>
      </c>
      <c r="Y77" s="100" t="e">
        <f>IF(W77+X77+#REF!+#REF!=0,"",100*#REF!/(#REF!+#REF!))</f>
        <v>#REF!</v>
      </c>
      <c r="Z77" s="4"/>
      <c r="AA77" s="37" t="str">
        <f t="shared" si="47"/>
        <v> </v>
      </c>
      <c r="AB77" s="141">
        <f t="shared" si="53"/>
        <v>0</v>
      </c>
      <c r="AC77" s="99">
        <f t="shared" si="54"/>
        <v>0</v>
      </c>
      <c r="AD77" s="99">
        <f t="shared" si="55"/>
        <v>0</v>
      </c>
      <c r="AE77" s="99" t="e">
        <f>(5*#REF!)-#REF!</f>
        <v>#REF!</v>
      </c>
      <c r="AF77" s="154"/>
      <c r="AG77" s="154"/>
      <c r="AH77" s="154"/>
      <c r="AI77" s="154"/>
      <c r="AJ77" s="154"/>
      <c r="AK77" s="154"/>
      <c r="AL77" s="154"/>
      <c r="AM77" s="154"/>
      <c r="AP77" s="223" t="str">
        <f>IF(B24,WEEKDAY(D77:D83)," ")</f>
        <v> </v>
      </c>
      <c r="AQ77" s="226" t="str">
        <f>IF((AP77=2),#REF!," ")</f>
        <v> </v>
      </c>
      <c r="AR77" s="227" t="str">
        <f>IF((AP77=2),#REF!," ")</f>
        <v> </v>
      </c>
      <c r="AS77" s="227" t="str">
        <f>IF((D77=2),#REF!," ")</f>
        <v> </v>
      </c>
      <c r="AT77" s="238">
        <f t="shared" si="48"/>
        <v>0</v>
      </c>
      <c r="AV77" s="226" t="str">
        <f>IF((AP77=3),#REF!," ")</f>
        <v> </v>
      </c>
      <c r="AW77" s="227" t="str">
        <f>IF((AP77=3),#REF!," ")</f>
        <v> </v>
      </c>
      <c r="AX77" s="227" t="str">
        <f>IF((AP77=3),#REF!," ")</f>
        <v> </v>
      </c>
      <c r="AY77" s="238">
        <f t="shared" si="49"/>
        <v>0</v>
      </c>
      <c r="BA77" s="226" t="str">
        <f>IF((AP77=4),#REF!," ")</f>
        <v> </v>
      </c>
      <c r="BB77" s="227" t="str">
        <f>IF((AP77=4),#REF!," ")</f>
        <v> </v>
      </c>
      <c r="BC77" s="227" t="str">
        <f>IF((AP77=4),#REF!," ")</f>
        <v> </v>
      </c>
      <c r="BD77" s="238">
        <f t="shared" si="50"/>
        <v>0</v>
      </c>
      <c r="BE77" s="2"/>
      <c r="BF77" s="226" t="str">
        <f>IF((AP77=5),#REF!," ")</f>
        <v> </v>
      </c>
      <c r="BG77" s="227" t="str">
        <f>IF((AP77=5),#REF!," ")</f>
        <v> </v>
      </c>
      <c r="BH77" s="227" t="str">
        <f>IF((AP77=5),#REF!," ")</f>
        <v> </v>
      </c>
      <c r="BI77" s="238">
        <f t="shared" si="51"/>
        <v>0</v>
      </c>
      <c r="BK77" s="226" t="str">
        <f>IF((AP77=6),#REF!," ")</f>
        <v> </v>
      </c>
      <c r="BL77" s="227" t="str">
        <f>IF((AP77=6),#REF!," ")</f>
        <v> </v>
      </c>
      <c r="BM77" s="227" t="str">
        <f>IF((AP77=6),#REF!," ")</f>
        <v> </v>
      </c>
      <c r="BN77" s="238">
        <f t="shared" si="52"/>
        <v>0</v>
      </c>
    </row>
    <row r="78" ht="10.35" hidden="1" customHeight="1" spans="1:66">
      <c r="A78" s="4"/>
      <c r="B78" s="22"/>
      <c r="C78" s="22"/>
      <c r="E78" s="37" t="str">
        <f t="shared" si="40"/>
        <v> </v>
      </c>
      <c r="F78" s="38"/>
      <c r="G78" s="39"/>
      <c r="H78" s="40"/>
      <c r="I78" s="68">
        <f t="shared" si="41"/>
        <v>0</v>
      </c>
      <c r="J78" s="10"/>
      <c r="K78" s="38"/>
      <c r="L78" s="39"/>
      <c r="M78" s="40"/>
      <c r="N78" s="68">
        <f t="shared" si="42"/>
        <v>0</v>
      </c>
      <c r="O78" s="10"/>
      <c r="P78" s="38"/>
      <c r="Q78" s="39"/>
      <c r="R78" s="40"/>
      <c r="S78" s="68">
        <f t="shared" si="43"/>
        <v>0</v>
      </c>
      <c r="T78" s="10"/>
      <c r="U78" s="4"/>
      <c r="V78" s="37" t="str">
        <f t="shared" si="44"/>
        <v> </v>
      </c>
      <c r="W78" s="86" t="str">
        <f t="shared" si="45"/>
        <v>0</v>
      </c>
      <c r="X78" s="86" t="str">
        <f t="shared" si="46"/>
        <v>0</v>
      </c>
      <c r="Y78" s="100" t="e">
        <f>IF(W78+X78+#REF!+#REF!=0,"",100*#REF!/(#REF!+#REF!))</f>
        <v>#REF!</v>
      </c>
      <c r="Z78" s="4"/>
      <c r="AA78" s="37" t="str">
        <f t="shared" si="47"/>
        <v> </v>
      </c>
      <c r="AB78" s="141">
        <f t="shared" si="53"/>
        <v>0</v>
      </c>
      <c r="AC78" s="99">
        <f t="shared" si="54"/>
        <v>0</v>
      </c>
      <c r="AD78" s="99">
        <f t="shared" si="55"/>
        <v>0</v>
      </c>
      <c r="AE78" s="99" t="e">
        <f>(5*#REF!)-#REF!</f>
        <v>#REF!</v>
      </c>
      <c r="AF78" s="154"/>
      <c r="AG78" s="154"/>
      <c r="AH78" s="154"/>
      <c r="AI78" s="154"/>
      <c r="AJ78" s="154"/>
      <c r="AK78" s="154"/>
      <c r="AL78" s="154"/>
      <c r="AM78" s="154"/>
      <c r="AP78" s="223" t="str">
        <f>IF(B25,WEEKDAY(D78:D83)," ")</f>
        <v> </v>
      </c>
      <c r="AQ78" s="226" t="str">
        <f>IF((AP78=2),#REF!," ")</f>
        <v> </v>
      </c>
      <c r="AR78" s="227" t="str">
        <f>IF((AP78=2),#REF!," ")</f>
        <v> </v>
      </c>
      <c r="AS78" s="227" t="str">
        <f>IF((D78=2),#REF!," ")</f>
        <v> </v>
      </c>
      <c r="AT78" s="238">
        <f t="shared" si="48"/>
        <v>0</v>
      </c>
      <c r="AV78" s="226" t="str">
        <f>IF((AP78=3),#REF!," ")</f>
        <v> </v>
      </c>
      <c r="AW78" s="227" t="str">
        <f>IF((AP78=3),#REF!," ")</f>
        <v> </v>
      </c>
      <c r="AX78" s="227" t="str">
        <f>IF((AP78=3),#REF!," ")</f>
        <v> </v>
      </c>
      <c r="AY78" s="238">
        <f t="shared" si="49"/>
        <v>0</v>
      </c>
      <c r="BA78" s="226" t="str">
        <f>IF((AP78=4),#REF!," ")</f>
        <v> </v>
      </c>
      <c r="BB78" s="227" t="str">
        <f>IF((AP78=4),#REF!," ")</f>
        <v> </v>
      </c>
      <c r="BC78" s="227" t="str">
        <f>IF((AP78=4),#REF!," ")</f>
        <v> </v>
      </c>
      <c r="BD78" s="238">
        <f t="shared" si="50"/>
        <v>0</v>
      </c>
      <c r="BE78" s="2"/>
      <c r="BF78" s="226" t="str">
        <f>IF((AP78=5),#REF!," ")</f>
        <v> </v>
      </c>
      <c r="BG78" s="227" t="str">
        <f>IF((AP78=5),#REF!," ")</f>
        <v> </v>
      </c>
      <c r="BH78" s="227" t="str">
        <f>IF((AP78=5),#REF!," ")</f>
        <v> </v>
      </c>
      <c r="BI78" s="238">
        <f t="shared" si="51"/>
        <v>0</v>
      </c>
      <c r="BK78" s="226" t="str">
        <f>IF((AP78=6),#REF!," ")</f>
        <v> </v>
      </c>
      <c r="BL78" s="227" t="str">
        <f>IF((AP78=6),#REF!," ")</f>
        <v> </v>
      </c>
      <c r="BM78" s="227" t="str">
        <f>IF((AP78=6),#REF!," ")</f>
        <v> </v>
      </c>
      <c r="BN78" s="238">
        <f t="shared" si="52"/>
        <v>0</v>
      </c>
    </row>
    <row r="79" ht="10.35" hidden="1" customHeight="1" spans="1:66">
      <c r="A79" s="4"/>
      <c r="B79" s="22"/>
      <c r="C79" s="22"/>
      <c r="E79" s="37" t="str">
        <f t="shared" si="40"/>
        <v> </v>
      </c>
      <c r="F79" s="38"/>
      <c r="G79" s="39"/>
      <c r="H79" s="40"/>
      <c r="I79" s="68">
        <f t="shared" si="41"/>
        <v>0</v>
      </c>
      <c r="J79" s="10"/>
      <c r="K79" s="38"/>
      <c r="L79" s="39"/>
      <c r="M79" s="40"/>
      <c r="N79" s="68">
        <f t="shared" si="42"/>
        <v>0</v>
      </c>
      <c r="O79" s="10"/>
      <c r="P79" s="38"/>
      <c r="Q79" s="39"/>
      <c r="R79" s="40"/>
      <c r="S79" s="68">
        <f t="shared" si="43"/>
        <v>0</v>
      </c>
      <c r="T79" s="10"/>
      <c r="U79" s="4"/>
      <c r="V79" s="37" t="str">
        <f t="shared" si="44"/>
        <v> </v>
      </c>
      <c r="W79" s="86" t="str">
        <f t="shared" si="45"/>
        <v>0</v>
      </c>
      <c r="X79" s="86" t="str">
        <f t="shared" si="46"/>
        <v>0</v>
      </c>
      <c r="Y79" s="100" t="e">
        <f>IF(W79+X79+#REF!+#REF!=0,"",100*#REF!/(#REF!+#REF!))</f>
        <v>#REF!</v>
      </c>
      <c r="Z79" s="4"/>
      <c r="AA79" s="37" t="str">
        <f t="shared" si="47"/>
        <v> </v>
      </c>
      <c r="AB79" s="141">
        <f t="shared" si="53"/>
        <v>0</v>
      </c>
      <c r="AC79" s="99">
        <f t="shared" si="54"/>
        <v>0</v>
      </c>
      <c r="AD79" s="99">
        <f t="shared" si="55"/>
        <v>0</v>
      </c>
      <c r="AE79" s="99" t="e">
        <f>(5*#REF!)-#REF!</f>
        <v>#REF!</v>
      </c>
      <c r="AF79" s="154"/>
      <c r="AG79" s="154"/>
      <c r="AH79" s="154"/>
      <c r="AI79" s="154"/>
      <c r="AJ79" s="154"/>
      <c r="AK79" s="154"/>
      <c r="AL79" s="154"/>
      <c r="AM79" s="154"/>
      <c r="AP79" s="223" t="str">
        <f>IF(B26,WEEKDAY(D79:D83)," ")</f>
        <v> </v>
      </c>
      <c r="AQ79" s="226" t="str">
        <f>IF((AP79=2),#REF!," ")</f>
        <v> </v>
      </c>
      <c r="AR79" s="227" t="str">
        <f>IF((AP79=2),#REF!," ")</f>
        <v> </v>
      </c>
      <c r="AS79" s="227" t="str">
        <f>IF((D79=2),#REF!," ")</f>
        <v> </v>
      </c>
      <c r="AT79" s="238">
        <f t="shared" si="48"/>
        <v>0</v>
      </c>
      <c r="AV79" s="226" t="str">
        <f>IF((AP79=3),#REF!," ")</f>
        <v> </v>
      </c>
      <c r="AW79" s="227" t="str">
        <f>IF((AP79=3),#REF!," ")</f>
        <v> </v>
      </c>
      <c r="AX79" s="227" t="str">
        <f>IF((AP79=3),#REF!," ")</f>
        <v> </v>
      </c>
      <c r="AY79" s="238">
        <f t="shared" si="49"/>
        <v>0</v>
      </c>
      <c r="BA79" s="226" t="str">
        <f>IF((AP79=4),#REF!," ")</f>
        <v> </v>
      </c>
      <c r="BB79" s="227" t="str">
        <f>IF((AP79=4),#REF!," ")</f>
        <v> </v>
      </c>
      <c r="BC79" s="227" t="str">
        <f>IF((AP79=4),#REF!," ")</f>
        <v> </v>
      </c>
      <c r="BD79" s="238">
        <f t="shared" si="50"/>
        <v>0</v>
      </c>
      <c r="BE79" s="2"/>
      <c r="BF79" s="226" t="str">
        <f>IF((AP79=5),#REF!," ")</f>
        <v> </v>
      </c>
      <c r="BG79" s="227" t="str">
        <f>IF((AP79=5),#REF!," ")</f>
        <v> </v>
      </c>
      <c r="BH79" s="227" t="str">
        <f>IF((AP79=5),#REF!," ")</f>
        <v> </v>
      </c>
      <c r="BI79" s="238">
        <f t="shared" si="51"/>
        <v>0</v>
      </c>
      <c r="BK79" s="226" t="str">
        <f>IF((AP79=6),#REF!," ")</f>
        <v> </v>
      </c>
      <c r="BL79" s="227" t="str">
        <f>IF((AP79=6),#REF!," ")</f>
        <v> </v>
      </c>
      <c r="BM79" s="227" t="str">
        <f>IF((AP79=6),#REF!," ")</f>
        <v> </v>
      </c>
      <c r="BN79" s="238">
        <f t="shared" si="52"/>
        <v>0</v>
      </c>
    </row>
    <row r="80" ht="10.35" hidden="1" customHeight="1" spans="1:66">
      <c r="A80" s="4"/>
      <c r="B80" s="22"/>
      <c r="C80" s="22"/>
      <c r="E80" s="37" t="str">
        <f t="shared" si="40"/>
        <v> </v>
      </c>
      <c r="F80" s="252"/>
      <c r="G80" s="253"/>
      <c r="H80" s="254"/>
      <c r="I80" s="68">
        <f t="shared" si="41"/>
        <v>0</v>
      </c>
      <c r="J80" s="10"/>
      <c r="K80" s="42"/>
      <c r="L80" s="43"/>
      <c r="M80" s="44"/>
      <c r="N80" s="68">
        <f t="shared" si="42"/>
        <v>0</v>
      </c>
      <c r="O80" s="10"/>
      <c r="P80" s="42"/>
      <c r="Q80" s="43"/>
      <c r="R80" s="44"/>
      <c r="S80" s="68">
        <f t="shared" si="43"/>
        <v>0</v>
      </c>
      <c r="T80" s="10"/>
      <c r="U80" s="4"/>
      <c r="V80" s="37" t="str">
        <f t="shared" si="44"/>
        <v> </v>
      </c>
      <c r="W80" s="86" t="str">
        <f t="shared" si="45"/>
        <v>0</v>
      </c>
      <c r="X80" s="86" t="str">
        <f t="shared" si="46"/>
        <v>0</v>
      </c>
      <c r="Y80" s="100" t="e">
        <f>IF(W80+X80+#REF!+#REF!=0,"",100*#REF!/(#REF!+#REF!))</f>
        <v>#REF!</v>
      </c>
      <c r="Z80" s="4"/>
      <c r="AA80" s="41" t="str">
        <f t="shared" si="47"/>
        <v> </v>
      </c>
      <c r="AB80" s="141">
        <f t="shared" si="53"/>
        <v>0</v>
      </c>
      <c r="AC80" s="99">
        <f t="shared" si="54"/>
        <v>0</v>
      </c>
      <c r="AD80" s="99">
        <f t="shared" si="55"/>
        <v>0</v>
      </c>
      <c r="AE80" s="99" t="e">
        <f>(5*#REF!)-#REF!</f>
        <v>#REF!</v>
      </c>
      <c r="AF80" s="154"/>
      <c r="AG80" s="154"/>
      <c r="AH80" s="154"/>
      <c r="AI80" s="154"/>
      <c r="AJ80" s="154"/>
      <c r="AK80" s="154"/>
      <c r="AL80" s="154"/>
      <c r="AM80" s="154"/>
      <c r="AP80" s="223" t="str">
        <f>IF(B27,WEEKDAY(D80:D83)," ")</f>
        <v> </v>
      </c>
      <c r="AQ80" s="228" t="str">
        <f>IF((AP80=2),#REF!," ")</f>
        <v> </v>
      </c>
      <c r="AR80" s="229" t="str">
        <f>IF((AP80=2),#REF!," ")</f>
        <v> </v>
      </c>
      <c r="AS80" s="229" t="str">
        <f>IF((D80=2),#REF!," ")</f>
        <v> </v>
      </c>
      <c r="AT80" s="239">
        <f t="shared" si="48"/>
        <v>0</v>
      </c>
      <c r="AV80" s="228" t="str">
        <f>IF((AP80=3),#REF!," ")</f>
        <v> </v>
      </c>
      <c r="AW80" s="229" t="str">
        <f>IF((AP80=3),#REF!," ")</f>
        <v> </v>
      </c>
      <c r="AX80" s="229" t="str">
        <f>IF((AP80=3),#REF!," ")</f>
        <v> </v>
      </c>
      <c r="AY80" s="239">
        <f t="shared" si="49"/>
        <v>0</v>
      </c>
      <c r="BA80" s="228" t="str">
        <f>IF((AP80=4),#REF!," ")</f>
        <v> </v>
      </c>
      <c r="BB80" s="229" t="str">
        <f>IF((AP80=4),#REF!," ")</f>
        <v> </v>
      </c>
      <c r="BC80" s="229" t="str">
        <f>IF((AP80=4),#REF!," ")</f>
        <v> </v>
      </c>
      <c r="BD80" s="239">
        <f t="shared" si="50"/>
        <v>0</v>
      </c>
      <c r="BE80" s="2"/>
      <c r="BF80" s="228" t="str">
        <f>IF((AP80=5),#REF!," ")</f>
        <v> </v>
      </c>
      <c r="BG80" s="229" t="str">
        <f>IF((AP80=5),#REF!," ")</f>
        <v> </v>
      </c>
      <c r="BH80" s="229" t="str">
        <f>IF((AP80=5),#REF!," ")</f>
        <v> </v>
      </c>
      <c r="BI80" s="239">
        <f t="shared" si="51"/>
        <v>0</v>
      </c>
      <c r="BK80" s="228" t="str">
        <f>IF((AP80=6),#REF!," ")</f>
        <v> </v>
      </c>
      <c r="BL80" s="229" t="str">
        <f>IF((AP80=6),#REF!," ")</f>
        <v> </v>
      </c>
      <c r="BM80" s="229" t="str">
        <f>IF((AP80=6),#REF!," ")</f>
        <v> </v>
      </c>
      <c r="BN80" s="239">
        <f t="shared" si="52"/>
        <v>0</v>
      </c>
    </row>
    <row r="81" ht="11.25" hidden="1" customHeight="1" spans="1:66">
      <c r="A81" s="4"/>
      <c r="B81" s="22"/>
      <c r="C81" s="242"/>
      <c r="E81" s="255" t="s">
        <v>13</v>
      </c>
      <c r="F81" s="256">
        <f>SUM(F58:F80)</f>
        <v>0</v>
      </c>
      <c r="G81" s="53">
        <f>SUM(G58:G80)</f>
        <v>0</v>
      </c>
      <c r="H81" s="67">
        <f>SUM(H58:H80)</f>
        <v>0</v>
      </c>
      <c r="I81" s="259">
        <f t="shared" si="41"/>
        <v>0</v>
      </c>
      <c r="J81" s="10"/>
      <c r="K81" s="65">
        <f>SUM(K58:K80)</f>
        <v>0</v>
      </c>
      <c r="L81" s="66">
        <f>SUM(L58:L80)</f>
        <v>0</v>
      </c>
      <c r="M81" s="66">
        <f>SUM(M58:M80)</f>
        <v>0</v>
      </c>
      <c r="N81" s="64">
        <f t="shared" si="42"/>
        <v>0</v>
      </c>
      <c r="O81" s="10"/>
      <c r="P81" s="65">
        <f>SUM(P58:P80)</f>
        <v>0</v>
      </c>
      <c r="Q81" s="66">
        <f>SUM(Q58:Q80)</f>
        <v>0</v>
      </c>
      <c r="R81" s="66">
        <f>SUM(R58:R80)</f>
        <v>0</v>
      </c>
      <c r="S81" s="64">
        <f t="shared" si="43"/>
        <v>0</v>
      </c>
      <c r="T81" s="10"/>
      <c r="U81" s="4"/>
      <c r="V81" s="255" t="s">
        <v>13</v>
      </c>
      <c r="W81" s="87" t="str">
        <f>IF((G81+H81=0),"0",H81/(G81+H81))</f>
        <v>0</v>
      </c>
      <c r="X81" s="87" t="str">
        <f>IF((M81+L81=0),"0",M81/(M81+L81))</f>
        <v>0</v>
      </c>
      <c r="Y81" s="103" t="e">
        <f>IF(W81+X81+#REF!+#REF!=0,"0 ",(#REF!)/(#REF!+#REF!))</f>
        <v>#REF!</v>
      </c>
      <c r="Z81" s="4"/>
      <c r="AA81" s="255" t="s">
        <v>13</v>
      </c>
      <c r="AB81" s="262">
        <f>SUM(AB58:AB80)</f>
        <v>0</v>
      </c>
      <c r="AC81" s="262">
        <f>SUM(AC58:AC80)</f>
        <v>0</v>
      </c>
      <c r="AD81" s="262">
        <f>SUM(AD58:AD80)</f>
        <v>0</v>
      </c>
      <c r="AE81" s="262" t="e">
        <f>SUM(AE58:AE80)</f>
        <v>#REF!</v>
      </c>
      <c r="AF81" s="154"/>
      <c r="AG81" s="154"/>
      <c r="AH81" s="154"/>
      <c r="AI81" s="154"/>
      <c r="AJ81" s="154"/>
      <c r="AK81" s="154"/>
      <c r="AL81" s="154"/>
      <c r="AM81" s="154"/>
      <c r="AQ81" s="73">
        <f>SUM(AQ58:AQ80)</f>
        <v>0</v>
      </c>
      <c r="AR81" s="79">
        <f>SUM(AR58:AR80)</f>
        <v>0</v>
      </c>
      <c r="AS81" s="79">
        <f>SUM(AS58:AS80)</f>
        <v>0</v>
      </c>
      <c r="AT81" s="68">
        <f>SUM(AT58:AT80)</f>
        <v>0</v>
      </c>
      <c r="AV81" s="73">
        <f>SUM(AV58:AV80)</f>
        <v>0</v>
      </c>
      <c r="AW81" s="79">
        <f>SUM(AW58:AW80)</f>
        <v>0</v>
      </c>
      <c r="AX81" s="79">
        <f>SUM(AX58:AX80)</f>
        <v>0</v>
      </c>
      <c r="AY81" s="68">
        <f>SUM(AY58:AY80)</f>
        <v>0</v>
      </c>
      <c r="BA81" s="73">
        <f>SUM(BA58:BA80)</f>
        <v>0</v>
      </c>
      <c r="BB81" s="79">
        <f>SUM(BB58:BB80)</f>
        <v>0</v>
      </c>
      <c r="BC81" s="79">
        <f>SUM(BC58:BC80)</f>
        <v>0</v>
      </c>
      <c r="BD81" s="68">
        <f>SUM(BD58:BD80)</f>
        <v>0</v>
      </c>
      <c r="BE81" s="2"/>
      <c r="BF81" s="73">
        <f>SUM(BF58:BF80)</f>
        <v>0</v>
      </c>
      <c r="BG81" s="79">
        <f>SUM(BG58:BG80)</f>
        <v>0</v>
      </c>
      <c r="BH81" s="79">
        <f>SUM(BH58:BH80)</f>
        <v>0</v>
      </c>
      <c r="BI81" s="68">
        <f>SUM(BI58:BI80)</f>
        <v>0</v>
      </c>
      <c r="BK81" s="73">
        <f>SUM(BK58:BK80)</f>
        <v>0</v>
      </c>
      <c r="BL81" s="79">
        <f>SUM(BL58:BL80)</f>
        <v>0</v>
      </c>
      <c r="BM81" s="79">
        <f>SUM(BM58:BM80)</f>
        <v>0</v>
      </c>
      <c r="BN81" s="68">
        <f>SUM(BN58:BN80)</f>
        <v>0</v>
      </c>
    </row>
    <row r="82" ht="11.25" customHeight="1" spans="1:46">
      <c r="A82" s="4"/>
      <c r="B82" s="20"/>
      <c r="C82" s="20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10"/>
      <c r="AB82" s="10"/>
      <c r="AC82" s="4"/>
      <c r="AD82" s="4"/>
      <c r="AE82" s="4"/>
      <c r="AF82" s="154"/>
      <c r="AG82" s="154"/>
      <c r="AH82" s="154"/>
      <c r="AI82" s="154"/>
      <c r="AJ82" s="154"/>
      <c r="AK82" s="154"/>
      <c r="AL82" s="154"/>
      <c r="AM82" s="154"/>
      <c r="AR82" s="270"/>
      <c r="AS82" s="270"/>
      <c r="AT82" s="270"/>
    </row>
    <row r="83" ht="11.25" customHeight="1" spans="1:46">
      <c r="A83" s="4"/>
      <c r="B83" s="20"/>
      <c r="C83" s="20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10"/>
      <c r="AB83" s="10"/>
      <c r="AC83" s="4"/>
      <c r="AD83" s="4"/>
      <c r="AE83"/>
      <c r="AF83" s="154"/>
      <c r="AG83" s="154"/>
      <c r="AH83" s="154"/>
      <c r="AI83" s="154"/>
      <c r="AJ83" s="154"/>
      <c r="AK83" s="154"/>
      <c r="AL83" s="154"/>
      <c r="AM83" s="154"/>
      <c r="AQ83" s="271"/>
      <c r="AR83" s="270"/>
      <c r="AS83" s="270"/>
      <c r="AT83" s="270"/>
    </row>
    <row r="84" ht="11.25" customHeight="1" spans="1:46">
      <c r="A84" s="4"/>
      <c r="B84" s="243" t="s">
        <v>86</v>
      </c>
      <c r="C84" s="4"/>
      <c r="E84" s="6"/>
      <c r="F84" s="257" t="s">
        <v>0</v>
      </c>
      <c r="G84" s="258"/>
      <c r="H84" s="258"/>
      <c r="I84" s="258"/>
      <c r="J84" s="258"/>
      <c r="K84" s="258"/>
      <c r="L84" s="258"/>
      <c r="M84" s="258"/>
      <c r="N84" s="258"/>
      <c r="O84" s="258"/>
      <c r="P84" s="258"/>
      <c r="Q84" s="258"/>
      <c r="R84" s="258"/>
      <c r="S84" s="258"/>
      <c r="T84"/>
      <c r="U84" s="4"/>
      <c r="V84" s="80"/>
      <c r="W84" s="260" t="s">
        <v>1</v>
      </c>
      <c r="X84" s="261"/>
      <c r="Y84" s="263"/>
      <c r="Z84" s="4"/>
      <c r="AA84" s="80"/>
      <c r="AB84" s="264" t="s">
        <v>2</v>
      </c>
      <c r="AC84" s="269"/>
      <c r="AD84" s="269"/>
      <c r="AE84"/>
      <c r="AF84" s="154"/>
      <c r="AG84" s="154"/>
      <c r="AH84" s="154"/>
      <c r="AI84" s="154"/>
      <c r="AJ84" s="154"/>
      <c r="AK84" s="154"/>
      <c r="AL84" s="154"/>
      <c r="AM84" s="154"/>
      <c r="AR84" s="270"/>
      <c r="AS84" s="270"/>
      <c r="AT84" s="270"/>
    </row>
    <row r="85" ht="11.25" customHeight="1" spans="1:46">
      <c r="A85" s="4"/>
      <c r="B85" s="244"/>
      <c r="C85" s="23"/>
      <c r="D85" s="245" t="s">
        <v>55</v>
      </c>
      <c r="E85" s="27" t="s">
        <v>86</v>
      </c>
      <c r="F85" s="28" t="s">
        <v>3</v>
      </c>
      <c r="G85" s="29"/>
      <c r="H85" s="29"/>
      <c r="I85" s="55"/>
      <c r="J85" s="56"/>
      <c r="K85" s="57" t="s">
        <v>4</v>
      </c>
      <c r="L85" s="58"/>
      <c r="M85" s="58"/>
      <c r="N85" s="69"/>
      <c r="O85" s="56"/>
      <c r="P85" s="70" t="s">
        <v>7</v>
      </c>
      <c r="Q85" s="58"/>
      <c r="R85" s="58"/>
      <c r="S85" s="69"/>
      <c r="T85"/>
      <c r="U85" s="7"/>
      <c r="V85" s="27" t="s">
        <v>86</v>
      </c>
      <c r="W85" s="83" t="s">
        <v>3</v>
      </c>
      <c r="X85" s="84" t="s">
        <v>4</v>
      </c>
      <c r="Y85" s="93" t="s">
        <v>7</v>
      </c>
      <c r="Z85" s="7"/>
      <c r="AA85" s="27" t="s">
        <v>86</v>
      </c>
      <c r="AB85" s="94" t="s">
        <v>3</v>
      </c>
      <c r="AC85" s="84" t="s">
        <v>4</v>
      </c>
      <c r="AD85" s="93" t="s">
        <v>7</v>
      </c>
      <c r="AF85" s="154"/>
      <c r="AG85" s="154"/>
      <c r="AH85" s="154"/>
      <c r="AI85" s="154"/>
      <c r="AJ85" s="154"/>
      <c r="AK85" s="154"/>
      <c r="AL85" s="154"/>
      <c r="AM85" s="154"/>
      <c r="AQ85" s="271"/>
      <c r="AR85" s="270"/>
      <c r="AS85" s="270"/>
      <c r="AT85" s="270"/>
    </row>
    <row r="86" ht="18.75" customHeight="1" spans="1:46">
      <c r="A86" s="4"/>
      <c r="B86" s="246" t="str">
        <f>IF((B5=0)," ",B5)</f>
        <v> </v>
      </c>
      <c r="C86" s="24"/>
      <c r="D86" s="247"/>
      <c r="E86" s="51"/>
      <c r="F86" s="31" t="s">
        <v>10</v>
      </c>
      <c r="G86" s="32" t="s">
        <v>11</v>
      </c>
      <c r="H86" s="32" t="s">
        <v>12</v>
      </c>
      <c r="I86" s="59" t="s">
        <v>13</v>
      </c>
      <c r="J86" s="10"/>
      <c r="K86" s="60" t="s">
        <v>10</v>
      </c>
      <c r="L86" s="61" t="s">
        <v>11</v>
      </c>
      <c r="M86" s="61" t="s">
        <v>12</v>
      </c>
      <c r="N86" s="71" t="s">
        <v>13</v>
      </c>
      <c r="O86" s="10"/>
      <c r="P86" s="72" t="s">
        <v>10</v>
      </c>
      <c r="Q86" s="77" t="s">
        <v>11</v>
      </c>
      <c r="R86" s="77" t="s">
        <v>12</v>
      </c>
      <c r="S86" s="78" t="s">
        <v>13</v>
      </c>
      <c r="T86"/>
      <c r="U86" s="10"/>
      <c r="V86" s="51"/>
      <c r="W86" s="29"/>
      <c r="X86" s="55"/>
      <c r="Y86" s="95"/>
      <c r="Z86" s="10"/>
      <c r="AA86" s="51"/>
      <c r="AB86" s="96"/>
      <c r="AC86" s="55"/>
      <c r="AD86" s="95"/>
      <c r="AE86"/>
      <c r="AF86" s="154"/>
      <c r="AG86" s="154"/>
      <c r="AH86" s="154"/>
      <c r="AI86" s="154"/>
      <c r="AJ86" s="154"/>
      <c r="AK86" s="154"/>
      <c r="AL86" s="154"/>
      <c r="AM86" s="154"/>
      <c r="AR86" s="270"/>
      <c r="AS86" s="270"/>
      <c r="AT86" s="270"/>
    </row>
    <row r="87" ht="11.25" customHeight="1" spans="1:46">
      <c r="A87" s="4"/>
      <c r="B87" s="248" t="str">
        <f>IF((B6=0)," ",B6)</f>
        <v> </v>
      </c>
      <c r="C87" s="22"/>
      <c r="D87" s="247"/>
      <c r="E87" s="33" t="str">
        <f>IF((B86=0)," ",B86)</f>
        <v> </v>
      </c>
      <c r="F87" s="34"/>
      <c r="G87" s="35"/>
      <c r="H87" s="36"/>
      <c r="I87" s="62">
        <f t="shared" ref="I87:I110" si="56">SUM(F87:H87)</f>
        <v>0</v>
      </c>
      <c r="J87" s="10"/>
      <c r="K87" s="34"/>
      <c r="L87" s="35"/>
      <c r="M87" s="36"/>
      <c r="N87" s="68">
        <f t="shared" ref="N87:N110" si="57">SUM(K87:M87)</f>
        <v>0</v>
      </c>
      <c r="O87" s="10"/>
      <c r="P87" s="73" t="e">
        <f>F87+K87+#REF!+#REF!</f>
        <v>#REF!</v>
      </c>
      <c r="Q87" s="79" t="e">
        <f>G87+L87+#REF!+#REF!</f>
        <v>#REF!</v>
      </c>
      <c r="R87" s="79" t="e">
        <f>H87+M87+#REF!+#REF!</f>
        <v>#REF!</v>
      </c>
      <c r="S87" s="68" t="e">
        <f t="shared" ref="S87:S110" si="58">SUM(P87:R87)</f>
        <v>#REF!</v>
      </c>
      <c r="U87" s="4"/>
      <c r="V87" s="33" t="str">
        <f t="shared" ref="V87:V109" si="59">IF((B5=0)," ",B5)</f>
        <v> </v>
      </c>
      <c r="W87" s="85" t="str">
        <f t="shared" ref="W87:W109" si="60">IF((G87+H87=0),"0",100*H87/(G87+H87))</f>
        <v>0</v>
      </c>
      <c r="X87" s="85" t="str">
        <f t="shared" ref="X87:X109" si="61">IF((M87+L87=0),"0",100*M87/(L87+M87))</f>
        <v>0</v>
      </c>
      <c r="Y87" s="97" t="e">
        <f>IF(W87+X87+#REF!+#REF!=0,"",100*R87/(R87+Q87))</f>
        <v>#REF!</v>
      </c>
      <c r="Z87" s="4"/>
      <c r="AA87" s="98" t="str">
        <f t="shared" ref="AA87:AA109" si="62">IF((B5=0)," ",B5)</f>
        <v> </v>
      </c>
      <c r="AB87" s="99">
        <f>(3*H87)-G87</f>
        <v>0</v>
      </c>
      <c r="AC87" s="99">
        <f>(3*M87)-L87</f>
        <v>0</v>
      </c>
      <c r="AD87" s="148">
        <f ca="1">SUM(AB87:AE87)</f>
        <v>0</v>
      </c>
      <c r="AF87" s="154"/>
      <c r="AG87" s="154"/>
      <c r="AH87" s="154"/>
      <c r="AI87" s="154"/>
      <c r="AJ87" s="154"/>
      <c r="AK87" s="154"/>
      <c r="AL87" s="154"/>
      <c r="AM87" s="154"/>
      <c r="AQ87" s="271"/>
      <c r="AR87" s="270"/>
      <c r="AS87" s="270"/>
      <c r="AT87" s="270"/>
    </row>
    <row r="88" ht="11.25" customHeight="1" spans="1:46">
      <c r="A88" s="4"/>
      <c r="B88" s="248" t="str">
        <f t="shared" ref="B88:B108" si="63">IF((B7=0)," ",B7)</f>
        <v> </v>
      </c>
      <c r="C88" s="22"/>
      <c r="D88" s="247"/>
      <c r="E88" s="37" t="str">
        <f>IF((B87=0)," ",B87)</f>
        <v> </v>
      </c>
      <c r="F88" s="38"/>
      <c r="G88" s="39"/>
      <c r="H88" s="40"/>
      <c r="I88" s="63">
        <f t="shared" si="56"/>
        <v>0</v>
      </c>
      <c r="J88" s="10"/>
      <c r="K88" s="38"/>
      <c r="L88" s="39"/>
      <c r="M88" s="40"/>
      <c r="N88" s="68">
        <f t="shared" si="57"/>
        <v>0</v>
      </c>
      <c r="O88" s="10"/>
      <c r="P88" s="73" t="e">
        <f>F88+K88+#REF!+#REF!</f>
        <v>#REF!</v>
      </c>
      <c r="Q88" s="79" t="e">
        <f>G88+L88+#REF!+#REF!</f>
        <v>#REF!</v>
      </c>
      <c r="R88" s="79" t="e">
        <f>H88+M88+#REF!+#REF!</f>
        <v>#REF!</v>
      </c>
      <c r="S88" s="68" t="e">
        <f t="shared" si="58"/>
        <v>#REF!</v>
      </c>
      <c r="U88" s="4"/>
      <c r="V88" s="37" t="str">
        <f t="shared" si="59"/>
        <v> </v>
      </c>
      <c r="W88" s="86" t="str">
        <f t="shared" si="60"/>
        <v>0</v>
      </c>
      <c r="X88" s="86" t="str">
        <f t="shared" si="61"/>
        <v>0</v>
      </c>
      <c r="Y88" s="100" t="e">
        <f>IF(W88+X88+#REF!+#REF!=0,"",100*R88/(R88+Q88))</f>
        <v>#REF!</v>
      </c>
      <c r="Z88" s="4"/>
      <c r="AA88" s="101" t="str">
        <f t="shared" si="62"/>
        <v> </v>
      </c>
      <c r="AB88" s="99">
        <f t="shared" ref="AB88:AB109" si="64">(3*H88)-G88</f>
        <v>0</v>
      </c>
      <c r="AC88" s="99">
        <f t="shared" ref="AC88:AC109" si="65">(3*M88)-L88</f>
        <v>0</v>
      </c>
      <c r="AD88" s="150">
        <f ca="1" t="shared" ref="AD88:AD109" si="66">SUM(AB88:AE88)</f>
        <v>0</v>
      </c>
      <c r="AF88" s="154"/>
      <c r="AG88" s="154"/>
      <c r="AH88" s="154"/>
      <c r="AI88" s="154"/>
      <c r="AJ88" s="154"/>
      <c r="AK88" s="154"/>
      <c r="AL88" s="154"/>
      <c r="AM88" s="154"/>
      <c r="AQ88" s="271"/>
      <c r="AR88" s="270"/>
      <c r="AS88" s="270"/>
      <c r="AT88" s="270"/>
    </row>
    <row r="89" ht="11.25" customHeight="1" spans="1:39">
      <c r="A89" s="4"/>
      <c r="B89" s="248" t="str">
        <f t="shared" si="63"/>
        <v> </v>
      </c>
      <c r="C89" s="22"/>
      <c r="D89" s="247"/>
      <c r="E89" s="37" t="str">
        <f t="shared" ref="E89:E109" si="67">IF((B88=0)," ",B88)</f>
        <v> </v>
      </c>
      <c r="F89" s="38"/>
      <c r="G89" s="39"/>
      <c r="H89" s="40"/>
      <c r="I89" s="63">
        <f t="shared" si="56"/>
        <v>0</v>
      </c>
      <c r="J89" s="10"/>
      <c r="K89" s="38"/>
      <c r="L89" s="39"/>
      <c r="M89" s="40"/>
      <c r="N89" s="68">
        <f t="shared" si="57"/>
        <v>0</v>
      </c>
      <c r="O89" s="10"/>
      <c r="P89" s="73" t="e">
        <f>F89+K89+#REF!+#REF!</f>
        <v>#REF!</v>
      </c>
      <c r="Q89" s="79" t="e">
        <f>G89+L89+#REF!+#REF!</f>
        <v>#REF!</v>
      </c>
      <c r="R89" s="79" t="e">
        <f>H89+M89+#REF!+#REF!</f>
        <v>#REF!</v>
      </c>
      <c r="S89" s="68" t="e">
        <f t="shared" si="58"/>
        <v>#REF!</v>
      </c>
      <c r="U89" s="4"/>
      <c r="V89" s="37" t="str">
        <f t="shared" si="59"/>
        <v> </v>
      </c>
      <c r="W89" s="86" t="str">
        <f t="shared" si="60"/>
        <v>0</v>
      </c>
      <c r="X89" s="86" t="str">
        <f t="shared" si="61"/>
        <v>0</v>
      </c>
      <c r="Y89" s="100" t="e">
        <f>IF(W89+X89+#REF!+#REF!=0,"",100*R89/(R89+Q89))</f>
        <v>#REF!</v>
      </c>
      <c r="Z89" s="4"/>
      <c r="AA89" s="101" t="str">
        <f t="shared" si="62"/>
        <v> </v>
      </c>
      <c r="AB89" s="99">
        <f t="shared" si="64"/>
        <v>0</v>
      </c>
      <c r="AC89" s="99">
        <f t="shared" si="65"/>
        <v>0</v>
      </c>
      <c r="AD89" s="150">
        <f ca="1" t="shared" si="66"/>
        <v>0</v>
      </c>
      <c r="AF89" s="154"/>
      <c r="AG89" s="154"/>
      <c r="AH89" s="154"/>
      <c r="AI89" s="154"/>
      <c r="AJ89" s="154"/>
      <c r="AK89" s="154"/>
      <c r="AL89" s="154"/>
      <c r="AM89" s="154"/>
    </row>
    <row r="90" ht="11.25" customHeight="1" spans="1:39">
      <c r="A90" s="4"/>
      <c r="B90" s="248" t="str">
        <f t="shared" si="63"/>
        <v> </v>
      </c>
      <c r="C90" s="22"/>
      <c r="D90" s="247"/>
      <c r="E90" s="37" t="str">
        <f t="shared" si="67"/>
        <v> </v>
      </c>
      <c r="F90" s="38"/>
      <c r="G90" s="39"/>
      <c r="H90" s="40"/>
      <c r="I90" s="63">
        <f t="shared" si="56"/>
        <v>0</v>
      </c>
      <c r="J90" s="10"/>
      <c r="K90" s="38"/>
      <c r="L90" s="39"/>
      <c r="M90" s="40"/>
      <c r="N90" s="68">
        <f t="shared" si="57"/>
        <v>0</v>
      </c>
      <c r="O90" s="10"/>
      <c r="P90" s="73" t="e">
        <f>F90+K90+#REF!+#REF!</f>
        <v>#REF!</v>
      </c>
      <c r="Q90" s="79" t="e">
        <f>G90+L90+#REF!+#REF!</f>
        <v>#REF!</v>
      </c>
      <c r="R90" s="79" t="e">
        <f>H90+M90+#REF!+#REF!</f>
        <v>#REF!</v>
      </c>
      <c r="S90" s="68" t="e">
        <f t="shared" si="58"/>
        <v>#REF!</v>
      </c>
      <c r="U90" s="4"/>
      <c r="V90" s="37" t="str">
        <f t="shared" si="59"/>
        <v> </v>
      </c>
      <c r="W90" s="86" t="str">
        <f t="shared" si="60"/>
        <v>0</v>
      </c>
      <c r="X90" s="86" t="str">
        <f t="shared" si="61"/>
        <v>0</v>
      </c>
      <c r="Y90" s="100" t="e">
        <f>IF(W90+X90+#REF!+#REF!=0,"",100*R90/(R90+Q90))</f>
        <v>#REF!</v>
      </c>
      <c r="Z90" s="4"/>
      <c r="AA90" s="101" t="str">
        <f t="shared" si="62"/>
        <v> </v>
      </c>
      <c r="AB90" s="99">
        <f t="shared" si="64"/>
        <v>0</v>
      </c>
      <c r="AC90" s="99">
        <f t="shared" si="65"/>
        <v>0</v>
      </c>
      <c r="AD90" s="150">
        <f ca="1" t="shared" si="66"/>
        <v>0</v>
      </c>
      <c r="AF90" s="154"/>
      <c r="AG90" s="154"/>
      <c r="AH90" s="154"/>
      <c r="AI90" s="154"/>
      <c r="AJ90" s="154"/>
      <c r="AK90" s="154"/>
      <c r="AL90" s="154"/>
      <c r="AM90" s="154"/>
    </row>
    <row r="91" ht="11.25" customHeight="1" spans="1:39">
      <c r="A91" s="4"/>
      <c r="B91" s="248" t="str">
        <f t="shared" si="63"/>
        <v> </v>
      </c>
      <c r="C91" s="22"/>
      <c r="D91" s="247"/>
      <c r="E91" s="37" t="str">
        <f t="shared" si="67"/>
        <v> </v>
      </c>
      <c r="F91" s="38"/>
      <c r="G91" s="39"/>
      <c r="H91" s="40"/>
      <c r="I91" s="63">
        <f t="shared" si="56"/>
        <v>0</v>
      </c>
      <c r="J91" s="10"/>
      <c r="K91" s="38"/>
      <c r="L91" s="39"/>
      <c r="M91" s="40"/>
      <c r="N91" s="68">
        <f t="shared" si="57"/>
        <v>0</v>
      </c>
      <c r="O91" s="10"/>
      <c r="P91" s="73" t="e">
        <f>F91+K91+#REF!+#REF!</f>
        <v>#REF!</v>
      </c>
      <c r="Q91" s="79" t="e">
        <f>G91+L91+#REF!+#REF!</f>
        <v>#REF!</v>
      </c>
      <c r="R91" s="79" t="e">
        <f>H91+M91+#REF!+#REF!</f>
        <v>#REF!</v>
      </c>
      <c r="S91" s="68" t="e">
        <f t="shared" si="58"/>
        <v>#REF!</v>
      </c>
      <c r="U91" s="4"/>
      <c r="V91" s="37" t="str">
        <f t="shared" si="59"/>
        <v> </v>
      </c>
      <c r="W91" s="86" t="str">
        <f t="shared" si="60"/>
        <v>0</v>
      </c>
      <c r="X91" s="86" t="str">
        <f t="shared" si="61"/>
        <v>0</v>
      </c>
      <c r="Y91" s="100" t="e">
        <f>IF(W91+X91+#REF!+#REF!=0,"",100*R91/(R91+Q91))</f>
        <v>#REF!</v>
      </c>
      <c r="Z91" s="4"/>
      <c r="AA91" s="101" t="str">
        <f t="shared" si="62"/>
        <v> </v>
      </c>
      <c r="AB91" s="99">
        <f t="shared" si="64"/>
        <v>0</v>
      </c>
      <c r="AC91" s="99">
        <f t="shared" si="65"/>
        <v>0</v>
      </c>
      <c r="AD91" s="150">
        <f ca="1" t="shared" si="66"/>
        <v>0</v>
      </c>
      <c r="AF91" s="154"/>
      <c r="AG91" s="154"/>
      <c r="AH91" s="154"/>
      <c r="AI91" s="154"/>
      <c r="AJ91" s="154"/>
      <c r="AK91" s="154"/>
      <c r="AL91" s="154"/>
      <c r="AM91" s="154"/>
    </row>
    <row r="92" ht="11.25" customHeight="1" spans="1:39">
      <c r="A92" s="4"/>
      <c r="B92" s="248" t="str">
        <f t="shared" si="63"/>
        <v> </v>
      </c>
      <c r="C92" s="22"/>
      <c r="D92" s="247"/>
      <c r="E92" s="37" t="str">
        <f t="shared" si="67"/>
        <v> </v>
      </c>
      <c r="F92" s="38"/>
      <c r="G92" s="39"/>
      <c r="H92" s="40"/>
      <c r="I92" s="63">
        <f t="shared" si="56"/>
        <v>0</v>
      </c>
      <c r="J92" s="10"/>
      <c r="K92" s="38"/>
      <c r="L92" s="39"/>
      <c r="M92" s="40"/>
      <c r="N92" s="68">
        <f t="shared" si="57"/>
        <v>0</v>
      </c>
      <c r="O92" s="10"/>
      <c r="P92" s="73" t="e">
        <f>F92+K92+#REF!+#REF!</f>
        <v>#REF!</v>
      </c>
      <c r="Q92" s="79" t="e">
        <f>G92+L92+#REF!+#REF!</f>
        <v>#REF!</v>
      </c>
      <c r="R92" s="79" t="e">
        <f>H92+M92+#REF!+#REF!</f>
        <v>#REF!</v>
      </c>
      <c r="S92" s="68" t="e">
        <f t="shared" si="58"/>
        <v>#REF!</v>
      </c>
      <c r="U92" s="4"/>
      <c r="V92" s="37" t="str">
        <f t="shared" si="59"/>
        <v> </v>
      </c>
      <c r="W92" s="86" t="str">
        <f t="shared" si="60"/>
        <v>0</v>
      </c>
      <c r="X92" s="86" t="str">
        <f t="shared" si="61"/>
        <v>0</v>
      </c>
      <c r="Y92" s="100" t="e">
        <f>IF(W92+X92+#REF!+#REF!=0,"",100*R92/(R92+Q92))</f>
        <v>#REF!</v>
      </c>
      <c r="Z92" s="4"/>
      <c r="AA92" s="101" t="str">
        <f t="shared" si="62"/>
        <v> </v>
      </c>
      <c r="AB92" s="99">
        <f t="shared" si="64"/>
        <v>0</v>
      </c>
      <c r="AC92" s="99">
        <f t="shared" si="65"/>
        <v>0</v>
      </c>
      <c r="AD92" s="150">
        <f ca="1" t="shared" si="66"/>
        <v>0</v>
      </c>
      <c r="AF92" s="154"/>
      <c r="AG92" s="154"/>
      <c r="AH92" s="154"/>
      <c r="AI92" s="154"/>
      <c r="AJ92" s="154"/>
      <c r="AK92" s="154"/>
      <c r="AL92" s="154"/>
      <c r="AM92" s="154"/>
    </row>
    <row r="93" ht="11.25" customHeight="1" spans="1:39">
      <c r="A93" s="4"/>
      <c r="B93" s="248" t="str">
        <f t="shared" si="63"/>
        <v> </v>
      </c>
      <c r="C93" s="22"/>
      <c r="D93" s="247"/>
      <c r="E93" s="37" t="str">
        <f t="shared" si="67"/>
        <v> </v>
      </c>
      <c r="F93" s="38"/>
      <c r="G93" s="39"/>
      <c r="H93" s="40"/>
      <c r="I93" s="63">
        <f t="shared" si="56"/>
        <v>0</v>
      </c>
      <c r="J93" s="10"/>
      <c r="K93" s="38"/>
      <c r="L93" s="39"/>
      <c r="M93" s="40"/>
      <c r="N93" s="68">
        <f t="shared" si="57"/>
        <v>0</v>
      </c>
      <c r="O93" s="10"/>
      <c r="P93" s="73" t="e">
        <f>F93+K93+#REF!+#REF!</f>
        <v>#REF!</v>
      </c>
      <c r="Q93" s="79" t="e">
        <f>G93+L93+#REF!+#REF!</f>
        <v>#REF!</v>
      </c>
      <c r="R93" s="79" t="e">
        <f>H93+M93+#REF!+#REF!</f>
        <v>#REF!</v>
      </c>
      <c r="S93" s="68" t="e">
        <f t="shared" si="58"/>
        <v>#REF!</v>
      </c>
      <c r="U93" s="4"/>
      <c r="V93" s="37" t="str">
        <f t="shared" si="59"/>
        <v> </v>
      </c>
      <c r="W93" s="86" t="str">
        <f t="shared" si="60"/>
        <v>0</v>
      </c>
      <c r="X93" s="86" t="str">
        <f t="shared" si="61"/>
        <v>0</v>
      </c>
      <c r="Y93" s="100" t="e">
        <f>IF(W93+X93+#REF!+#REF!=0,"",100*R93/(R93+Q93))</f>
        <v>#REF!</v>
      </c>
      <c r="Z93" s="4"/>
      <c r="AA93" s="101" t="str">
        <f t="shared" si="62"/>
        <v> </v>
      </c>
      <c r="AB93" s="99">
        <f t="shared" si="64"/>
        <v>0</v>
      </c>
      <c r="AC93" s="99">
        <f t="shared" si="65"/>
        <v>0</v>
      </c>
      <c r="AD93" s="150">
        <f ca="1" t="shared" si="66"/>
        <v>0</v>
      </c>
      <c r="AF93" s="154"/>
      <c r="AG93" s="154"/>
      <c r="AH93" s="154"/>
      <c r="AI93" s="154"/>
      <c r="AJ93" s="154"/>
      <c r="AK93" s="154"/>
      <c r="AL93" s="154"/>
      <c r="AM93" s="154"/>
    </row>
    <row r="94" ht="11.25" customHeight="1" spans="1:39">
      <c r="A94" s="4"/>
      <c r="B94" s="248" t="str">
        <f t="shared" si="63"/>
        <v> </v>
      </c>
      <c r="C94" s="22"/>
      <c r="D94" s="247"/>
      <c r="E94" s="37" t="str">
        <f t="shared" si="67"/>
        <v> </v>
      </c>
      <c r="F94" s="38"/>
      <c r="G94" s="39"/>
      <c r="H94" s="40"/>
      <c r="I94" s="63">
        <f t="shared" si="56"/>
        <v>0</v>
      </c>
      <c r="J94" s="10"/>
      <c r="K94" s="38"/>
      <c r="L94" s="39"/>
      <c r="M94" s="40"/>
      <c r="N94" s="68">
        <f t="shared" si="57"/>
        <v>0</v>
      </c>
      <c r="O94" s="10"/>
      <c r="P94" s="73" t="e">
        <f>F94+K94+#REF!+#REF!</f>
        <v>#REF!</v>
      </c>
      <c r="Q94" s="79" t="e">
        <f>G94+L94+#REF!+#REF!</f>
        <v>#REF!</v>
      </c>
      <c r="R94" s="79" t="e">
        <f>H94+M94+#REF!+#REF!</f>
        <v>#REF!</v>
      </c>
      <c r="S94" s="68" t="e">
        <f t="shared" si="58"/>
        <v>#REF!</v>
      </c>
      <c r="U94" s="4"/>
      <c r="V94" s="37" t="str">
        <f t="shared" si="59"/>
        <v> </v>
      </c>
      <c r="W94" s="86" t="str">
        <f t="shared" si="60"/>
        <v>0</v>
      </c>
      <c r="X94" s="86" t="str">
        <f t="shared" si="61"/>
        <v>0</v>
      </c>
      <c r="Y94" s="100" t="e">
        <f>IF(W94+X94+#REF!+#REF!=0,"",100*R94/(R94+Q94))</f>
        <v>#REF!</v>
      </c>
      <c r="Z94" s="4"/>
      <c r="AA94" s="101" t="str">
        <f t="shared" si="62"/>
        <v> </v>
      </c>
      <c r="AB94" s="99">
        <f t="shared" si="64"/>
        <v>0</v>
      </c>
      <c r="AC94" s="99">
        <f t="shared" si="65"/>
        <v>0</v>
      </c>
      <c r="AD94" s="150">
        <f ca="1" t="shared" si="66"/>
        <v>0</v>
      </c>
      <c r="AF94" s="154"/>
      <c r="AG94" s="154"/>
      <c r="AH94" s="154"/>
      <c r="AI94" s="154"/>
      <c r="AJ94" s="154"/>
      <c r="AK94" s="154"/>
      <c r="AL94" s="154"/>
      <c r="AM94" s="154"/>
    </row>
    <row r="95" ht="11.25" customHeight="1" spans="1:39">
      <c r="A95" s="4"/>
      <c r="B95" s="248" t="str">
        <f t="shared" si="63"/>
        <v> </v>
      </c>
      <c r="C95" s="22"/>
      <c r="D95" s="247"/>
      <c r="E95" s="37" t="str">
        <f t="shared" si="67"/>
        <v> </v>
      </c>
      <c r="F95" s="38"/>
      <c r="G95" s="39"/>
      <c r="H95" s="40"/>
      <c r="I95" s="63">
        <f t="shared" si="56"/>
        <v>0</v>
      </c>
      <c r="J95" s="10"/>
      <c r="K95" s="38"/>
      <c r="L95" s="39"/>
      <c r="M95" s="40"/>
      <c r="N95" s="68">
        <f t="shared" si="57"/>
        <v>0</v>
      </c>
      <c r="O95" s="10"/>
      <c r="P95" s="73" t="e">
        <f>F95+K95+#REF!+#REF!</f>
        <v>#REF!</v>
      </c>
      <c r="Q95" s="79" t="e">
        <f>G95+L95+#REF!+#REF!</f>
        <v>#REF!</v>
      </c>
      <c r="R95" s="79" t="e">
        <f>H95+M95+#REF!+#REF!</f>
        <v>#REF!</v>
      </c>
      <c r="S95" s="68" t="e">
        <f t="shared" si="58"/>
        <v>#REF!</v>
      </c>
      <c r="U95" s="4"/>
      <c r="V95" s="37" t="str">
        <f t="shared" si="59"/>
        <v> </v>
      </c>
      <c r="W95" s="86" t="str">
        <f t="shared" si="60"/>
        <v>0</v>
      </c>
      <c r="X95" s="86" t="str">
        <f t="shared" si="61"/>
        <v>0</v>
      </c>
      <c r="Y95" s="100" t="e">
        <f>IF(W95+X95+#REF!+#REF!=0,"",100*R95/(R95+Q95))</f>
        <v>#REF!</v>
      </c>
      <c r="Z95" s="4"/>
      <c r="AA95" s="101" t="str">
        <f t="shared" si="62"/>
        <v> </v>
      </c>
      <c r="AB95" s="99">
        <f t="shared" si="64"/>
        <v>0</v>
      </c>
      <c r="AC95" s="99">
        <f t="shared" si="65"/>
        <v>0</v>
      </c>
      <c r="AD95" s="150">
        <f ca="1" t="shared" si="66"/>
        <v>0</v>
      </c>
      <c r="AF95" s="154"/>
      <c r="AG95" s="154"/>
      <c r="AH95" s="154"/>
      <c r="AI95" s="154"/>
      <c r="AJ95" s="154"/>
      <c r="AK95" s="154"/>
      <c r="AL95" s="154"/>
      <c r="AM95" s="154"/>
    </row>
    <row r="96" ht="11.25" customHeight="1" spans="1:39">
      <c r="A96" s="4"/>
      <c r="B96" s="248" t="str">
        <f t="shared" si="63"/>
        <v> </v>
      </c>
      <c r="C96" s="22"/>
      <c r="D96" s="247"/>
      <c r="E96" s="37" t="str">
        <f t="shared" si="67"/>
        <v> </v>
      </c>
      <c r="F96" s="38"/>
      <c r="G96" s="39"/>
      <c r="H96" s="40"/>
      <c r="I96" s="63">
        <f t="shared" si="56"/>
        <v>0</v>
      </c>
      <c r="J96" s="10"/>
      <c r="K96" s="38"/>
      <c r="L96" s="39"/>
      <c r="M96" s="40"/>
      <c r="N96" s="68">
        <f t="shared" si="57"/>
        <v>0</v>
      </c>
      <c r="O96" s="10"/>
      <c r="P96" s="73" t="e">
        <f>F96+K96+#REF!+#REF!</f>
        <v>#REF!</v>
      </c>
      <c r="Q96" s="79" t="e">
        <f>G96+L96+#REF!+#REF!</f>
        <v>#REF!</v>
      </c>
      <c r="R96" s="79" t="e">
        <f>H96+M96+#REF!+#REF!</f>
        <v>#REF!</v>
      </c>
      <c r="S96" s="68" t="e">
        <f t="shared" si="58"/>
        <v>#REF!</v>
      </c>
      <c r="U96" s="4"/>
      <c r="V96" s="37" t="str">
        <f t="shared" si="59"/>
        <v> </v>
      </c>
      <c r="W96" s="86" t="str">
        <f t="shared" si="60"/>
        <v>0</v>
      </c>
      <c r="X96" s="86" t="str">
        <f t="shared" si="61"/>
        <v>0</v>
      </c>
      <c r="Y96" s="100" t="e">
        <f>IF(W96+X96+#REF!+#REF!=0,"",100*R96/(R96+Q96))</f>
        <v>#REF!</v>
      </c>
      <c r="Z96" s="4"/>
      <c r="AA96" s="101" t="str">
        <f t="shared" si="62"/>
        <v> </v>
      </c>
      <c r="AB96" s="99">
        <f t="shared" si="64"/>
        <v>0</v>
      </c>
      <c r="AC96" s="99">
        <f t="shared" si="65"/>
        <v>0</v>
      </c>
      <c r="AD96" s="150">
        <f ca="1" t="shared" si="66"/>
        <v>0</v>
      </c>
      <c r="AF96" s="154"/>
      <c r="AG96" s="154"/>
      <c r="AH96" s="154"/>
      <c r="AI96" s="154"/>
      <c r="AJ96" s="154"/>
      <c r="AK96" s="154"/>
      <c r="AL96" s="154"/>
      <c r="AM96" s="154"/>
    </row>
    <row r="97" ht="11.25" customHeight="1" spans="1:39">
      <c r="A97" s="4"/>
      <c r="B97" s="248" t="str">
        <f t="shared" si="63"/>
        <v> </v>
      </c>
      <c r="C97" s="22"/>
      <c r="D97" s="247"/>
      <c r="E97" s="37" t="str">
        <f t="shared" si="67"/>
        <v> </v>
      </c>
      <c r="F97" s="38"/>
      <c r="G97" s="39"/>
      <c r="H97" s="40"/>
      <c r="I97" s="63">
        <f t="shared" si="56"/>
        <v>0</v>
      </c>
      <c r="J97" s="10"/>
      <c r="K97" s="38"/>
      <c r="L97" s="39"/>
      <c r="M97" s="40"/>
      <c r="N97" s="68">
        <f t="shared" si="57"/>
        <v>0</v>
      </c>
      <c r="O97" s="10"/>
      <c r="P97" s="73" t="e">
        <f>F97+K97+#REF!+#REF!</f>
        <v>#REF!</v>
      </c>
      <c r="Q97" s="79" t="e">
        <f>G97+L97+#REF!+#REF!</f>
        <v>#REF!</v>
      </c>
      <c r="R97" s="79" t="e">
        <f>H97+M97+#REF!+#REF!</f>
        <v>#REF!</v>
      </c>
      <c r="S97" s="68" t="e">
        <f t="shared" si="58"/>
        <v>#REF!</v>
      </c>
      <c r="U97" s="4"/>
      <c r="V97" s="37" t="str">
        <f t="shared" si="59"/>
        <v> </v>
      </c>
      <c r="W97" s="86" t="str">
        <f t="shared" si="60"/>
        <v>0</v>
      </c>
      <c r="X97" s="86" t="str">
        <f t="shared" si="61"/>
        <v>0</v>
      </c>
      <c r="Y97" s="100" t="e">
        <f>IF(W97+X97+#REF!+#REF!=0,"",100*R97/(R97+Q97))</f>
        <v>#REF!</v>
      </c>
      <c r="Z97" s="4"/>
      <c r="AA97" s="101" t="str">
        <f t="shared" si="62"/>
        <v> </v>
      </c>
      <c r="AB97" s="99">
        <f t="shared" si="64"/>
        <v>0</v>
      </c>
      <c r="AC97" s="99">
        <f t="shared" si="65"/>
        <v>0</v>
      </c>
      <c r="AD97" s="150">
        <f ca="1" t="shared" si="66"/>
        <v>0</v>
      </c>
      <c r="AF97" s="154"/>
      <c r="AG97" s="154"/>
      <c r="AH97" s="154"/>
      <c r="AI97" s="154"/>
      <c r="AJ97" s="154"/>
      <c r="AK97" s="154"/>
      <c r="AL97" s="154"/>
      <c r="AM97" s="154"/>
    </row>
    <row r="98" ht="11.25" customHeight="1" spans="1:39">
      <c r="A98" s="4"/>
      <c r="B98" s="248" t="str">
        <f t="shared" si="63"/>
        <v> </v>
      </c>
      <c r="C98" s="22"/>
      <c r="D98" s="247"/>
      <c r="E98" s="37" t="str">
        <f t="shared" si="67"/>
        <v> </v>
      </c>
      <c r="F98" s="38"/>
      <c r="G98" s="39"/>
      <c r="H98" s="40"/>
      <c r="I98" s="63">
        <f t="shared" si="56"/>
        <v>0</v>
      </c>
      <c r="J98" s="10"/>
      <c r="K98" s="38"/>
      <c r="L98" s="39"/>
      <c r="M98" s="40"/>
      <c r="N98" s="68">
        <f t="shared" si="57"/>
        <v>0</v>
      </c>
      <c r="O98" s="10"/>
      <c r="P98" s="73" t="e">
        <f>F98+K98+#REF!+#REF!</f>
        <v>#REF!</v>
      </c>
      <c r="Q98" s="79" t="e">
        <f>G98+L98+#REF!+#REF!</f>
        <v>#REF!</v>
      </c>
      <c r="R98" s="79" t="e">
        <f>H98+M98+#REF!+#REF!</f>
        <v>#REF!</v>
      </c>
      <c r="S98" s="68" t="e">
        <f t="shared" si="58"/>
        <v>#REF!</v>
      </c>
      <c r="U98" s="4"/>
      <c r="V98" s="37" t="str">
        <f t="shared" si="59"/>
        <v> </v>
      </c>
      <c r="W98" s="86" t="str">
        <f t="shared" si="60"/>
        <v>0</v>
      </c>
      <c r="X98" s="86" t="str">
        <f t="shared" si="61"/>
        <v>0</v>
      </c>
      <c r="Y98" s="100" t="e">
        <f>IF(W98+X98+#REF!+#REF!=0,"",100*R98/(R98+Q98))</f>
        <v>#REF!</v>
      </c>
      <c r="Z98" s="4"/>
      <c r="AA98" s="101" t="str">
        <f t="shared" si="62"/>
        <v> </v>
      </c>
      <c r="AB98" s="99">
        <f t="shared" si="64"/>
        <v>0</v>
      </c>
      <c r="AC98" s="99">
        <f t="shared" si="65"/>
        <v>0</v>
      </c>
      <c r="AD98" s="150">
        <f ca="1" t="shared" si="66"/>
        <v>0</v>
      </c>
      <c r="AF98" s="154"/>
      <c r="AG98" s="154"/>
      <c r="AH98" s="154"/>
      <c r="AI98" s="154"/>
      <c r="AJ98" s="154"/>
      <c r="AK98" s="154"/>
      <c r="AL98" s="154"/>
      <c r="AM98" s="154"/>
    </row>
    <row r="99" ht="11.25" customHeight="1" spans="1:39">
      <c r="A99" s="4"/>
      <c r="B99" s="248" t="str">
        <f t="shared" si="63"/>
        <v> </v>
      </c>
      <c r="C99" s="22"/>
      <c r="D99" s="247"/>
      <c r="E99" s="37" t="str">
        <f t="shared" si="67"/>
        <v> </v>
      </c>
      <c r="F99" s="38"/>
      <c r="G99" s="39"/>
      <c r="H99" s="40"/>
      <c r="I99" s="63">
        <f t="shared" si="56"/>
        <v>0</v>
      </c>
      <c r="J99" s="10"/>
      <c r="K99" s="38"/>
      <c r="L99" s="39"/>
      <c r="M99" s="40"/>
      <c r="N99" s="68">
        <f t="shared" si="57"/>
        <v>0</v>
      </c>
      <c r="O99" s="10"/>
      <c r="P99" s="73" t="e">
        <f>F99+K99+#REF!+#REF!</f>
        <v>#REF!</v>
      </c>
      <c r="Q99" s="79" t="e">
        <f>G99+L99+#REF!+#REF!</f>
        <v>#REF!</v>
      </c>
      <c r="R99" s="79" t="e">
        <f>H99+M99+#REF!+#REF!</f>
        <v>#REF!</v>
      </c>
      <c r="S99" s="68" t="e">
        <f t="shared" si="58"/>
        <v>#REF!</v>
      </c>
      <c r="U99" s="4"/>
      <c r="V99" s="37" t="str">
        <f t="shared" si="59"/>
        <v> </v>
      </c>
      <c r="W99" s="86" t="str">
        <f t="shared" si="60"/>
        <v>0</v>
      </c>
      <c r="X99" s="86" t="str">
        <f t="shared" si="61"/>
        <v>0</v>
      </c>
      <c r="Y99" s="100" t="e">
        <f>IF(W99+X99+#REF!+#REF!=0,"",100*R99/(R99+Q99))</f>
        <v>#REF!</v>
      </c>
      <c r="Z99" s="4"/>
      <c r="AA99" s="101" t="str">
        <f t="shared" si="62"/>
        <v> </v>
      </c>
      <c r="AB99" s="99">
        <f t="shared" si="64"/>
        <v>0</v>
      </c>
      <c r="AC99" s="99">
        <f t="shared" si="65"/>
        <v>0</v>
      </c>
      <c r="AD99" s="150">
        <f ca="1" t="shared" si="66"/>
        <v>0</v>
      </c>
      <c r="AF99" s="154"/>
      <c r="AG99" s="154"/>
      <c r="AH99" s="154"/>
      <c r="AI99" s="154"/>
      <c r="AJ99" s="154"/>
      <c r="AK99" s="154"/>
      <c r="AL99" s="154"/>
      <c r="AM99" s="154"/>
    </row>
    <row r="100" ht="11.25" customHeight="1" spans="1:39">
      <c r="A100" s="4"/>
      <c r="B100" s="248" t="str">
        <f t="shared" si="63"/>
        <v> </v>
      </c>
      <c r="C100" s="22"/>
      <c r="D100" s="247"/>
      <c r="E100" s="37" t="str">
        <f t="shared" si="67"/>
        <v> </v>
      </c>
      <c r="F100" s="38"/>
      <c r="G100" s="39"/>
      <c r="H100" s="40"/>
      <c r="I100" s="63">
        <f t="shared" si="56"/>
        <v>0</v>
      </c>
      <c r="J100" s="10"/>
      <c r="K100" s="38"/>
      <c r="L100" s="39"/>
      <c r="M100" s="40"/>
      <c r="N100" s="68">
        <f t="shared" si="57"/>
        <v>0</v>
      </c>
      <c r="O100" s="10"/>
      <c r="P100" s="73" t="e">
        <f>F100+K100+#REF!+#REF!</f>
        <v>#REF!</v>
      </c>
      <c r="Q100" s="79" t="e">
        <f>G100+L100+#REF!+#REF!</f>
        <v>#REF!</v>
      </c>
      <c r="R100" s="79" t="e">
        <f>H100+M100+#REF!+#REF!</f>
        <v>#REF!</v>
      </c>
      <c r="S100" s="68" t="e">
        <f t="shared" si="58"/>
        <v>#REF!</v>
      </c>
      <c r="U100" s="4"/>
      <c r="V100" s="37" t="str">
        <f t="shared" si="59"/>
        <v> </v>
      </c>
      <c r="W100" s="86" t="str">
        <f t="shared" si="60"/>
        <v>0</v>
      </c>
      <c r="X100" s="86" t="str">
        <f t="shared" si="61"/>
        <v>0</v>
      </c>
      <c r="Y100" s="100" t="e">
        <f>IF(W100+X100+#REF!+#REF!=0,"",100*R100/(R100+Q100))</f>
        <v>#REF!</v>
      </c>
      <c r="Z100" s="4"/>
      <c r="AA100" s="101" t="str">
        <f t="shared" si="62"/>
        <v> </v>
      </c>
      <c r="AB100" s="99">
        <f t="shared" si="64"/>
        <v>0</v>
      </c>
      <c r="AC100" s="99">
        <f t="shared" si="65"/>
        <v>0</v>
      </c>
      <c r="AD100" s="150">
        <f ca="1" t="shared" si="66"/>
        <v>0</v>
      </c>
      <c r="AF100" s="154"/>
      <c r="AG100" s="154"/>
      <c r="AH100" s="154"/>
      <c r="AI100" s="154"/>
      <c r="AJ100" s="154"/>
      <c r="AK100" s="154"/>
      <c r="AL100" s="154"/>
      <c r="AM100" s="154"/>
    </row>
    <row r="101" ht="11.25" customHeight="1" spans="1:39">
      <c r="A101" s="4"/>
      <c r="B101" s="248" t="str">
        <f t="shared" si="63"/>
        <v> </v>
      </c>
      <c r="C101" s="22"/>
      <c r="D101" s="247"/>
      <c r="E101" s="37" t="str">
        <f t="shared" si="67"/>
        <v> </v>
      </c>
      <c r="F101" s="38"/>
      <c r="G101" s="39"/>
      <c r="H101" s="40"/>
      <c r="I101" s="63">
        <f t="shared" si="56"/>
        <v>0</v>
      </c>
      <c r="J101" s="10"/>
      <c r="K101" s="38"/>
      <c r="L101" s="39"/>
      <c r="M101" s="40"/>
      <c r="N101" s="68">
        <f t="shared" si="57"/>
        <v>0</v>
      </c>
      <c r="O101" s="10"/>
      <c r="P101" s="73" t="e">
        <f>F101+K101+#REF!+#REF!</f>
        <v>#REF!</v>
      </c>
      <c r="Q101" s="79" t="e">
        <f>G101+L101+#REF!+#REF!</f>
        <v>#REF!</v>
      </c>
      <c r="R101" s="79" t="e">
        <f>H101+M101+#REF!+#REF!</f>
        <v>#REF!</v>
      </c>
      <c r="S101" s="68" t="e">
        <f t="shared" si="58"/>
        <v>#REF!</v>
      </c>
      <c r="U101" s="4"/>
      <c r="V101" s="37" t="str">
        <f t="shared" si="59"/>
        <v> </v>
      </c>
      <c r="W101" s="86" t="str">
        <f t="shared" si="60"/>
        <v>0</v>
      </c>
      <c r="X101" s="86" t="str">
        <f t="shared" si="61"/>
        <v>0</v>
      </c>
      <c r="Y101" s="100" t="e">
        <f>IF(W101+X101+#REF!+#REF!=0,"",100*R101/(R101+Q101))</f>
        <v>#REF!</v>
      </c>
      <c r="Z101" s="4"/>
      <c r="AA101" s="101" t="str">
        <f t="shared" si="62"/>
        <v> </v>
      </c>
      <c r="AB101" s="99">
        <f t="shared" si="64"/>
        <v>0</v>
      </c>
      <c r="AC101" s="99">
        <f t="shared" si="65"/>
        <v>0</v>
      </c>
      <c r="AD101" s="150">
        <f ca="1" t="shared" si="66"/>
        <v>0</v>
      </c>
      <c r="AF101" s="154"/>
      <c r="AG101" s="154"/>
      <c r="AH101" s="154"/>
      <c r="AI101" s="154"/>
      <c r="AJ101" s="154"/>
      <c r="AK101" s="154"/>
      <c r="AL101" s="154"/>
      <c r="AM101" s="154"/>
    </row>
    <row r="102" ht="11.25" customHeight="1" spans="1:39">
      <c r="A102" s="4"/>
      <c r="B102" s="248" t="str">
        <f t="shared" si="63"/>
        <v> </v>
      </c>
      <c r="C102" s="22"/>
      <c r="D102" s="247"/>
      <c r="E102" s="37" t="str">
        <f t="shared" si="67"/>
        <v> </v>
      </c>
      <c r="F102" s="38"/>
      <c r="G102" s="39"/>
      <c r="H102" s="40"/>
      <c r="I102" s="63">
        <f t="shared" si="56"/>
        <v>0</v>
      </c>
      <c r="J102" s="10"/>
      <c r="K102" s="38"/>
      <c r="L102" s="39"/>
      <c r="M102" s="40"/>
      <c r="N102" s="68">
        <f t="shared" si="57"/>
        <v>0</v>
      </c>
      <c r="O102" s="10"/>
      <c r="P102" s="73" t="e">
        <f>F102+K102+#REF!+#REF!</f>
        <v>#REF!</v>
      </c>
      <c r="Q102" s="79" t="e">
        <f>G102+L102+#REF!+#REF!</f>
        <v>#REF!</v>
      </c>
      <c r="R102" s="79" t="e">
        <f>H102+M102+#REF!+#REF!</f>
        <v>#REF!</v>
      </c>
      <c r="S102" s="68" t="e">
        <f t="shared" si="58"/>
        <v>#REF!</v>
      </c>
      <c r="U102" s="4"/>
      <c r="V102" s="37" t="str">
        <f t="shared" si="59"/>
        <v> </v>
      </c>
      <c r="W102" s="86" t="str">
        <f t="shared" si="60"/>
        <v>0</v>
      </c>
      <c r="X102" s="86" t="str">
        <f t="shared" si="61"/>
        <v>0</v>
      </c>
      <c r="Y102" s="100" t="e">
        <f>IF(W102+X102+#REF!+#REF!=0,"",100*R102/(R102+Q102))</f>
        <v>#REF!</v>
      </c>
      <c r="Z102" s="4"/>
      <c r="AA102" s="101" t="str">
        <f t="shared" si="62"/>
        <v> </v>
      </c>
      <c r="AB102" s="99">
        <f t="shared" si="64"/>
        <v>0</v>
      </c>
      <c r="AC102" s="99">
        <f t="shared" si="65"/>
        <v>0</v>
      </c>
      <c r="AD102" s="150">
        <f ca="1" t="shared" si="66"/>
        <v>0</v>
      </c>
      <c r="AF102" s="154"/>
      <c r="AG102" s="154"/>
      <c r="AH102" s="154"/>
      <c r="AI102" s="154"/>
      <c r="AJ102" s="154"/>
      <c r="AK102" s="154"/>
      <c r="AL102" s="154"/>
      <c r="AM102" s="154"/>
    </row>
    <row r="103" ht="11.25" customHeight="1" spans="1:39">
      <c r="A103" s="4"/>
      <c r="B103" s="248" t="str">
        <f t="shared" si="63"/>
        <v> </v>
      </c>
      <c r="C103" s="22"/>
      <c r="D103" s="247"/>
      <c r="E103" s="37" t="str">
        <f t="shared" si="67"/>
        <v> </v>
      </c>
      <c r="F103" s="38"/>
      <c r="G103" s="39"/>
      <c r="H103" s="40"/>
      <c r="I103" s="63">
        <f t="shared" si="56"/>
        <v>0</v>
      </c>
      <c r="J103" s="10"/>
      <c r="K103" s="38"/>
      <c r="L103" s="39"/>
      <c r="M103" s="40"/>
      <c r="N103" s="68">
        <f t="shared" si="57"/>
        <v>0</v>
      </c>
      <c r="O103" s="10"/>
      <c r="P103" s="73" t="e">
        <f>F103+K103+#REF!+#REF!</f>
        <v>#REF!</v>
      </c>
      <c r="Q103" s="79" t="e">
        <f>G103+L103+#REF!+#REF!</f>
        <v>#REF!</v>
      </c>
      <c r="R103" s="79" t="e">
        <f>H103+M103+#REF!+#REF!</f>
        <v>#REF!</v>
      </c>
      <c r="S103" s="68" t="e">
        <f t="shared" si="58"/>
        <v>#REF!</v>
      </c>
      <c r="U103" s="4"/>
      <c r="V103" s="37" t="str">
        <f t="shared" si="59"/>
        <v> </v>
      </c>
      <c r="W103" s="86" t="str">
        <f t="shared" si="60"/>
        <v>0</v>
      </c>
      <c r="X103" s="86" t="str">
        <f t="shared" si="61"/>
        <v>0</v>
      </c>
      <c r="Y103" s="100" t="e">
        <f>IF(W103+X103+#REF!+#REF!=0,"",100*R103/(R103+Q103))</f>
        <v>#REF!</v>
      </c>
      <c r="Z103" s="4"/>
      <c r="AA103" s="101" t="str">
        <f t="shared" si="62"/>
        <v> </v>
      </c>
      <c r="AB103" s="99">
        <f t="shared" si="64"/>
        <v>0</v>
      </c>
      <c r="AC103" s="99">
        <f t="shared" si="65"/>
        <v>0</v>
      </c>
      <c r="AD103" s="150">
        <f ca="1" t="shared" si="66"/>
        <v>0</v>
      </c>
      <c r="AF103" s="154"/>
      <c r="AG103" s="154"/>
      <c r="AH103" s="154"/>
      <c r="AI103" s="154"/>
      <c r="AJ103" s="154"/>
      <c r="AK103" s="154"/>
      <c r="AL103" s="154"/>
      <c r="AM103" s="154"/>
    </row>
    <row r="104" ht="11.25" customHeight="1" spans="1:39">
      <c r="A104" s="4"/>
      <c r="B104" s="248" t="str">
        <f t="shared" si="63"/>
        <v> </v>
      </c>
      <c r="C104" s="22"/>
      <c r="D104" s="247"/>
      <c r="E104" s="37" t="str">
        <f t="shared" si="67"/>
        <v> </v>
      </c>
      <c r="F104" s="38"/>
      <c r="G104" s="39"/>
      <c r="H104" s="40"/>
      <c r="I104" s="63">
        <f t="shared" si="56"/>
        <v>0</v>
      </c>
      <c r="J104" s="10"/>
      <c r="K104" s="38"/>
      <c r="L104" s="39"/>
      <c r="M104" s="40"/>
      <c r="N104" s="68">
        <f t="shared" si="57"/>
        <v>0</v>
      </c>
      <c r="O104" s="10"/>
      <c r="P104" s="73" t="e">
        <f>F104+K104+#REF!+#REF!</f>
        <v>#REF!</v>
      </c>
      <c r="Q104" s="79" t="e">
        <f>G104+L104+#REF!+#REF!</f>
        <v>#REF!</v>
      </c>
      <c r="R104" s="79" t="e">
        <f>H104+M104+#REF!+#REF!</f>
        <v>#REF!</v>
      </c>
      <c r="S104" s="68" t="e">
        <f t="shared" si="58"/>
        <v>#REF!</v>
      </c>
      <c r="U104" s="4"/>
      <c r="V104" s="37" t="str">
        <f t="shared" si="59"/>
        <v> </v>
      </c>
      <c r="W104" s="86" t="str">
        <f t="shared" si="60"/>
        <v>0</v>
      </c>
      <c r="X104" s="86" t="str">
        <f t="shared" si="61"/>
        <v>0</v>
      </c>
      <c r="Y104" s="100" t="e">
        <f>IF(W104+X104+#REF!+#REF!=0,"",100*R104/(R104+Q104))</f>
        <v>#REF!</v>
      </c>
      <c r="Z104" s="4"/>
      <c r="AA104" s="101" t="str">
        <f t="shared" si="62"/>
        <v> </v>
      </c>
      <c r="AB104" s="99">
        <f t="shared" si="64"/>
        <v>0</v>
      </c>
      <c r="AC104" s="99">
        <f t="shared" si="65"/>
        <v>0</v>
      </c>
      <c r="AD104" s="150">
        <f ca="1" t="shared" si="66"/>
        <v>0</v>
      </c>
      <c r="AF104" s="154"/>
      <c r="AG104" s="154"/>
      <c r="AH104" s="154"/>
      <c r="AI104" s="154"/>
      <c r="AJ104" s="154"/>
      <c r="AK104" s="154"/>
      <c r="AL104" s="154"/>
      <c r="AM104" s="154"/>
    </row>
    <row r="105" ht="11.25" customHeight="1" spans="1:39">
      <c r="A105" s="4"/>
      <c r="B105" s="248" t="str">
        <f t="shared" si="63"/>
        <v> </v>
      </c>
      <c r="C105" s="22"/>
      <c r="D105" s="247"/>
      <c r="E105" s="37" t="str">
        <f t="shared" si="67"/>
        <v> </v>
      </c>
      <c r="F105" s="38"/>
      <c r="G105" s="39"/>
      <c r="H105" s="40"/>
      <c r="I105" s="63">
        <f t="shared" si="56"/>
        <v>0</v>
      </c>
      <c r="J105" s="10"/>
      <c r="K105" s="38"/>
      <c r="L105" s="39"/>
      <c r="M105" s="40"/>
      <c r="N105" s="68">
        <f t="shared" si="57"/>
        <v>0</v>
      </c>
      <c r="O105" s="10"/>
      <c r="P105" s="73" t="e">
        <f>F105+K105+#REF!+#REF!</f>
        <v>#REF!</v>
      </c>
      <c r="Q105" s="79" t="e">
        <f>G105+L105+#REF!+#REF!</f>
        <v>#REF!</v>
      </c>
      <c r="R105" s="79" t="e">
        <f>H105+M105+#REF!+#REF!</f>
        <v>#REF!</v>
      </c>
      <c r="S105" s="68" t="e">
        <f t="shared" si="58"/>
        <v>#REF!</v>
      </c>
      <c r="U105" s="4"/>
      <c r="V105" s="37" t="str">
        <f t="shared" si="59"/>
        <v> </v>
      </c>
      <c r="W105" s="86" t="str">
        <f t="shared" si="60"/>
        <v>0</v>
      </c>
      <c r="X105" s="86" t="str">
        <f t="shared" si="61"/>
        <v>0</v>
      </c>
      <c r="Y105" s="100" t="e">
        <f>IF(W105+X105+#REF!+#REF!=0,"",100*R105/(R105+Q105))</f>
        <v>#REF!</v>
      </c>
      <c r="Z105" s="4"/>
      <c r="AA105" s="101" t="str">
        <f t="shared" si="62"/>
        <v> </v>
      </c>
      <c r="AB105" s="99">
        <f t="shared" si="64"/>
        <v>0</v>
      </c>
      <c r="AC105" s="99">
        <f t="shared" si="65"/>
        <v>0</v>
      </c>
      <c r="AD105" s="150">
        <f ca="1" t="shared" si="66"/>
        <v>0</v>
      </c>
      <c r="AF105" s="154"/>
      <c r="AG105" s="154"/>
      <c r="AH105" s="154"/>
      <c r="AI105" s="154"/>
      <c r="AJ105" s="154"/>
      <c r="AK105" s="154"/>
      <c r="AL105" s="154"/>
      <c r="AM105" s="154"/>
    </row>
    <row r="106" ht="11.25" customHeight="1" spans="1:39">
      <c r="A106" s="4"/>
      <c r="B106" s="248" t="str">
        <f t="shared" si="63"/>
        <v> </v>
      </c>
      <c r="C106" s="22"/>
      <c r="D106" s="247"/>
      <c r="E106" s="37" t="str">
        <f t="shared" si="67"/>
        <v> </v>
      </c>
      <c r="F106" s="38"/>
      <c r="G106" s="39"/>
      <c r="H106" s="40"/>
      <c r="I106" s="63">
        <f t="shared" si="56"/>
        <v>0</v>
      </c>
      <c r="J106" s="10"/>
      <c r="K106" s="38"/>
      <c r="L106" s="39"/>
      <c r="M106" s="40"/>
      <c r="N106" s="68">
        <f t="shared" si="57"/>
        <v>0</v>
      </c>
      <c r="O106" s="10"/>
      <c r="P106" s="73" t="e">
        <f>F106+K106+#REF!+#REF!</f>
        <v>#REF!</v>
      </c>
      <c r="Q106" s="79" t="e">
        <f>G106+L106+#REF!+#REF!</f>
        <v>#REF!</v>
      </c>
      <c r="R106" s="79" t="e">
        <f>H106+M106+#REF!+#REF!</f>
        <v>#REF!</v>
      </c>
      <c r="S106" s="68" t="e">
        <f t="shared" si="58"/>
        <v>#REF!</v>
      </c>
      <c r="U106" s="4"/>
      <c r="V106" s="37" t="str">
        <f t="shared" si="59"/>
        <v> </v>
      </c>
      <c r="W106" s="86" t="str">
        <f t="shared" si="60"/>
        <v>0</v>
      </c>
      <c r="X106" s="86" t="str">
        <f t="shared" si="61"/>
        <v>0</v>
      </c>
      <c r="Y106" s="100" t="e">
        <f>IF(W106+X106+#REF!+#REF!=0,"",100*R106/(R106+Q106))</f>
        <v>#REF!</v>
      </c>
      <c r="Z106" s="4"/>
      <c r="AA106" s="101" t="str">
        <f t="shared" si="62"/>
        <v> </v>
      </c>
      <c r="AB106" s="99">
        <f t="shared" si="64"/>
        <v>0</v>
      </c>
      <c r="AC106" s="99">
        <f t="shared" si="65"/>
        <v>0</v>
      </c>
      <c r="AD106" s="150">
        <f ca="1" t="shared" si="66"/>
        <v>0</v>
      </c>
      <c r="AF106" s="154"/>
      <c r="AG106" s="154"/>
      <c r="AH106" s="154"/>
      <c r="AI106" s="154"/>
      <c r="AJ106" s="154"/>
      <c r="AK106" s="154"/>
      <c r="AL106" s="154"/>
      <c r="AM106" s="154"/>
    </row>
    <row r="107" ht="11.25" customHeight="1" spans="1:39">
      <c r="A107" s="4"/>
      <c r="B107" s="248" t="str">
        <f t="shared" si="63"/>
        <v> </v>
      </c>
      <c r="C107" s="22"/>
      <c r="D107" s="247"/>
      <c r="E107" s="37" t="str">
        <f t="shared" si="67"/>
        <v> </v>
      </c>
      <c r="F107" s="38"/>
      <c r="G107" s="39"/>
      <c r="H107" s="40"/>
      <c r="I107" s="63">
        <f t="shared" si="56"/>
        <v>0</v>
      </c>
      <c r="J107" s="10"/>
      <c r="K107" s="38"/>
      <c r="L107" s="39"/>
      <c r="M107" s="40"/>
      <c r="N107" s="68">
        <f t="shared" si="57"/>
        <v>0</v>
      </c>
      <c r="O107" s="10"/>
      <c r="P107" s="73" t="e">
        <f>F107+K107+#REF!+#REF!</f>
        <v>#REF!</v>
      </c>
      <c r="Q107" s="79" t="e">
        <f>G107+L107+#REF!+#REF!</f>
        <v>#REF!</v>
      </c>
      <c r="R107" s="79" t="e">
        <f>H107+M107+#REF!+#REF!</f>
        <v>#REF!</v>
      </c>
      <c r="S107" s="68" t="e">
        <f t="shared" si="58"/>
        <v>#REF!</v>
      </c>
      <c r="U107" s="4"/>
      <c r="V107" s="37" t="str">
        <f t="shared" si="59"/>
        <v> </v>
      </c>
      <c r="W107" s="86" t="str">
        <f t="shared" si="60"/>
        <v>0</v>
      </c>
      <c r="X107" s="86" t="str">
        <f t="shared" si="61"/>
        <v>0</v>
      </c>
      <c r="Y107" s="100" t="e">
        <f>IF(W107+X107+#REF!+#REF!=0,"",100*R107/(R107+Q107))</f>
        <v>#REF!</v>
      </c>
      <c r="Z107" s="4"/>
      <c r="AA107" s="101" t="str">
        <f t="shared" si="62"/>
        <v> </v>
      </c>
      <c r="AB107" s="99">
        <f t="shared" si="64"/>
        <v>0</v>
      </c>
      <c r="AC107" s="99">
        <f t="shared" si="65"/>
        <v>0</v>
      </c>
      <c r="AD107" s="150">
        <f ca="1" t="shared" si="66"/>
        <v>0</v>
      </c>
      <c r="AF107" s="154"/>
      <c r="AG107" s="154"/>
      <c r="AH107" s="154"/>
      <c r="AI107" s="154"/>
      <c r="AJ107" s="154"/>
      <c r="AK107" s="154"/>
      <c r="AL107" s="154"/>
      <c r="AM107" s="154"/>
    </row>
    <row r="108" ht="11.25" customHeight="1" spans="1:39">
      <c r="A108" s="4"/>
      <c r="B108" s="249" t="str">
        <f t="shared" si="63"/>
        <v> </v>
      </c>
      <c r="C108" s="22"/>
      <c r="D108" s="247"/>
      <c r="E108" s="37" t="str">
        <f t="shared" si="67"/>
        <v> </v>
      </c>
      <c r="F108" s="38"/>
      <c r="G108" s="39"/>
      <c r="H108" s="40"/>
      <c r="I108" s="63">
        <f t="shared" si="56"/>
        <v>0</v>
      </c>
      <c r="J108" s="10"/>
      <c r="K108" s="38"/>
      <c r="L108" s="39"/>
      <c r="M108" s="40"/>
      <c r="N108" s="68">
        <f t="shared" si="57"/>
        <v>0</v>
      </c>
      <c r="O108" s="10"/>
      <c r="P108" s="73" t="e">
        <f>F108+K108+#REF!+#REF!</f>
        <v>#REF!</v>
      </c>
      <c r="Q108" s="79" t="e">
        <f>G108+L108+#REF!+#REF!</f>
        <v>#REF!</v>
      </c>
      <c r="R108" s="79" t="e">
        <f>H108+M108+#REF!+#REF!</f>
        <v>#REF!</v>
      </c>
      <c r="S108" s="68" t="e">
        <f t="shared" si="58"/>
        <v>#REF!</v>
      </c>
      <c r="U108" s="4"/>
      <c r="V108" s="37" t="str">
        <f t="shared" si="59"/>
        <v> </v>
      </c>
      <c r="W108" s="86" t="str">
        <f t="shared" si="60"/>
        <v>0</v>
      </c>
      <c r="X108" s="86" t="str">
        <f t="shared" si="61"/>
        <v>0</v>
      </c>
      <c r="Y108" s="100" t="e">
        <f>IF(W108+X108+#REF!+#REF!=0,"",100*R108/(R108+Q108))</f>
        <v>#REF!</v>
      </c>
      <c r="Z108" s="4"/>
      <c r="AA108" s="101" t="str">
        <f t="shared" si="62"/>
        <v> </v>
      </c>
      <c r="AB108" s="99">
        <f t="shared" si="64"/>
        <v>0</v>
      </c>
      <c r="AC108" s="99">
        <f t="shared" si="65"/>
        <v>0</v>
      </c>
      <c r="AD108" s="150">
        <f ca="1" t="shared" si="66"/>
        <v>0</v>
      </c>
      <c r="AF108" s="154"/>
      <c r="AG108" s="154"/>
      <c r="AH108" s="154"/>
      <c r="AI108" s="154"/>
      <c r="AJ108" s="154"/>
      <c r="AK108" s="154"/>
      <c r="AL108" s="154"/>
      <c r="AM108" s="154"/>
    </row>
    <row r="109" ht="11.25" customHeight="1" spans="1:39">
      <c r="A109" s="4"/>
      <c r="B109" s="22"/>
      <c r="C109" s="22"/>
      <c r="D109" s="247"/>
      <c r="E109" s="37" t="str">
        <f t="shared" si="67"/>
        <v> </v>
      </c>
      <c r="F109" s="42"/>
      <c r="G109" s="43"/>
      <c r="H109" s="44"/>
      <c r="I109" s="63">
        <f t="shared" si="56"/>
        <v>0</v>
      </c>
      <c r="J109" s="10"/>
      <c r="K109" s="42"/>
      <c r="L109" s="43"/>
      <c r="M109" s="44"/>
      <c r="N109" s="68">
        <f t="shared" si="57"/>
        <v>0</v>
      </c>
      <c r="O109" s="10"/>
      <c r="P109" s="73" t="e">
        <f>F109+K109+#REF!+#REF!</f>
        <v>#REF!</v>
      </c>
      <c r="Q109" s="79" t="e">
        <f>G109+L109+#REF!+#REF!</f>
        <v>#REF!</v>
      </c>
      <c r="R109" s="79" t="e">
        <f>H109+M109+#REF!+#REF!</f>
        <v>#REF!</v>
      </c>
      <c r="S109" s="68" t="e">
        <f t="shared" si="58"/>
        <v>#REF!</v>
      </c>
      <c r="U109" s="4"/>
      <c r="V109" s="41" t="str">
        <f t="shared" si="59"/>
        <v> </v>
      </c>
      <c r="W109" s="86" t="str">
        <f t="shared" si="60"/>
        <v>0</v>
      </c>
      <c r="X109" s="86" t="str">
        <f t="shared" si="61"/>
        <v>0</v>
      </c>
      <c r="Y109" s="100" t="e">
        <f>IF(W109+X109+#REF!+#REF!=0,"",100*R109/(R109+Q109))</f>
        <v>#REF!</v>
      </c>
      <c r="Z109" s="4"/>
      <c r="AA109" s="102" t="str">
        <f t="shared" si="62"/>
        <v> </v>
      </c>
      <c r="AB109" s="99">
        <f t="shared" si="64"/>
        <v>0</v>
      </c>
      <c r="AC109" s="99">
        <f t="shared" si="65"/>
        <v>0</v>
      </c>
      <c r="AD109" s="150">
        <f ca="1" t="shared" si="66"/>
        <v>0</v>
      </c>
      <c r="AF109" s="154"/>
      <c r="AG109" s="154"/>
      <c r="AH109" s="154"/>
      <c r="AI109" s="154"/>
      <c r="AJ109" s="154"/>
      <c r="AK109" s="154"/>
      <c r="AL109" s="154"/>
      <c r="AM109" s="154"/>
    </row>
    <row r="110" ht="11.25" customHeight="1" spans="1:39">
      <c r="A110" s="4"/>
      <c r="B110" s="22"/>
      <c r="C110" s="242"/>
      <c r="D110" s="250"/>
      <c r="E110" s="45" t="s">
        <v>13</v>
      </c>
      <c r="F110" s="46">
        <f>SUM(F87:F109)</f>
        <v>0</v>
      </c>
      <c r="G110" s="47">
        <f>SUM(G87:G109)</f>
        <v>0</v>
      </c>
      <c r="H110" s="47">
        <f>SUM(H87:H109)</f>
        <v>0</v>
      </c>
      <c r="I110" s="64">
        <f t="shared" si="56"/>
        <v>0</v>
      </c>
      <c r="J110" s="10"/>
      <c r="K110" s="65">
        <f>SUM(K87:K109)</f>
        <v>0</v>
      </c>
      <c r="L110" s="66">
        <f>SUM(L87:L109)</f>
        <v>0</v>
      </c>
      <c r="M110" s="66">
        <f>SUM(M87:M109)</f>
        <v>0</v>
      </c>
      <c r="N110" s="64">
        <f t="shared" si="57"/>
        <v>0</v>
      </c>
      <c r="O110" s="10"/>
      <c r="P110" s="46" t="e">
        <f>F110+K110+#REF!+#REF!</f>
        <v>#REF!</v>
      </c>
      <c r="Q110" s="47" t="e">
        <f>G110+L110+#REF!+#REF!</f>
        <v>#REF!</v>
      </c>
      <c r="R110" s="47" t="e">
        <f>H110+M110+#REF!+#REF!</f>
        <v>#REF!</v>
      </c>
      <c r="S110" s="64" t="e">
        <f t="shared" si="58"/>
        <v>#REF!</v>
      </c>
      <c r="U110" s="4"/>
      <c r="V110" s="45" t="s">
        <v>13</v>
      </c>
      <c r="W110" s="87" t="str">
        <f>IF((G110+H110=0),"0",H110/(G110+H110))</f>
        <v>0</v>
      </c>
      <c r="X110" s="87" t="str">
        <f>IF((M110+L110=0),"0",M110/(M110+L110))</f>
        <v>0</v>
      </c>
      <c r="Y110" s="103" t="e">
        <f>IF(W110+X110+#REF!+#REF!=0,"0 ",(R110)/(R110+Q110))</f>
        <v>#REF!</v>
      </c>
      <c r="Z110" s="4"/>
      <c r="AA110" s="45" t="s">
        <v>13</v>
      </c>
      <c r="AB110" s="104">
        <f>SUM(AB87:AB109)</f>
        <v>0</v>
      </c>
      <c r="AC110" s="104">
        <f>SUM(AC87:AC109)</f>
        <v>0</v>
      </c>
      <c r="AD110" s="152">
        <f ca="1">SUM(AD87:AD109)</f>
        <v>0</v>
      </c>
      <c r="AF110" s="154"/>
      <c r="AG110" s="154"/>
      <c r="AH110" s="154"/>
      <c r="AI110" s="154"/>
      <c r="AJ110" s="154"/>
      <c r="AK110" s="154"/>
      <c r="AL110" s="154"/>
      <c r="AM110" s="154"/>
    </row>
    <row r="111" ht="11.25" customHeight="1" spans="1:39">
      <c r="A111" s="4"/>
      <c r="C111" s="4"/>
      <c r="AF111" s="154"/>
      <c r="AG111" s="154"/>
      <c r="AH111" s="154"/>
      <c r="AI111" s="154"/>
      <c r="AJ111" s="154"/>
      <c r="AK111" s="154"/>
      <c r="AL111" s="154"/>
      <c r="AM111" s="154"/>
    </row>
    <row r="112" ht="11.25" customHeight="1" spans="1:39">
      <c r="A112" s="4"/>
      <c r="B112" s="4"/>
      <c r="C112" s="4"/>
      <c r="AF112" s="154"/>
      <c r="AG112" s="154"/>
      <c r="AH112" s="154"/>
      <c r="AI112" s="154"/>
      <c r="AJ112" s="154"/>
      <c r="AK112" s="154"/>
      <c r="AL112" s="154"/>
      <c r="AM112" s="154"/>
    </row>
    <row r="113" ht="5.25" customHeight="1" spans="1:39">
      <c r="A113" s="4"/>
      <c r="B113" s="4"/>
      <c r="C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88"/>
      <c r="X113" s="4"/>
      <c r="Y113" s="4"/>
      <c r="Z113" s="4"/>
      <c r="AA113" s="4"/>
      <c r="AB113" s="4"/>
      <c r="AC113" s="4"/>
      <c r="AD113" s="4"/>
      <c r="AE113" s="4"/>
      <c r="AF113" s="154"/>
      <c r="AG113" s="154"/>
      <c r="AH113" s="154"/>
      <c r="AI113" s="154"/>
      <c r="AJ113" s="154"/>
      <c r="AK113" s="154"/>
      <c r="AL113" s="154"/>
      <c r="AM113" s="154"/>
    </row>
    <row r="114" ht="11.25" spans="1:39">
      <c r="A114" s="4"/>
      <c r="B114" s="4"/>
      <c r="C114" s="4"/>
      <c r="AA114" s="265" t="s">
        <v>55</v>
      </c>
      <c r="AB114" s="266"/>
      <c r="AC114" s="266"/>
      <c r="AD114" s="266"/>
      <c r="AF114" s="154"/>
      <c r="AG114" s="154"/>
      <c r="AH114" s="154"/>
      <c r="AI114" s="154"/>
      <c r="AJ114" s="154"/>
      <c r="AK114" s="154"/>
      <c r="AL114" s="154"/>
      <c r="AM114" s="154"/>
    </row>
    <row r="115" ht="11.25" customHeight="1" spans="1:39">
      <c r="A115" s="4"/>
      <c r="B115" s="4"/>
      <c r="C115" s="4"/>
      <c r="D115"/>
      <c r="AA115" s="267"/>
      <c r="AB115" s="268"/>
      <c r="AC115" s="268"/>
      <c r="AD115" s="268"/>
      <c r="AF115" s="154"/>
      <c r="AG115" s="154"/>
      <c r="AH115" s="154"/>
      <c r="AI115" s="154"/>
      <c r="AJ115" s="154"/>
      <c r="AK115" s="154"/>
      <c r="AL115" s="154"/>
      <c r="AM115" s="154"/>
    </row>
    <row r="116" ht="11.25" customHeight="1" spans="1:39">
      <c r="A116" s="251" t="s">
        <v>109</v>
      </c>
      <c r="B116" s="4"/>
      <c r="C116" s="4"/>
      <c r="D116"/>
      <c r="AA116" s="109"/>
      <c r="AB116" s="110"/>
      <c r="AC116" s="156"/>
      <c r="AD116" s="156"/>
      <c r="AF116" s="154"/>
      <c r="AG116" s="154"/>
      <c r="AH116" s="154"/>
      <c r="AI116" s="154"/>
      <c r="AJ116" s="154"/>
      <c r="AK116" s="154"/>
      <c r="AL116" s="154"/>
      <c r="AM116" s="154"/>
    </row>
    <row r="117" ht="11.25" customHeight="1" spans="1:39">
      <c r="A117" s="4"/>
      <c r="B117" s="4"/>
      <c r="C117" s="4"/>
      <c r="D117"/>
      <c r="AA117" s="111"/>
      <c r="AB117" s="112" t="s">
        <v>16</v>
      </c>
      <c r="AC117" s="158" t="s">
        <v>1</v>
      </c>
      <c r="AD117" s="159" t="s">
        <v>2</v>
      </c>
      <c r="AF117" s="154"/>
      <c r="AG117" s="154"/>
      <c r="AH117" s="154"/>
      <c r="AI117" s="154"/>
      <c r="AJ117" s="154"/>
      <c r="AK117" s="154"/>
      <c r="AL117" s="154"/>
      <c r="AM117" s="154"/>
    </row>
    <row r="118" ht="11.25" customHeight="1" spans="1:39">
      <c r="A118" s="4"/>
      <c r="B118" s="4"/>
      <c r="C118" s="4"/>
      <c r="D118"/>
      <c r="AA118" s="113" t="s">
        <v>17</v>
      </c>
      <c r="AB118" s="114" t="e">
        <f>IF(S110=0," ",S110)</f>
        <v>#REF!</v>
      </c>
      <c r="AC118" s="160" t="e">
        <f>IF(Y110=0,"  ",Y110)</f>
        <v>#REF!</v>
      </c>
      <c r="AD118" s="161" t="str">
        <f ca="1">IF(AD110=0," ",AD110)</f>
        <v> </v>
      </c>
      <c r="AF118" s="154"/>
      <c r="AG118" s="154"/>
      <c r="AH118" s="154"/>
      <c r="AI118" s="154"/>
      <c r="AJ118" s="154"/>
      <c r="AK118" s="154"/>
      <c r="AL118" s="154"/>
      <c r="AM118" s="154"/>
    </row>
    <row r="119" ht="11.25" customHeight="1" spans="1:39">
      <c r="A119" s="4"/>
      <c r="B119" s="4"/>
      <c r="C119" s="4"/>
      <c r="D119"/>
      <c r="AA119" s="115" t="s">
        <v>18</v>
      </c>
      <c r="AB119" s="116" t="e">
        <f>IF(#REF!=0," ",#REF!)</f>
        <v>#REF!</v>
      </c>
      <c r="AC119" s="162" t="e">
        <f>IF(#REF!=0," ",#REF!)</f>
        <v>#REF!</v>
      </c>
      <c r="AD119" s="163" t="e">
        <f>IF(#REF!=0," ",#REF!)</f>
        <v>#REF!</v>
      </c>
      <c r="AF119" s="154"/>
      <c r="AG119" s="154"/>
      <c r="AH119" s="154"/>
      <c r="AI119" s="154"/>
      <c r="AJ119" s="154"/>
      <c r="AK119" s="154"/>
      <c r="AL119" s="154"/>
      <c r="AM119" s="154"/>
    </row>
    <row r="120" ht="11.25" customHeight="1" spans="1:39">
      <c r="A120" s="4"/>
      <c r="B120" s="4"/>
      <c r="C120" s="4"/>
      <c r="D120"/>
      <c r="AA120" s="117" t="s">
        <v>13</v>
      </c>
      <c r="AB120" s="118" t="e">
        <f>SUM(AB118:AB119)</f>
        <v>#REF!</v>
      </c>
      <c r="AC120" s="164" t="e">
        <f>IF((R110+#REF!)=0," ",(R110+#REF!)/(R110+#REF!+Q110+#REF!))</f>
        <v>#REF!</v>
      </c>
      <c r="AD120" s="165" t="e">
        <f ca="1">IF(SUM(AD118:AD119)=0," ",SUM(AD118:AD119))</f>
        <v>#REF!</v>
      </c>
      <c r="AF120" s="154"/>
      <c r="AG120" s="154"/>
      <c r="AH120" s="154"/>
      <c r="AI120" s="154"/>
      <c r="AJ120" s="154"/>
      <c r="AK120" s="154"/>
      <c r="AL120" s="154"/>
      <c r="AM120" s="154"/>
    </row>
    <row r="121" ht="11.25" customHeight="1" spans="1:39">
      <c r="A121" s="4"/>
      <c r="B121" s="4"/>
      <c r="C121" s="4"/>
      <c r="AA121" s="119"/>
      <c r="AB121" s="120"/>
      <c r="AC121" s="166"/>
      <c r="AD121" s="166"/>
      <c r="AF121" s="154"/>
      <c r="AG121" s="154"/>
      <c r="AH121" s="154"/>
      <c r="AI121" s="154"/>
      <c r="AJ121" s="154"/>
      <c r="AK121" s="154"/>
      <c r="AL121" s="154"/>
      <c r="AM121" s="154"/>
    </row>
    <row r="122" ht="11.25" customHeight="1" spans="1:39">
      <c r="A122" s="4"/>
      <c r="B122" s="4"/>
      <c r="C122" s="4"/>
      <c r="AA122" s="119"/>
      <c r="AB122" s="121" t="s">
        <v>98</v>
      </c>
      <c r="AC122" s="168">
        <f>AC39</f>
        <v>0</v>
      </c>
      <c r="AD122" s="166"/>
      <c r="AF122" s="154"/>
      <c r="AG122" s="154"/>
      <c r="AH122" s="154"/>
      <c r="AI122" s="154"/>
      <c r="AJ122" s="154"/>
      <c r="AK122" s="154"/>
      <c r="AL122" s="154"/>
      <c r="AM122" s="154"/>
    </row>
    <row r="123" ht="11.25" customHeight="1" spans="1:39">
      <c r="A123" s="4"/>
      <c r="B123" s="4"/>
      <c r="C123" s="4"/>
      <c r="AA123" s="119"/>
      <c r="AB123" s="122" t="s">
        <v>99</v>
      </c>
      <c r="AC123" s="169" t="s">
        <v>100</v>
      </c>
      <c r="AD123" s="166"/>
      <c r="AF123" s="154"/>
      <c r="AG123" s="154"/>
      <c r="AH123" s="154"/>
      <c r="AI123" s="154"/>
      <c r="AJ123" s="154"/>
      <c r="AK123" s="154"/>
      <c r="AL123" s="154"/>
      <c r="AM123" s="154"/>
    </row>
    <row r="124" ht="11.25" customHeight="1" spans="1:39">
      <c r="A124" s="4"/>
      <c r="B124" s="4"/>
      <c r="C124" s="4"/>
      <c r="AA124" s="123" t="s">
        <v>35</v>
      </c>
      <c r="AB124" s="124" t="e">
        <f>IF(R110+#REF!=0," ",(R110+#REF!)/AC122)</f>
        <v>#REF!</v>
      </c>
      <c r="AC124" s="170" t="e">
        <f>IF(R110+#REF!=0," ",(R110+#REF!))</f>
        <v>#REF!</v>
      </c>
      <c r="AD124" s="166"/>
      <c r="AF124" s="154"/>
      <c r="AG124" s="154"/>
      <c r="AH124" s="154"/>
      <c r="AI124" s="154"/>
      <c r="AJ124" s="154"/>
      <c r="AK124" s="154"/>
      <c r="AL124" s="154"/>
      <c r="AM124" s="154"/>
    </row>
    <row r="125" ht="11.25" customHeight="1" spans="1:39">
      <c r="A125" s="4"/>
      <c r="B125" s="4"/>
      <c r="C125" s="4"/>
      <c r="AA125" s="125" t="s">
        <v>38</v>
      </c>
      <c r="AB125" s="126" t="e">
        <f>IF(Q110+#REF!=0," ",(Q110+#REF!)/AC122)</f>
        <v>#REF!</v>
      </c>
      <c r="AC125" s="171" t="e">
        <f>IF(Q110+#REF!=0," ",(Q110+#REF!))</f>
        <v>#REF!</v>
      </c>
      <c r="AD125" s="166"/>
      <c r="AF125" s="154"/>
      <c r="AG125" s="154"/>
      <c r="AH125" s="154"/>
      <c r="AI125" s="154"/>
      <c r="AJ125" s="154"/>
      <c r="AK125" s="154"/>
      <c r="AL125" s="154"/>
      <c r="AM125" s="154"/>
    </row>
    <row r="126" ht="11.25" customHeight="1" spans="1:39">
      <c r="A126" s="4"/>
      <c r="B126" s="4"/>
      <c r="C126" s="4"/>
      <c r="AA126" s="127" t="s">
        <v>40</v>
      </c>
      <c r="AB126" s="128" t="e">
        <f>IF(P110+#REF!=0," ",(P110+#REF!)/AC122)</f>
        <v>#REF!</v>
      </c>
      <c r="AC126" s="172" t="e">
        <f>IF(P110+#REF!=0," ",(P110+#REF!))</f>
        <v>#REF!</v>
      </c>
      <c r="AD126" s="166"/>
      <c r="AF126" s="154"/>
      <c r="AG126" s="154"/>
      <c r="AH126" s="154"/>
      <c r="AI126" s="154"/>
      <c r="AJ126" s="154"/>
      <c r="AK126" s="154"/>
      <c r="AL126" s="154"/>
      <c r="AM126" s="154"/>
    </row>
    <row r="127" ht="11.25" customHeight="1" spans="1:39">
      <c r="A127" s="4"/>
      <c r="B127" s="4"/>
      <c r="C127" s="4"/>
      <c r="AA127" s="119"/>
      <c r="AB127" s="120"/>
      <c r="AC127" s="166"/>
      <c r="AD127" s="166"/>
      <c r="AF127" s="154"/>
      <c r="AG127" s="154"/>
      <c r="AH127" s="154"/>
      <c r="AI127" s="154"/>
      <c r="AJ127" s="154"/>
      <c r="AK127" s="154"/>
      <c r="AL127" s="154"/>
      <c r="AM127" s="154"/>
    </row>
    <row r="128" ht="11.25" customHeight="1" spans="1:39">
      <c r="A128" s="4"/>
      <c r="B128" s="4"/>
      <c r="C128" s="4"/>
      <c r="AA128" s="119"/>
      <c r="AB128" s="129" t="s">
        <v>1</v>
      </c>
      <c r="AC128" s="173" t="s">
        <v>2</v>
      </c>
      <c r="AD128" s="174" t="s">
        <v>101</v>
      </c>
      <c r="AF128" s="154"/>
      <c r="AG128" s="154"/>
      <c r="AH128" s="154"/>
      <c r="AI128" s="154"/>
      <c r="AJ128" s="154"/>
      <c r="AK128" s="154"/>
      <c r="AL128" s="154"/>
      <c r="AM128" s="154"/>
    </row>
    <row r="129" ht="11.25" customHeight="1" spans="1:39">
      <c r="A129" s="4"/>
      <c r="B129" s="4"/>
      <c r="C129" s="4"/>
      <c r="AA129" s="130" t="s">
        <v>3</v>
      </c>
      <c r="AB129" s="131" t="e">
        <f>IF(H110+#REF!+G110+#REF!=0," ",(H110+#REF!)/(H110+#REF!+G110+#REF!))</f>
        <v>#REF!</v>
      </c>
      <c r="AC129" s="175" t="e">
        <f>IF(AB110+#REF!=0," ",AB110+#REF!)</f>
        <v>#REF!</v>
      </c>
      <c r="AD129" s="176" t="e">
        <f>IF(I110+#REF!=0," ",I110+#REF!)</f>
        <v>#REF!</v>
      </c>
      <c r="AF129" s="154"/>
      <c r="AG129" s="154"/>
      <c r="AH129" s="154"/>
      <c r="AI129" s="154"/>
      <c r="AJ129" s="154"/>
      <c r="AK129" s="154"/>
      <c r="AL129" s="154"/>
      <c r="AM129" s="154"/>
    </row>
    <row r="130" ht="11.25" customHeight="1" spans="1:39">
      <c r="A130" s="4"/>
      <c r="B130" s="4"/>
      <c r="C130" s="4"/>
      <c r="AA130" s="132" t="s">
        <v>4</v>
      </c>
      <c r="AB130" s="133" t="e">
        <f>IF(M110+#REF!+L110+#REF!=0," ",(M110+#REF!)/(M110+#REF!+L110+#REF!))</f>
        <v>#REF!</v>
      </c>
      <c r="AC130" s="177" t="e">
        <f>IF(AC110+#REF!=0," ",AC110+#REF!)</f>
        <v>#REF!</v>
      </c>
      <c r="AD130" s="178" t="e">
        <f>IF(N110+#REF!=0," ",N110+#REF!)</f>
        <v>#REF!</v>
      </c>
      <c r="AF130" s="154"/>
      <c r="AG130" s="154"/>
      <c r="AH130" s="154"/>
      <c r="AI130" s="154"/>
      <c r="AJ130" s="154"/>
      <c r="AK130" s="154"/>
      <c r="AL130" s="154"/>
      <c r="AM130" s="154"/>
    </row>
    <row r="131" ht="11.25" customHeight="1" spans="1:39">
      <c r="A131" s="4"/>
      <c r="B131" s="4"/>
      <c r="C131" s="4"/>
      <c r="AA131" s="134" t="s">
        <v>5</v>
      </c>
      <c r="AB131" s="133" t="e">
        <f>IF(#REF!+#REF!+#REF!+#REF!=0," ",(#REF!+#REF!)/(#REF!+#REF!+#REF!+#REF!))</f>
        <v>#REF!</v>
      </c>
      <c r="AC131" s="177" t="e">
        <f>IF(#REF!+#REF!=0," ",#REF!+#REF!)</f>
        <v>#REF!</v>
      </c>
      <c r="AD131" s="178" t="e">
        <f>IF(#REF!+#REF!=0," ",#REF!+#REF!)</f>
        <v>#REF!</v>
      </c>
      <c r="AF131" s="154"/>
      <c r="AG131" s="154"/>
      <c r="AH131" s="154"/>
      <c r="AI131" s="154"/>
      <c r="AJ131" s="154"/>
      <c r="AK131" s="154"/>
      <c r="AL131" s="154"/>
      <c r="AM131" s="154"/>
    </row>
    <row r="132" ht="11.25" customHeight="1" spans="1:39">
      <c r="A132" s="4"/>
      <c r="B132" s="4"/>
      <c r="C132" s="4"/>
      <c r="AA132" s="135" t="s">
        <v>6</v>
      </c>
      <c r="AB132" s="133" t="e">
        <f>IF(#REF!+#REF!+#REF!+#REF!=0," ",(#REF!+#REF!)/(#REF!+#REF!+#REF!+#REF!))</f>
        <v>#REF!</v>
      </c>
      <c r="AC132" s="177" t="e">
        <f>IF(AE110+#REF!=0," ",AE110+#REF!)</f>
        <v>#REF!</v>
      </c>
      <c r="AD132" s="178" t="e">
        <f>IF(#REF!+#REF!=0," ",#REF!+#REF!)</f>
        <v>#REF!</v>
      </c>
      <c r="AF132" s="2"/>
      <c r="AG132" s="2"/>
      <c r="AH132" s="2"/>
      <c r="AI132" s="2"/>
      <c r="AJ132" s="2"/>
      <c r="AK132" s="154"/>
      <c r="AL132" s="154"/>
      <c r="AM132" s="154"/>
    </row>
    <row r="133" ht="11.25" customHeight="1" spans="1:39">
      <c r="A133" s="4"/>
      <c r="B133" s="4"/>
      <c r="C133" s="4"/>
      <c r="AA133" s="136" t="s">
        <v>13</v>
      </c>
      <c r="AB133" s="137" t="e">
        <f>IF(R110+#REF!+Q110+#REF!=0," ",(R110+#REF!)/(R110+#REF!+Q110+#REF!))</f>
        <v>#REF!</v>
      </c>
      <c r="AC133" s="179" t="e">
        <f>SUM(AC129:AC132)</f>
        <v>#REF!</v>
      </c>
      <c r="AD133" s="180" t="e">
        <f>SUM(AD129:AD132)</f>
        <v>#REF!</v>
      </c>
      <c r="AF133" s="2"/>
      <c r="AG133" s="2"/>
      <c r="AH133" s="2"/>
      <c r="AI133" s="2"/>
      <c r="AJ133" s="2"/>
      <c r="AK133" s="154"/>
      <c r="AL133" s="154"/>
      <c r="AM133" s="154"/>
    </row>
    <row r="134" ht="11.25" customHeight="1" spans="1:39">
      <c r="A134" s="4"/>
      <c r="B134" s="4"/>
      <c r="C134" s="4"/>
      <c r="AF134" s="2"/>
      <c r="AG134" s="2"/>
      <c r="AH134" s="2"/>
      <c r="AI134" s="2"/>
      <c r="AJ134" s="2"/>
      <c r="AK134" s="154"/>
      <c r="AL134" s="154"/>
      <c r="AM134" s="154"/>
    </row>
    <row r="135" ht="11.25" customHeight="1" spans="1:36">
      <c r="A135" s="4"/>
      <c r="B135" s="4"/>
      <c r="C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10"/>
      <c r="AB135" s="10"/>
      <c r="AC135" s="4"/>
      <c r="AD135" s="4"/>
      <c r="AE135" s="4"/>
      <c r="AF135" s="2"/>
      <c r="AG135" s="2"/>
      <c r="AH135" s="2"/>
      <c r="AI135" s="2"/>
      <c r="AJ135" s="2"/>
    </row>
    <row r="136" ht="11.25" customHeight="1" spans="1:36">
      <c r="A136" s="4"/>
      <c r="B136" s="4"/>
      <c r="C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10"/>
      <c r="AB136" s="10"/>
      <c r="AC136" s="4"/>
      <c r="AD136" s="4"/>
      <c r="AE136" s="4"/>
      <c r="AF136" s="2"/>
      <c r="AG136" s="2"/>
      <c r="AH136" s="2"/>
      <c r="AI136" s="2"/>
      <c r="AJ136" s="2"/>
    </row>
    <row r="137" ht="11.25" customHeight="1" spans="1:36">
      <c r="A137" s="4"/>
      <c r="B137" s="4"/>
      <c r="C137" s="4"/>
      <c r="D137"/>
      <c r="E137" s="4"/>
      <c r="F137" s="272" t="s">
        <v>2</v>
      </c>
      <c r="G137" s="273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10"/>
      <c r="AB137" s="10"/>
      <c r="AC137" s="4"/>
      <c r="AD137" s="4"/>
      <c r="AE137" s="4"/>
      <c r="AF137" s="2"/>
      <c r="AG137" s="2"/>
      <c r="AH137" s="2"/>
      <c r="AI137" s="2"/>
      <c r="AJ137" s="2"/>
    </row>
    <row r="138" ht="11.25" customHeight="1" spans="1:37">
      <c r="A138" s="4"/>
      <c r="B138" s="4"/>
      <c r="C138" s="4"/>
      <c r="D138"/>
      <c r="E138" s="4"/>
      <c r="F138" s="274" t="s">
        <v>110</v>
      </c>
      <c r="G138" s="275" t="s">
        <v>54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10"/>
      <c r="AB138" s="10"/>
      <c r="AC138" s="4"/>
      <c r="AD138" s="4"/>
      <c r="AE138" s="4"/>
      <c r="AF138" s="2"/>
      <c r="AG138" s="2"/>
      <c r="AH138" s="2"/>
      <c r="AI138" s="2"/>
      <c r="AJ138" s="2"/>
      <c r="AK138" s="2" t="s">
        <v>117</v>
      </c>
    </row>
    <row r="139" ht="11.25" customHeight="1" spans="1:36">
      <c r="A139" s="4"/>
      <c r="B139" s="4"/>
      <c r="C139" s="4"/>
      <c r="D139"/>
      <c r="E139" s="276">
        <f>B5</f>
        <v>0</v>
      </c>
      <c r="F139" s="277">
        <f ca="1">AD87+#REF!</f>
        <v>0</v>
      </c>
      <c r="G139" s="278" t="e">
        <f ca="1">AD5+#REF!</f>
        <v>#REF!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10"/>
      <c r="AB139" s="10"/>
      <c r="AC139" s="4"/>
      <c r="AD139" s="4"/>
      <c r="AE139" s="4"/>
      <c r="AF139" s="2"/>
      <c r="AG139" s="2"/>
      <c r="AH139" s="2"/>
      <c r="AI139" s="2"/>
      <c r="AJ139" s="2"/>
    </row>
    <row r="140" ht="11.25" customHeight="1" spans="1:36">
      <c r="A140" s="4"/>
      <c r="B140" s="4"/>
      <c r="C140" s="4"/>
      <c r="D140"/>
      <c r="E140" s="279">
        <f t="shared" ref="E140:E161" si="68">B6</f>
        <v>0</v>
      </c>
      <c r="F140" s="277">
        <f ca="1">AD88+#REF!</f>
        <v>0</v>
      </c>
      <c r="G140" s="278" t="e">
        <f ca="1">AD6+#REF!</f>
        <v>#REF!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10"/>
      <c r="AB140" s="10"/>
      <c r="AC140" s="4"/>
      <c r="AD140" s="4"/>
      <c r="AE140" s="4"/>
      <c r="AF140" s="2"/>
      <c r="AG140" s="2"/>
      <c r="AH140" s="2"/>
      <c r="AI140" s="2"/>
      <c r="AJ140" s="2"/>
    </row>
    <row r="141" ht="11.25" customHeight="1" spans="1:36">
      <c r="A141" s="4"/>
      <c r="B141" s="4"/>
      <c r="C141" s="4"/>
      <c r="D141"/>
      <c r="E141" s="279">
        <f t="shared" si="68"/>
        <v>0</v>
      </c>
      <c r="F141" s="277">
        <f ca="1">AD89+#REF!</f>
        <v>0</v>
      </c>
      <c r="G141" s="278" t="e">
        <f ca="1">AD7+#REF!</f>
        <v>#REF!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10"/>
      <c r="AB141" s="10"/>
      <c r="AC141" s="4"/>
      <c r="AD141" s="4"/>
      <c r="AE141" s="4"/>
      <c r="AF141" s="2"/>
      <c r="AG141" s="2"/>
      <c r="AH141" s="2"/>
      <c r="AI141" s="2"/>
      <c r="AJ141" s="2"/>
    </row>
    <row r="142" ht="11.25" customHeight="1" spans="1:36">
      <c r="A142" s="4"/>
      <c r="B142" s="4"/>
      <c r="C142" s="4"/>
      <c r="D142"/>
      <c r="E142" s="279">
        <f t="shared" si="68"/>
        <v>0</v>
      </c>
      <c r="F142" s="277">
        <f ca="1">AD90+#REF!</f>
        <v>0</v>
      </c>
      <c r="G142" s="278" t="e">
        <f ca="1">AD8+#REF!</f>
        <v>#REF!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10"/>
      <c r="AB142" s="10"/>
      <c r="AC142" s="4"/>
      <c r="AD142" s="4"/>
      <c r="AE142" s="4"/>
      <c r="AF142" s="2"/>
      <c r="AG142" s="2"/>
      <c r="AH142" s="2"/>
      <c r="AI142" s="2"/>
      <c r="AJ142" s="2"/>
    </row>
    <row r="143" ht="11.25" customHeight="1" spans="1:36">
      <c r="A143" s="4"/>
      <c r="B143" s="4"/>
      <c r="C143" s="4"/>
      <c r="D143"/>
      <c r="E143" s="279">
        <f t="shared" si="68"/>
        <v>0</v>
      </c>
      <c r="F143" s="277">
        <f ca="1">AD91+#REF!</f>
        <v>0</v>
      </c>
      <c r="G143" s="278" t="e">
        <f ca="1">AD9+#REF!</f>
        <v>#REF!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10"/>
      <c r="AB143" s="10"/>
      <c r="AC143" s="4"/>
      <c r="AD143" s="4"/>
      <c r="AE143" s="4"/>
      <c r="AF143" s="2"/>
      <c r="AG143" s="2"/>
      <c r="AH143" s="2"/>
      <c r="AI143" s="2"/>
      <c r="AJ143" s="2"/>
    </row>
    <row r="144" ht="11.25" customHeight="1" spans="1:36">
      <c r="A144" s="4"/>
      <c r="B144" s="4"/>
      <c r="C144" s="4"/>
      <c r="D144"/>
      <c r="E144" s="279">
        <f t="shared" si="68"/>
        <v>0</v>
      </c>
      <c r="F144" s="277">
        <f ca="1">AD92+#REF!</f>
        <v>0</v>
      </c>
      <c r="G144" s="278" t="e">
        <f ca="1">AD10+#REF!</f>
        <v>#REF!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10"/>
      <c r="AB144" s="10"/>
      <c r="AC144" s="4"/>
      <c r="AD144" s="4"/>
      <c r="AE144" s="4"/>
      <c r="AF144" s="2"/>
      <c r="AG144" s="2"/>
      <c r="AH144" s="2"/>
      <c r="AI144" s="2"/>
      <c r="AJ144" s="2"/>
    </row>
    <row r="145" ht="11.25" customHeight="1" spans="1:36">
      <c r="A145" s="4"/>
      <c r="B145" s="4"/>
      <c r="C145" s="4"/>
      <c r="D145"/>
      <c r="E145" s="279">
        <f t="shared" si="68"/>
        <v>0</v>
      </c>
      <c r="F145" s="277">
        <f ca="1">AD93+#REF!</f>
        <v>0</v>
      </c>
      <c r="G145" s="278" t="e">
        <f ca="1">AD11+#REF!</f>
        <v>#REF!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10"/>
      <c r="AB145" s="10"/>
      <c r="AC145" s="4"/>
      <c r="AD145" s="4"/>
      <c r="AE145" s="4"/>
      <c r="AF145" s="2"/>
      <c r="AG145" s="2"/>
      <c r="AH145" s="2"/>
      <c r="AI145" s="2"/>
      <c r="AJ145" s="2"/>
    </row>
    <row r="146" ht="11.25" customHeight="1" spans="1:36">
      <c r="A146" s="4"/>
      <c r="B146" s="4"/>
      <c r="C146" s="4"/>
      <c r="D146"/>
      <c r="E146" s="279">
        <f t="shared" si="68"/>
        <v>0</v>
      </c>
      <c r="F146" s="277">
        <f ca="1">AD94+#REF!</f>
        <v>0</v>
      </c>
      <c r="G146" s="278" t="e">
        <f ca="1">AD12+#REF!</f>
        <v>#REF!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10"/>
      <c r="AB146" s="10"/>
      <c r="AC146" s="4"/>
      <c r="AD146" s="4"/>
      <c r="AE146" s="4"/>
      <c r="AF146" s="2"/>
      <c r="AG146" s="2"/>
      <c r="AH146" s="2"/>
      <c r="AI146" s="2"/>
      <c r="AJ146" s="2"/>
    </row>
    <row r="147" ht="11.25" customHeight="1" spans="1:36">
      <c r="A147" s="4"/>
      <c r="B147" s="4"/>
      <c r="C147" s="4"/>
      <c r="D147"/>
      <c r="E147" s="279">
        <f t="shared" si="68"/>
        <v>0</v>
      </c>
      <c r="F147" s="277">
        <f ca="1">AD95+#REF!</f>
        <v>0</v>
      </c>
      <c r="G147" s="278" t="e">
        <f ca="1">AD13+#REF!</f>
        <v>#REF!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10"/>
      <c r="AB147" s="10"/>
      <c r="AC147" s="4"/>
      <c r="AD147" s="4"/>
      <c r="AE147" s="4"/>
      <c r="AF147" s="2"/>
      <c r="AG147" s="2"/>
      <c r="AH147" s="2"/>
      <c r="AI147" s="2"/>
      <c r="AJ147" s="2"/>
    </row>
    <row r="148" ht="11.25" customHeight="1" spans="1:36">
      <c r="A148" s="4"/>
      <c r="B148" s="4"/>
      <c r="C148" s="4"/>
      <c r="D148"/>
      <c r="E148" s="279">
        <f t="shared" si="68"/>
        <v>0</v>
      </c>
      <c r="F148" s="277">
        <f ca="1">AD96+#REF!</f>
        <v>0</v>
      </c>
      <c r="G148" s="278" t="e">
        <f ca="1">AD14+#REF!</f>
        <v>#REF!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10"/>
      <c r="AB148" s="10"/>
      <c r="AC148" s="4"/>
      <c r="AD148" s="4"/>
      <c r="AE148" s="4"/>
      <c r="AF148" s="2"/>
      <c r="AG148" s="2"/>
      <c r="AH148" s="2"/>
      <c r="AI148" s="2"/>
      <c r="AJ148" s="2"/>
    </row>
    <row r="149" ht="11.25" customHeight="1" spans="1:36">
      <c r="A149" s="4"/>
      <c r="B149" s="4"/>
      <c r="C149" s="4"/>
      <c r="D149"/>
      <c r="E149" s="279">
        <f t="shared" si="68"/>
        <v>0</v>
      </c>
      <c r="F149" s="277">
        <f ca="1">AD97+#REF!</f>
        <v>0</v>
      </c>
      <c r="G149" s="278" t="e">
        <f ca="1">AD15+#REF!</f>
        <v>#REF!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10"/>
      <c r="AB149" s="10"/>
      <c r="AC149" s="4"/>
      <c r="AD149" s="4"/>
      <c r="AE149" s="4"/>
      <c r="AF149" s="2"/>
      <c r="AG149" s="2"/>
      <c r="AH149" s="2"/>
      <c r="AI149" s="2"/>
      <c r="AJ149" s="2"/>
    </row>
    <row r="150" ht="11.25" customHeight="1" spans="1:36">
      <c r="A150" s="4"/>
      <c r="B150" s="4"/>
      <c r="C150" s="4"/>
      <c r="D150"/>
      <c r="E150" s="279">
        <f t="shared" si="68"/>
        <v>0</v>
      </c>
      <c r="F150" s="277">
        <f ca="1">AD98+#REF!</f>
        <v>0</v>
      </c>
      <c r="G150" s="278" t="e">
        <f ca="1">AD16+#REF!</f>
        <v>#REF!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10"/>
      <c r="AB150" s="10"/>
      <c r="AC150" s="4"/>
      <c r="AD150" s="4"/>
      <c r="AE150" s="4"/>
      <c r="AF150" s="2"/>
      <c r="AG150" s="2"/>
      <c r="AH150" s="2"/>
      <c r="AI150" s="2"/>
      <c r="AJ150" s="2"/>
    </row>
    <row r="151" ht="11.25" customHeight="1" spans="1:36">
      <c r="A151" s="4"/>
      <c r="B151" s="4"/>
      <c r="C151" s="4"/>
      <c r="D151"/>
      <c r="E151" s="279">
        <f t="shared" si="68"/>
        <v>0</v>
      </c>
      <c r="F151" s="277">
        <f ca="1">AD99+#REF!</f>
        <v>0</v>
      </c>
      <c r="G151" s="278" t="e">
        <f ca="1">AD17+#REF!</f>
        <v>#REF!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10"/>
      <c r="AB151" s="10"/>
      <c r="AC151" s="4"/>
      <c r="AD151" s="4"/>
      <c r="AE151" s="4"/>
      <c r="AF151" s="2"/>
      <c r="AG151" s="2"/>
      <c r="AH151" s="2"/>
      <c r="AI151" s="2"/>
      <c r="AJ151" s="2"/>
    </row>
    <row r="152" ht="11.25" customHeight="1" spans="1:36">
      <c r="A152" s="4"/>
      <c r="B152" s="4"/>
      <c r="C152" s="4"/>
      <c r="D152"/>
      <c r="E152" s="279">
        <f t="shared" si="68"/>
        <v>0</v>
      </c>
      <c r="F152" s="277">
        <f ca="1">AD100+#REF!</f>
        <v>0</v>
      </c>
      <c r="G152" s="278" t="e">
        <f ca="1">AD18+#REF!</f>
        <v>#REF!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10"/>
      <c r="AB152" s="10"/>
      <c r="AC152" s="4"/>
      <c r="AD152" s="4"/>
      <c r="AE152" s="4"/>
      <c r="AF152" s="2"/>
      <c r="AG152" s="2"/>
      <c r="AH152" s="2"/>
      <c r="AI152" s="2"/>
      <c r="AJ152" s="2"/>
    </row>
    <row r="153" ht="11.25" customHeight="1" spans="1:36">
      <c r="A153" s="4"/>
      <c r="B153" s="4"/>
      <c r="C153" s="4"/>
      <c r="D153"/>
      <c r="E153" s="279">
        <f t="shared" si="68"/>
        <v>0</v>
      </c>
      <c r="F153" s="277">
        <f ca="1">AD101+#REF!</f>
        <v>0</v>
      </c>
      <c r="G153" s="278" t="e">
        <f ca="1">AD19+#REF!</f>
        <v>#REF!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10"/>
      <c r="AB153" s="10"/>
      <c r="AC153" s="4"/>
      <c r="AD153" s="4"/>
      <c r="AE153" s="4"/>
      <c r="AF153" s="2"/>
      <c r="AG153" s="2"/>
      <c r="AH153" s="2"/>
      <c r="AI153" s="2"/>
      <c r="AJ153" s="2"/>
    </row>
    <row r="154" ht="11.25" customHeight="1" spans="1:36">
      <c r="A154" s="4"/>
      <c r="B154" s="4"/>
      <c r="C154" s="4"/>
      <c r="D154"/>
      <c r="E154" s="279">
        <f t="shared" si="68"/>
        <v>0</v>
      </c>
      <c r="F154" s="277">
        <f ca="1">AD102+#REF!</f>
        <v>0</v>
      </c>
      <c r="G154" s="278" t="e">
        <f ca="1">AD20+#REF!</f>
        <v>#REF!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10"/>
      <c r="AB154" s="10"/>
      <c r="AC154" s="4"/>
      <c r="AD154" s="4"/>
      <c r="AE154" s="4"/>
      <c r="AF154" s="2"/>
      <c r="AG154" s="2"/>
      <c r="AH154" s="2"/>
      <c r="AI154" s="2"/>
      <c r="AJ154" s="2"/>
    </row>
    <row r="155" ht="11.25" customHeight="1" spans="1:36">
      <c r="A155" s="4"/>
      <c r="B155" s="4"/>
      <c r="C155" s="4"/>
      <c r="D155"/>
      <c r="E155" s="279">
        <f t="shared" si="68"/>
        <v>0</v>
      </c>
      <c r="F155" s="277">
        <f ca="1">AD103+#REF!</f>
        <v>0</v>
      </c>
      <c r="G155" s="278" t="e">
        <f ca="1">AD21+#REF!</f>
        <v>#REF!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10"/>
      <c r="AB155" s="10"/>
      <c r="AC155" s="4"/>
      <c r="AD155" s="4"/>
      <c r="AE155" s="4"/>
      <c r="AF155" s="2"/>
      <c r="AG155" s="2"/>
      <c r="AH155" s="2"/>
      <c r="AI155" s="2"/>
      <c r="AJ155" s="2"/>
    </row>
    <row r="156" ht="11.25" customHeight="1" spans="1:36">
      <c r="A156" s="4"/>
      <c r="B156" s="4"/>
      <c r="C156" s="4"/>
      <c r="E156" s="279">
        <f t="shared" si="68"/>
        <v>0</v>
      </c>
      <c r="F156" s="277">
        <f ca="1">AD104+#REF!</f>
        <v>0</v>
      </c>
      <c r="G156" s="278" t="e">
        <f ca="1">AD22+#REF!</f>
        <v>#REF!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10"/>
      <c r="AB156" s="10"/>
      <c r="AC156" s="4"/>
      <c r="AD156" s="4"/>
      <c r="AE156" s="4"/>
      <c r="AF156" s="2"/>
      <c r="AG156" s="2"/>
      <c r="AH156" s="2"/>
      <c r="AI156" s="2"/>
      <c r="AJ156" s="2"/>
    </row>
    <row r="157" ht="11.25" customHeight="1" spans="1:36">
      <c r="A157" s="4"/>
      <c r="B157" s="4"/>
      <c r="C157" s="4"/>
      <c r="E157" s="279">
        <f t="shared" si="68"/>
        <v>0</v>
      </c>
      <c r="F157" s="277">
        <f ca="1">AD105+#REF!</f>
        <v>0</v>
      </c>
      <c r="G157" s="278" t="e">
        <f ca="1">AD23+#REF!</f>
        <v>#REF!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10"/>
      <c r="AB157" s="10"/>
      <c r="AC157" s="4"/>
      <c r="AD157" s="4"/>
      <c r="AE157" s="4"/>
      <c r="AF157" s="2"/>
      <c r="AG157" s="2"/>
      <c r="AH157" s="2"/>
      <c r="AI157" s="2"/>
      <c r="AJ157" s="2"/>
    </row>
    <row r="158" ht="11.25" customHeight="1" spans="1:36">
      <c r="A158" s="4"/>
      <c r="B158" s="4"/>
      <c r="C158" s="4"/>
      <c r="E158" s="279">
        <f t="shared" si="68"/>
        <v>0</v>
      </c>
      <c r="F158" s="277">
        <f ca="1">AD106+#REF!</f>
        <v>0</v>
      </c>
      <c r="G158" s="278" t="e">
        <f ca="1">AD24+#REF!</f>
        <v>#REF!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10"/>
      <c r="AB158" s="10"/>
      <c r="AC158" s="4"/>
      <c r="AD158" s="4"/>
      <c r="AE158" s="4"/>
      <c r="AF158" s="2"/>
      <c r="AG158" s="2"/>
      <c r="AH158" s="2"/>
      <c r="AI158" s="2"/>
      <c r="AJ158" s="2"/>
    </row>
    <row r="159" ht="11.25" customHeight="1" spans="1:36">
      <c r="A159" s="4"/>
      <c r="B159" s="4"/>
      <c r="C159" s="4"/>
      <c r="E159" s="279">
        <f t="shared" si="68"/>
        <v>0</v>
      </c>
      <c r="F159" s="277">
        <f ca="1">AD107+#REF!</f>
        <v>0</v>
      </c>
      <c r="G159" s="278" t="e">
        <f ca="1">AD25+#REF!</f>
        <v>#REF!</v>
      </c>
      <c r="AF159" s="2"/>
      <c r="AG159" s="2"/>
      <c r="AH159" s="2"/>
      <c r="AI159" s="2"/>
      <c r="AJ159" s="2"/>
    </row>
    <row r="160" ht="11.25" customHeight="1" spans="1:36">
      <c r="A160" s="4"/>
      <c r="B160" s="4"/>
      <c r="C160" s="4"/>
      <c r="E160" s="279">
        <f t="shared" si="68"/>
        <v>0</v>
      </c>
      <c r="F160" s="277">
        <f ca="1">AD108+#REF!</f>
        <v>0</v>
      </c>
      <c r="G160" s="278" t="e">
        <f ca="1">AD26+#REF!</f>
        <v>#REF!</v>
      </c>
      <c r="AF160" s="2"/>
      <c r="AG160" s="2"/>
      <c r="AH160" s="2"/>
      <c r="AI160" s="2"/>
      <c r="AJ160" s="2"/>
    </row>
    <row r="161" ht="11.25" customHeight="1" spans="1:36">
      <c r="A161" s="4"/>
      <c r="B161" s="4"/>
      <c r="C161" s="4"/>
      <c r="E161" s="280">
        <f t="shared" si="68"/>
        <v>0</v>
      </c>
      <c r="F161" s="281">
        <f ca="1">AD109+#REF!</f>
        <v>0</v>
      </c>
      <c r="G161" s="282" t="e">
        <f ca="1">AD27+#REF!</f>
        <v>#REF!</v>
      </c>
      <c r="AF161" s="2"/>
      <c r="AG161" s="2"/>
      <c r="AH161" s="2"/>
      <c r="AI161" s="2"/>
      <c r="AJ161" s="2"/>
    </row>
    <row r="162" ht="11.25" customHeight="1" spans="1:36">
      <c r="A162" s="4"/>
      <c r="B162" s="4"/>
      <c r="C162" s="4"/>
      <c r="E162" s="283" t="s">
        <v>13</v>
      </c>
      <c r="F162" s="284">
        <f ca="1">SUM(F139:F161)</f>
        <v>0</v>
      </c>
      <c r="G162" s="285" t="e">
        <f ca="1">SUM(G139:G161)</f>
        <v>#REF!</v>
      </c>
      <c r="AF162" s="2"/>
      <c r="AG162" s="2"/>
      <c r="AH162" s="2"/>
      <c r="AI162" s="2"/>
      <c r="AJ162" s="2"/>
    </row>
    <row r="163" ht="11.25" customHeight="1" spans="1:36">
      <c r="A163" s="4"/>
      <c r="B163" s="4"/>
      <c r="C163" s="4"/>
      <c r="AF163" s="2"/>
      <c r="AG163" s="2"/>
      <c r="AH163" s="2"/>
      <c r="AI163" s="2"/>
      <c r="AJ163" s="2"/>
    </row>
    <row r="164" ht="11.25" customHeight="1" spans="1:36">
      <c r="A164" s="4"/>
      <c r="B164" s="4"/>
      <c r="C164" s="4"/>
      <c r="AF164" s="2"/>
      <c r="AG164" s="2"/>
      <c r="AH164" s="2"/>
      <c r="AI164" s="2"/>
      <c r="AJ164" s="2"/>
    </row>
    <row r="165" ht="11.25" customHeight="1" spans="1:36">
      <c r="A165" s="4"/>
      <c r="B165" s="4"/>
      <c r="C165" s="4"/>
      <c r="AF165" s="2"/>
      <c r="AG165" s="2"/>
      <c r="AH165" s="2"/>
      <c r="AI165" s="2"/>
      <c r="AJ165" s="2"/>
    </row>
    <row r="166" ht="11.25" customHeight="1" spans="1:36">
      <c r="A166" s="4"/>
      <c r="B166" s="4"/>
      <c r="C166" s="4"/>
      <c r="AF166" s="2"/>
      <c r="AG166" s="2"/>
      <c r="AH166" s="2"/>
      <c r="AI166" s="2"/>
      <c r="AJ166" s="2"/>
    </row>
    <row r="167" ht="11.25" customHeight="1" spans="1:36">
      <c r="A167" s="4"/>
      <c r="B167" s="4"/>
      <c r="C167" s="4"/>
      <c r="AF167" s="2"/>
      <c r="AG167" s="2"/>
      <c r="AH167" s="2"/>
      <c r="AI167" s="2"/>
      <c r="AJ167" s="2"/>
    </row>
    <row r="168" ht="11.25" customHeight="1" spans="1:36">
      <c r="A168" s="4"/>
      <c r="B168" s="4"/>
      <c r="C168" s="4"/>
      <c r="AF168" s="2"/>
      <c r="AG168" s="2"/>
      <c r="AH168" s="2"/>
      <c r="AI168" s="2"/>
      <c r="AJ168" s="2"/>
    </row>
    <row r="169" ht="11.25" customHeight="1" spans="1:36">
      <c r="A169" s="4"/>
      <c r="B169" s="4"/>
      <c r="C169" s="4"/>
      <c r="AF169" s="2"/>
      <c r="AG169" s="2"/>
      <c r="AH169" s="2"/>
      <c r="AI169" s="2"/>
      <c r="AJ169" s="2"/>
    </row>
    <row r="170" ht="11.25" customHeight="1" spans="1:36">
      <c r="A170" s="4"/>
      <c r="B170" s="4"/>
      <c r="C170" s="4"/>
      <c r="AF170" s="2"/>
      <c r="AG170" s="2"/>
      <c r="AH170" s="2"/>
      <c r="AI170" s="2"/>
      <c r="AJ170" s="2"/>
    </row>
    <row r="171" ht="11.25" customHeight="1" spans="1:36">
      <c r="A171" s="4"/>
      <c r="B171" s="4"/>
      <c r="C171" s="4"/>
      <c r="AF171" s="2"/>
      <c r="AG171" s="2"/>
      <c r="AH171" s="2"/>
      <c r="AI171" s="2"/>
      <c r="AJ171" s="2"/>
    </row>
    <row r="172" ht="11.25" customHeight="1" spans="1:36">
      <c r="A172" s="4"/>
      <c r="B172" s="4"/>
      <c r="C172" s="4"/>
      <c r="AF172" s="2"/>
      <c r="AG172" s="2"/>
      <c r="AH172" s="2"/>
      <c r="AI172" s="2"/>
      <c r="AJ172" s="2"/>
    </row>
    <row r="173" ht="11.25" customHeight="1" spans="1:36">
      <c r="A173" s="4"/>
      <c r="B173" s="4"/>
      <c r="C173" s="4"/>
      <c r="AF173" s="2"/>
      <c r="AG173" s="2"/>
      <c r="AH173" s="2"/>
      <c r="AI173" s="2"/>
      <c r="AJ173" s="2"/>
    </row>
    <row r="174" ht="11.25" customHeight="1" spans="1:36">
      <c r="A174" s="4"/>
      <c r="B174" s="4"/>
      <c r="C174" s="4"/>
      <c r="AF174" s="2"/>
      <c r="AG174" s="2"/>
      <c r="AH174" s="2"/>
      <c r="AI174" s="2"/>
      <c r="AJ174" s="2"/>
    </row>
    <row r="175" ht="11.25" customHeight="1" spans="1:36">
      <c r="A175" s="4"/>
      <c r="B175" s="4"/>
      <c r="C175" s="4"/>
      <c r="AF175" s="2"/>
      <c r="AG175" s="2"/>
      <c r="AH175" s="2"/>
      <c r="AI175" s="2"/>
      <c r="AJ175" s="2"/>
    </row>
    <row r="176" ht="11.25" customHeight="1" spans="1:36">
      <c r="A176" s="4"/>
      <c r="B176" s="4"/>
      <c r="C176" s="4"/>
      <c r="AF176" s="2"/>
      <c r="AG176" s="2"/>
      <c r="AH176" s="2"/>
      <c r="AI176" s="2"/>
      <c r="AJ176" s="2"/>
    </row>
    <row r="177" ht="11.25" customHeight="1" spans="1:36">
      <c r="A177" s="4"/>
      <c r="B177" s="4"/>
      <c r="C177" s="4"/>
      <c r="AF177" s="2"/>
      <c r="AG177" s="2"/>
      <c r="AH177" s="2"/>
      <c r="AI177" s="2"/>
      <c r="AJ177" s="2"/>
    </row>
    <row r="178" ht="11.25" customHeight="1" spans="1:36">
      <c r="A178" s="4"/>
      <c r="B178" s="4"/>
      <c r="C178" s="4"/>
      <c r="AF178" s="2"/>
      <c r="AG178" s="2"/>
      <c r="AH178" s="2"/>
      <c r="AI178" s="2"/>
      <c r="AJ178" s="2"/>
    </row>
    <row r="179" ht="11.25" customHeight="1" spans="1:36">
      <c r="A179" s="4"/>
      <c r="B179" s="4"/>
      <c r="C179" s="4"/>
      <c r="AF179" s="2"/>
      <c r="AG179" s="2"/>
      <c r="AH179" s="2"/>
      <c r="AI179" s="2"/>
      <c r="AJ179" s="2"/>
    </row>
    <row r="180" ht="11.25" customHeight="1" spans="1:36">
      <c r="A180" s="4"/>
      <c r="B180" s="4"/>
      <c r="C180" s="4"/>
      <c r="AF180" s="2"/>
      <c r="AG180" s="2"/>
      <c r="AH180" s="2"/>
      <c r="AI180" s="2"/>
      <c r="AJ180" s="2"/>
    </row>
    <row r="181" ht="15.75" customHeight="1" spans="32:36">
      <c r="AF181" s="3"/>
      <c r="AG181" s="3"/>
      <c r="AH181" s="3"/>
      <c r="AI181" s="3"/>
      <c r="AJ181" s="3"/>
    </row>
    <row r="182" ht="15.75" customHeight="1" spans="32:36">
      <c r="AF182" s="3"/>
      <c r="AG182" s="3"/>
      <c r="AH182" s="3"/>
      <c r="AI182" s="3"/>
      <c r="AJ182" s="3"/>
    </row>
    <row r="183" ht="15.75" customHeight="1" spans="32:36">
      <c r="AF183" s="3"/>
      <c r="AG183" s="3"/>
      <c r="AH183" s="3"/>
      <c r="AI183" s="3"/>
      <c r="AJ183" s="3"/>
    </row>
    <row r="184" ht="15.75" customHeight="1" spans="32:36">
      <c r="AF184" s="3"/>
      <c r="AG184" s="3"/>
      <c r="AH184" s="3"/>
      <c r="AI184" s="3"/>
      <c r="AJ184" s="3"/>
    </row>
    <row r="185" ht="15.75" customHeight="1" spans="32:36">
      <c r="AF185" s="3"/>
      <c r="AG185" s="3"/>
      <c r="AH185" s="3"/>
      <c r="AI185" s="3"/>
      <c r="AJ185" s="3"/>
    </row>
    <row r="186" ht="15.75" customHeight="1" spans="32:36">
      <c r="AF186" s="3"/>
      <c r="AG186" s="3"/>
      <c r="AH186" s="3"/>
      <c r="AI186" s="3"/>
      <c r="AJ186" s="3"/>
    </row>
    <row r="187" ht="15.75" customHeight="1" spans="32:36">
      <c r="AF187" s="3"/>
      <c r="AG187" s="3"/>
      <c r="AH187" s="3"/>
      <c r="AI187" s="3"/>
      <c r="AJ187" s="3"/>
    </row>
    <row r="188" ht="15.75" customHeight="1" spans="32:36">
      <c r="AF188" s="3"/>
      <c r="AG188" s="3"/>
      <c r="AH188" s="3"/>
      <c r="AI188" s="3"/>
      <c r="AJ188" s="3"/>
    </row>
    <row r="189" ht="15.75" customHeight="1" spans="32:36">
      <c r="AF189" s="3"/>
      <c r="AG189" s="3"/>
      <c r="AH189" s="3"/>
      <c r="AI189" s="3"/>
      <c r="AJ189" s="3"/>
    </row>
    <row r="190" ht="15.75" customHeight="1" spans="32:36">
      <c r="AF190" s="3"/>
      <c r="AG190" s="3"/>
      <c r="AH190" s="3"/>
      <c r="AI190" s="3"/>
      <c r="AJ190" s="3"/>
    </row>
    <row r="191" ht="15.75" customHeight="1" spans="32:36">
      <c r="AF191" s="3"/>
      <c r="AG191" s="3"/>
      <c r="AH191" s="3"/>
      <c r="AI191" s="3"/>
      <c r="AJ191" s="3"/>
    </row>
    <row r="192" ht="15.75" customHeight="1" spans="32:36">
      <c r="AF192" s="3"/>
      <c r="AG192" s="3"/>
      <c r="AH192" s="3"/>
      <c r="AI192" s="3"/>
      <c r="AJ192" s="3"/>
    </row>
    <row r="193" ht="15.75" customHeight="1" spans="32:36">
      <c r="AF193" s="3"/>
      <c r="AG193" s="3"/>
      <c r="AH193" s="3"/>
      <c r="AI193" s="3"/>
      <c r="AJ193" s="3"/>
    </row>
    <row r="194" s="1" customFormat="1" ht="15.75" customHeight="1" spans="32:52">
      <c r="AF194" s="306"/>
      <c r="AG194" s="306"/>
      <c r="AH194" s="306"/>
      <c r="AI194" s="306"/>
      <c r="AJ194" s="306"/>
      <c r="AK194" s="309"/>
      <c r="AL194" s="309"/>
      <c r="AM194" s="309"/>
      <c r="AN194" s="309"/>
      <c r="AO194" s="309"/>
      <c r="AP194" s="306"/>
      <c r="AQ194" s="309"/>
      <c r="AR194" s="309"/>
      <c r="AS194" s="309"/>
      <c r="AT194" s="309"/>
      <c r="AU194" s="309"/>
      <c r="AV194" s="309"/>
      <c r="AW194" s="309"/>
      <c r="AX194" s="309"/>
      <c r="AY194" s="309"/>
      <c r="AZ194" s="309"/>
    </row>
    <row r="195" s="1" customFormat="1" ht="15.75" customHeight="1" spans="32:52">
      <c r="AF195" s="306"/>
      <c r="AG195" s="306"/>
      <c r="AH195" s="306"/>
      <c r="AI195" s="306"/>
      <c r="AJ195" s="306"/>
      <c r="AK195" s="309"/>
      <c r="AL195" s="309"/>
      <c r="AM195" s="309"/>
      <c r="AN195" s="309"/>
      <c r="AO195" s="309"/>
      <c r="AP195" s="306"/>
      <c r="AQ195" s="309"/>
      <c r="AR195" s="309"/>
      <c r="AS195" s="309"/>
      <c r="AT195" s="309"/>
      <c r="AU195" s="309"/>
      <c r="AV195" s="309"/>
      <c r="AW195" s="309"/>
      <c r="AX195" s="309"/>
      <c r="AY195" s="309"/>
      <c r="AZ195" s="309"/>
    </row>
    <row r="196" s="1" customFormat="1" ht="15.75" customHeight="1" spans="32:52">
      <c r="AF196" s="306"/>
      <c r="AG196" s="306"/>
      <c r="AH196" s="306"/>
      <c r="AI196" s="306"/>
      <c r="AJ196" s="306"/>
      <c r="AK196" s="309"/>
      <c r="AL196" s="309"/>
      <c r="AM196" s="309"/>
      <c r="AN196" s="309"/>
      <c r="AO196" s="309"/>
      <c r="AP196" s="306"/>
      <c r="AQ196" s="309"/>
      <c r="AR196" s="309"/>
      <c r="AS196" s="309"/>
      <c r="AT196" s="309"/>
      <c r="AU196" s="309"/>
      <c r="AV196" s="309"/>
      <c r="AW196" s="309"/>
      <c r="AX196" s="309"/>
      <c r="AY196" s="309"/>
      <c r="AZ196" s="309"/>
    </row>
    <row r="197" ht="15.75" customHeight="1" spans="32:36">
      <c r="AF197" s="3"/>
      <c r="AG197" s="3"/>
      <c r="AH197" s="3"/>
      <c r="AI197" s="3"/>
      <c r="AJ197" s="3"/>
    </row>
    <row r="198" ht="15.75" customHeight="1" spans="21:36">
      <c r="U198" s="288"/>
      <c r="V198" s="288"/>
      <c r="W198" s="288"/>
      <c r="X198" s="289"/>
      <c r="Y198" s="302"/>
      <c r="Z198" s="302"/>
      <c r="AA198" s="302"/>
      <c r="AB198" s="302"/>
      <c r="AC198" s="302"/>
      <c r="AD198" s="307"/>
      <c r="AF198" s="3"/>
      <c r="AG198" s="3"/>
      <c r="AH198" s="3"/>
      <c r="AI198" s="3"/>
      <c r="AJ198" s="3"/>
    </row>
    <row r="199" ht="15.75" customHeight="1" spans="21:36">
      <c r="U199" s="290"/>
      <c r="V199" s="290"/>
      <c r="W199" s="290" t="s">
        <v>111</v>
      </c>
      <c r="X199" s="291" t="s">
        <v>111</v>
      </c>
      <c r="Y199" s="29"/>
      <c r="Z199" s="29"/>
      <c r="AA199" s="290"/>
      <c r="AB199" s="290"/>
      <c r="AC199" s="290" t="s">
        <v>111</v>
      </c>
      <c r="AD199" s="291" t="s">
        <v>111</v>
      </c>
      <c r="AF199" s="3"/>
      <c r="AG199" s="3"/>
      <c r="AH199" s="3"/>
      <c r="AI199" s="3"/>
      <c r="AJ199" s="3"/>
    </row>
    <row r="200" ht="15.75" customHeight="1" spans="21:36">
      <c r="U200" s="292"/>
      <c r="V200" s="293"/>
      <c r="W200" s="290" t="s">
        <v>112</v>
      </c>
      <c r="X200" s="294" t="s">
        <v>60</v>
      </c>
      <c r="Y200" s="29"/>
      <c r="Z200" s="29"/>
      <c r="AA200" s="292"/>
      <c r="AB200" s="293"/>
      <c r="AC200" s="290" t="s">
        <v>112</v>
      </c>
      <c r="AD200" s="294" t="s">
        <v>60</v>
      </c>
      <c r="AF200" s="3"/>
      <c r="AG200" s="3"/>
      <c r="AH200" s="3"/>
      <c r="AI200" s="3"/>
      <c r="AJ200" s="3"/>
    </row>
    <row r="201" ht="15.75" customHeight="1" spans="2:36">
      <c r="B201" s="286" t="s">
        <v>113</v>
      </c>
      <c r="U201" s="293"/>
      <c r="V201" s="293"/>
      <c r="W201" s="293"/>
      <c r="X201" s="295"/>
      <c r="Y201" s="29"/>
      <c r="Z201" s="29"/>
      <c r="AA201" s="293"/>
      <c r="AB201" s="293"/>
      <c r="AC201" s="293"/>
      <c r="AD201" s="295"/>
      <c r="AF201" s="3"/>
      <c r="AG201" s="3"/>
      <c r="AH201" s="3"/>
      <c r="AI201" s="3"/>
      <c r="AJ201" s="3"/>
    </row>
    <row r="202" ht="15.75" customHeight="1" spans="2:36">
      <c r="B202" s="287">
        <v>45261</v>
      </c>
      <c r="U202" s="293"/>
      <c r="V202" s="293"/>
      <c r="W202" s="293">
        <v>0</v>
      </c>
      <c r="X202" s="295">
        <v>0</v>
      </c>
      <c r="Y202" s="29"/>
      <c r="Z202" s="29"/>
      <c r="AA202" s="293"/>
      <c r="AB202" s="293"/>
      <c r="AC202" s="293">
        <v>0</v>
      </c>
      <c r="AD202" s="295">
        <v>0</v>
      </c>
      <c r="AF202" s="3"/>
      <c r="AG202" s="3"/>
      <c r="AH202" s="3"/>
      <c r="AI202" s="3"/>
      <c r="AJ202" s="3"/>
    </row>
    <row r="203" ht="15.75" customHeight="1" spans="2:36">
      <c r="B203" s="287">
        <v>45262</v>
      </c>
      <c r="U203" s="293"/>
      <c r="V203" s="293"/>
      <c r="W203" s="296" t="e">
        <f>W202+#REF!</f>
        <v>#REF!</v>
      </c>
      <c r="X203" s="297" t="e">
        <f>X202+#REF!</f>
        <v>#REF!</v>
      </c>
      <c r="Y203" s="29"/>
      <c r="Z203" s="29"/>
      <c r="AA203" s="303" t="e">
        <f>IF((#REF!=0)," ",#REF!)</f>
        <v>#REF!</v>
      </c>
      <c r="AB203" s="293"/>
      <c r="AC203" s="296" t="e">
        <f>AC202+#REF!</f>
        <v>#REF!</v>
      </c>
      <c r="AD203" s="297" t="e">
        <f>AD202+#REF!</f>
        <v>#REF!</v>
      </c>
      <c r="AF203" s="3"/>
      <c r="AG203" s="3"/>
      <c r="AH203" s="3"/>
      <c r="AI203" s="3"/>
      <c r="AJ203" s="3"/>
    </row>
    <row r="204" ht="15.75" customHeight="1" spans="2:36">
      <c r="B204" s="287">
        <v>45263</v>
      </c>
      <c r="U204" s="293"/>
      <c r="V204" s="293"/>
      <c r="W204" s="296" t="e">
        <f>#REF!+W203</f>
        <v>#REF!</v>
      </c>
      <c r="X204" s="297" t="e">
        <f>X203+#REF!</f>
        <v>#REF!</v>
      </c>
      <c r="Y204" s="29"/>
      <c r="Z204" s="29"/>
      <c r="AA204" s="303" t="e">
        <f>IF((#REF!=0)," ",#REF!)</f>
        <v>#REF!</v>
      </c>
      <c r="AB204" s="293"/>
      <c r="AC204" s="296" t="e">
        <f>#REF!+AC203</f>
        <v>#REF!</v>
      </c>
      <c r="AD204" s="297" t="e">
        <f>AD203+#REF!</f>
        <v>#REF!</v>
      </c>
      <c r="AF204" s="3"/>
      <c r="AG204" s="3"/>
      <c r="AH204" s="3"/>
      <c r="AI204" s="3"/>
      <c r="AJ204" s="3"/>
    </row>
    <row r="205" ht="15.75" customHeight="1" spans="2:36">
      <c r="B205" s="287">
        <v>45264</v>
      </c>
      <c r="U205" s="293"/>
      <c r="V205" s="293"/>
      <c r="W205" s="296" t="e">
        <f>#REF!+W204</f>
        <v>#REF!</v>
      </c>
      <c r="X205" s="297" t="e">
        <f>X204+#REF!</f>
        <v>#REF!</v>
      </c>
      <c r="Y205" s="29"/>
      <c r="Z205" s="29"/>
      <c r="AA205" s="303" t="e">
        <f>IF((#REF!=0)," ",#REF!)</f>
        <v>#REF!</v>
      </c>
      <c r="AB205" s="293"/>
      <c r="AC205" s="296" t="e">
        <f>#REF!+AC204</f>
        <v>#REF!</v>
      </c>
      <c r="AD205" s="297" t="e">
        <f>AD204+#REF!</f>
        <v>#REF!</v>
      </c>
      <c r="AF205" s="3"/>
      <c r="AG205" s="3"/>
      <c r="AH205" s="3"/>
      <c r="AI205" s="3"/>
      <c r="AJ205" s="3"/>
    </row>
    <row r="206" ht="15.75" customHeight="1" spans="2:36">
      <c r="B206" s="287">
        <v>45265</v>
      </c>
      <c r="U206" s="293"/>
      <c r="V206" s="293"/>
      <c r="W206" s="296" t="e">
        <f>#REF!+W205</f>
        <v>#REF!</v>
      </c>
      <c r="X206" s="297" t="e">
        <f>X205+#REF!</f>
        <v>#REF!</v>
      </c>
      <c r="Y206" s="29"/>
      <c r="Z206" s="29"/>
      <c r="AA206" s="303" t="e">
        <f>IF((#REF!=0)," ",#REF!)</f>
        <v>#REF!</v>
      </c>
      <c r="AB206" s="293"/>
      <c r="AC206" s="296" t="e">
        <f>#REF!+AC205</f>
        <v>#REF!</v>
      </c>
      <c r="AD206" s="297" t="e">
        <f>AD205+#REF!</f>
        <v>#REF!</v>
      </c>
      <c r="AF206" s="3"/>
      <c r="AG206" s="3"/>
      <c r="AH206" s="3"/>
      <c r="AI206" s="3"/>
      <c r="AJ206" s="3"/>
    </row>
    <row r="207" ht="15.75" customHeight="1" spans="2:36">
      <c r="B207" s="287">
        <v>45266</v>
      </c>
      <c r="U207" s="293"/>
      <c r="V207" s="293"/>
      <c r="W207" s="296" t="e">
        <f>#REF!+W206</f>
        <v>#REF!</v>
      </c>
      <c r="X207" s="297" t="e">
        <f>X206+#REF!</f>
        <v>#REF!</v>
      </c>
      <c r="Y207" s="29"/>
      <c r="Z207" s="29"/>
      <c r="AA207" s="303" t="e">
        <f>IF((#REF!=0)," ",#REF!)</f>
        <v>#REF!</v>
      </c>
      <c r="AB207" s="293"/>
      <c r="AC207" s="296" t="e">
        <f>#REF!+AC206</f>
        <v>#REF!</v>
      </c>
      <c r="AD207" s="297" t="e">
        <f>AD206+#REF!</f>
        <v>#REF!</v>
      </c>
      <c r="AF207" s="3"/>
      <c r="AG207" s="3"/>
      <c r="AH207" s="3"/>
      <c r="AI207" s="3"/>
      <c r="AJ207" s="3"/>
    </row>
    <row r="208" ht="15.75" customHeight="1" spans="2:36">
      <c r="B208" s="287">
        <v>45267</v>
      </c>
      <c r="U208" s="293"/>
      <c r="V208" s="293"/>
      <c r="W208" s="296" t="e">
        <f>#REF!+W207</f>
        <v>#REF!</v>
      </c>
      <c r="X208" s="297" t="e">
        <f>X207+#REF!</f>
        <v>#REF!</v>
      </c>
      <c r="Y208" s="29"/>
      <c r="Z208" s="29"/>
      <c r="AA208" s="303" t="e">
        <f>IF((#REF!=0)," ",#REF!)</f>
        <v>#REF!</v>
      </c>
      <c r="AB208" s="293"/>
      <c r="AC208" s="296" t="e">
        <f>#REF!+AC207</f>
        <v>#REF!</v>
      </c>
      <c r="AD208" s="297" t="e">
        <f>AD207+#REF!</f>
        <v>#REF!</v>
      </c>
      <c r="AF208" s="3"/>
      <c r="AG208" s="3"/>
      <c r="AH208" s="3"/>
      <c r="AI208" s="3"/>
      <c r="AJ208" s="3"/>
    </row>
    <row r="209" ht="15.75" customHeight="1" spans="2:36">
      <c r="B209" s="287">
        <v>45268</v>
      </c>
      <c r="U209" s="293"/>
      <c r="V209" s="293"/>
      <c r="W209" s="296" t="e">
        <f>#REF!+W208</f>
        <v>#REF!</v>
      </c>
      <c r="X209" s="297" t="e">
        <f>X208+#REF!</f>
        <v>#REF!</v>
      </c>
      <c r="Y209" s="29"/>
      <c r="Z209" s="29"/>
      <c r="AA209" s="303" t="e">
        <f>IF((#REF!=0)," ",#REF!)</f>
        <v>#REF!</v>
      </c>
      <c r="AB209" s="293"/>
      <c r="AC209" s="296" t="e">
        <f>#REF!+AC208</f>
        <v>#REF!</v>
      </c>
      <c r="AD209" s="297" t="e">
        <f>AD208+#REF!</f>
        <v>#REF!</v>
      </c>
      <c r="AF209" s="3"/>
      <c r="AG209" s="3"/>
      <c r="AH209" s="3"/>
      <c r="AI209" s="3"/>
      <c r="AJ209" s="3"/>
    </row>
    <row r="210" ht="15.75" customHeight="1" spans="2:36">
      <c r="B210" s="287">
        <v>45269</v>
      </c>
      <c r="U210" s="293"/>
      <c r="V210" s="293"/>
      <c r="W210" s="296" t="e">
        <f>#REF!+W209</f>
        <v>#REF!</v>
      </c>
      <c r="X210" s="297" t="e">
        <f>X209+#REF!</f>
        <v>#REF!</v>
      </c>
      <c r="Y210" s="29"/>
      <c r="Z210" s="29"/>
      <c r="AA210" s="303" t="e">
        <f>IF((#REF!=0)," ",#REF!)</f>
        <v>#REF!</v>
      </c>
      <c r="AB210" s="293"/>
      <c r="AC210" s="296" t="e">
        <f>#REF!+AC209</f>
        <v>#REF!</v>
      </c>
      <c r="AD210" s="297" t="e">
        <f>AD209+#REF!</f>
        <v>#REF!</v>
      </c>
      <c r="AF210" s="3"/>
      <c r="AG210" s="3"/>
      <c r="AH210" s="3"/>
      <c r="AI210" s="3"/>
      <c r="AJ210" s="3"/>
    </row>
    <row r="211" ht="15.75" customHeight="1" spans="2:36">
      <c r="B211" s="287">
        <v>45270</v>
      </c>
      <c r="U211" s="293"/>
      <c r="V211" s="293"/>
      <c r="W211" s="296" t="e">
        <f>#REF!+W210</f>
        <v>#REF!</v>
      </c>
      <c r="X211" s="297" t="e">
        <f>X210+#REF!</f>
        <v>#REF!</v>
      </c>
      <c r="Y211" s="29"/>
      <c r="Z211" s="29"/>
      <c r="AA211" s="303" t="e">
        <f>IF((#REF!=0)," ",#REF!)</f>
        <v>#REF!</v>
      </c>
      <c r="AB211" s="293"/>
      <c r="AC211" s="296" t="e">
        <f>#REF!+AC210</f>
        <v>#REF!</v>
      </c>
      <c r="AD211" s="297" t="e">
        <f>AD210+#REF!</f>
        <v>#REF!</v>
      </c>
      <c r="AF211" s="3"/>
      <c r="AG211" s="3"/>
      <c r="AH211" s="3"/>
      <c r="AI211" s="3"/>
      <c r="AJ211" s="3"/>
    </row>
    <row r="212" ht="15.75" customHeight="1" spans="2:36">
      <c r="B212" s="287">
        <v>45271</v>
      </c>
      <c r="U212" s="293"/>
      <c r="V212" s="293"/>
      <c r="W212" s="296" t="e">
        <f>#REF!+W211</f>
        <v>#REF!</v>
      </c>
      <c r="X212" s="297" t="e">
        <f>X211+#REF!</f>
        <v>#REF!</v>
      </c>
      <c r="Y212" s="29"/>
      <c r="Z212" s="29"/>
      <c r="AA212" s="303" t="e">
        <f>IF((#REF!=0)," ",#REF!)</f>
        <v>#REF!</v>
      </c>
      <c r="AB212" s="293"/>
      <c r="AC212" s="296" t="e">
        <f>#REF!+AC211</f>
        <v>#REF!</v>
      </c>
      <c r="AD212" s="297" t="e">
        <f>AD211+#REF!</f>
        <v>#REF!</v>
      </c>
      <c r="AF212" s="3"/>
      <c r="AG212" s="3"/>
      <c r="AH212" s="3"/>
      <c r="AI212" s="3"/>
      <c r="AJ212" s="3"/>
    </row>
    <row r="213" ht="15.75" customHeight="1" spans="2:36">
      <c r="B213" s="287">
        <v>45272</v>
      </c>
      <c r="U213" s="293"/>
      <c r="V213" s="293"/>
      <c r="W213" s="296" t="e">
        <f>#REF!+W212</f>
        <v>#REF!</v>
      </c>
      <c r="X213" s="297" t="e">
        <f>X212+#REF!</f>
        <v>#REF!</v>
      </c>
      <c r="Y213" s="29"/>
      <c r="Z213" s="29"/>
      <c r="AA213" s="303" t="e">
        <f>IF((#REF!=0)," ",#REF!)</f>
        <v>#REF!</v>
      </c>
      <c r="AB213" s="293"/>
      <c r="AC213" s="296" t="e">
        <f>#REF!+AC212</f>
        <v>#REF!</v>
      </c>
      <c r="AD213" s="297" t="e">
        <f>AD212+#REF!</f>
        <v>#REF!</v>
      </c>
      <c r="AF213" s="3"/>
      <c r="AG213" s="3"/>
      <c r="AH213" s="3"/>
      <c r="AI213" s="3"/>
      <c r="AJ213" s="3"/>
    </row>
    <row r="214" ht="15.75" customHeight="1" spans="2:36">
      <c r="B214" s="287">
        <v>45273</v>
      </c>
      <c r="U214" s="293"/>
      <c r="V214" s="293"/>
      <c r="W214" s="296" t="e">
        <f>#REF!+W213</f>
        <v>#REF!</v>
      </c>
      <c r="X214" s="297" t="e">
        <f>X213+#REF!</f>
        <v>#REF!</v>
      </c>
      <c r="Y214" s="29"/>
      <c r="Z214" s="29"/>
      <c r="AA214" s="303" t="e">
        <f>IF((#REF!=0)," ",#REF!)</f>
        <v>#REF!</v>
      </c>
      <c r="AB214" s="293"/>
      <c r="AC214" s="296" t="e">
        <f>#REF!+AC213</f>
        <v>#REF!</v>
      </c>
      <c r="AD214" s="297" t="e">
        <f>AD213+#REF!</f>
        <v>#REF!</v>
      </c>
      <c r="AF214" s="3"/>
      <c r="AG214" s="3"/>
      <c r="AH214" s="3"/>
      <c r="AI214" s="3"/>
      <c r="AJ214" s="3"/>
    </row>
    <row r="215" ht="15.75" customHeight="1" spans="2:36">
      <c r="B215" s="287">
        <v>45274</v>
      </c>
      <c r="U215" s="293"/>
      <c r="V215" s="293"/>
      <c r="W215" s="296" t="e">
        <f>#REF!+W214</f>
        <v>#REF!</v>
      </c>
      <c r="X215" s="297" t="e">
        <f>X214+#REF!</f>
        <v>#REF!</v>
      </c>
      <c r="Y215" s="29"/>
      <c r="Z215" s="29"/>
      <c r="AA215" s="303" t="e">
        <f>IF((#REF!=0)," ",#REF!)</f>
        <v>#REF!</v>
      </c>
      <c r="AB215" s="293"/>
      <c r="AC215" s="296" t="e">
        <f>#REF!+AC214</f>
        <v>#REF!</v>
      </c>
      <c r="AD215" s="297" t="e">
        <f>AD214+#REF!</f>
        <v>#REF!</v>
      </c>
      <c r="AF215" s="3"/>
      <c r="AG215" s="3"/>
      <c r="AH215" s="3"/>
      <c r="AI215" s="3"/>
      <c r="AJ215" s="3"/>
    </row>
    <row r="216" ht="15.75" customHeight="1" spans="2:36">
      <c r="B216" s="287">
        <v>45275</v>
      </c>
      <c r="U216" s="293"/>
      <c r="V216" s="293"/>
      <c r="W216" s="296" t="e">
        <f>#REF!+W215</f>
        <v>#REF!</v>
      </c>
      <c r="X216" s="297" t="e">
        <f>X215+#REF!</f>
        <v>#REF!</v>
      </c>
      <c r="Y216" s="29"/>
      <c r="Z216" s="29"/>
      <c r="AA216" s="303" t="e">
        <f>IF((#REF!=0)," ",#REF!)</f>
        <v>#REF!</v>
      </c>
      <c r="AB216" s="293"/>
      <c r="AC216" s="296" t="e">
        <f>#REF!+AC215</f>
        <v>#REF!</v>
      </c>
      <c r="AD216" s="297" t="e">
        <f>AD215+#REF!</f>
        <v>#REF!</v>
      </c>
      <c r="AF216" s="3"/>
      <c r="AG216" s="3"/>
      <c r="AH216" s="3"/>
      <c r="AI216" s="3"/>
      <c r="AJ216" s="3"/>
    </row>
    <row r="217" ht="15.75" customHeight="1" spans="2:36">
      <c r="B217" s="287">
        <v>45276</v>
      </c>
      <c r="U217" s="293"/>
      <c r="V217" s="293"/>
      <c r="W217" s="296" t="e">
        <f>#REF!+W216</f>
        <v>#REF!</v>
      </c>
      <c r="X217" s="297" t="e">
        <f>X216+#REF!</f>
        <v>#REF!</v>
      </c>
      <c r="Y217" s="29"/>
      <c r="Z217" s="29"/>
      <c r="AA217" s="303" t="e">
        <f>IF((#REF!=0)," ",#REF!)</f>
        <v>#REF!</v>
      </c>
      <c r="AB217" s="293"/>
      <c r="AC217" s="296" t="e">
        <f>#REF!+AC216</f>
        <v>#REF!</v>
      </c>
      <c r="AD217" s="297" t="e">
        <f>AD216+#REF!</f>
        <v>#REF!</v>
      </c>
      <c r="AF217" s="3"/>
      <c r="AG217" s="3"/>
      <c r="AH217" s="3"/>
      <c r="AI217" s="3"/>
      <c r="AJ217" s="3"/>
    </row>
    <row r="218" ht="15.75" customHeight="1" spans="2:36">
      <c r="B218" s="287">
        <v>45277</v>
      </c>
      <c r="U218" s="293"/>
      <c r="V218" s="293"/>
      <c r="W218" s="296" t="e">
        <f>#REF!+W217</f>
        <v>#REF!</v>
      </c>
      <c r="X218" s="297" t="e">
        <f>X217+#REF!</f>
        <v>#REF!</v>
      </c>
      <c r="Y218" s="29"/>
      <c r="Z218" s="29"/>
      <c r="AA218" s="303" t="e">
        <f>IF((#REF!=0)," ",#REF!)</f>
        <v>#REF!</v>
      </c>
      <c r="AB218" s="293"/>
      <c r="AC218" s="296" t="e">
        <f>#REF!+AC217</f>
        <v>#REF!</v>
      </c>
      <c r="AD218" s="297" t="e">
        <f>AD217+#REF!</f>
        <v>#REF!</v>
      </c>
      <c r="AF218" s="3"/>
      <c r="AG218" s="3"/>
      <c r="AH218" s="3"/>
      <c r="AI218" s="3"/>
      <c r="AJ218" s="3"/>
    </row>
    <row r="219" ht="15.75" customHeight="1" spans="2:36">
      <c r="B219" s="287">
        <v>45278</v>
      </c>
      <c r="U219" s="293"/>
      <c r="V219" s="293"/>
      <c r="W219" s="296" t="e">
        <f>#REF!+W218</f>
        <v>#REF!</v>
      </c>
      <c r="X219" s="297" t="e">
        <f>X218+#REF!</f>
        <v>#REF!</v>
      </c>
      <c r="Y219" s="29"/>
      <c r="Z219" s="29"/>
      <c r="AA219" s="303" t="e">
        <f>IF((#REF!=0)," ",#REF!)</f>
        <v>#REF!</v>
      </c>
      <c r="AB219" s="293"/>
      <c r="AC219" s="296" t="e">
        <f>#REF!+AC218</f>
        <v>#REF!</v>
      </c>
      <c r="AD219" s="297" t="e">
        <f>AD218+#REF!</f>
        <v>#REF!</v>
      </c>
      <c r="AF219" s="3"/>
      <c r="AG219" s="3"/>
      <c r="AH219" s="3"/>
      <c r="AI219" s="3"/>
      <c r="AJ219" s="3"/>
    </row>
    <row r="220" ht="15.75" customHeight="1" spans="2:36">
      <c r="B220" s="287">
        <v>45279</v>
      </c>
      <c r="U220" s="293"/>
      <c r="V220" s="293"/>
      <c r="W220" s="296" t="e">
        <f>#REF!+W219</f>
        <v>#REF!</v>
      </c>
      <c r="X220" s="297" t="e">
        <f>X219+#REF!</f>
        <v>#REF!</v>
      </c>
      <c r="Y220" s="29"/>
      <c r="Z220" s="29"/>
      <c r="AA220" s="303" t="e">
        <f>IF((#REF!=0)," ",#REF!)</f>
        <v>#REF!</v>
      </c>
      <c r="AB220" s="293"/>
      <c r="AC220" s="296" t="e">
        <f>#REF!+AC219</f>
        <v>#REF!</v>
      </c>
      <c r="AD220" s="297" t="e">
        <f>AD219+#REF!</f>
        <v>#REF!</v>
      </c>
      <c r="AF220" s="3"/>
      <c r="AG220" s="3"/>
      <c r="AH220" s="3"/>
      <c r="AI220" s="3"/>
      <c r="AJ220" s="3"/>
    </row>
    <row r="221" ht="15.75" customHeight="1" spans="2:36">
      <c r="B221" s="287">
        <v>45280</v>
      </c>
      <c r="U221" s="293"/>
      <c r="V221" s="293"/>
      <c r="W221" s="296" t="e">
        <f>#REF!+W220</f>
        <v>#REF!</v>
      </c>
      <c r="X221" s="297" t="e">
        <f>X220+#REF!</f>
        <v>#REF!</v>
      </c>
      <c r="Y221" s="29"/>
      <c r="Z221" s="29"/>
      <c r="AA221" s="303" t="e">
        <f>IF((#REF!=0)," ",#REF!)</f>
        <v>#REF!</v>
      </c>
      <c r="AB221" s="293"/>
      <c r="AC221" s="296" t="e">
        <f>#REF!+AC220</f>
        <v>#REF!</v>
      </c>
      <c r="AD221" s="297" t="e">
        <f>AD220+#REF!</f>
        <v>#REF!</v>
      </c>
      <c r="AF221" s="3"/>
      <c r="AG221" s="3"/>
      <c r="AH221" s="3"/>
      <c r="AI221" s="3"/>
      <c r="AJ221" s="3"/>
    </row>
    <row r="222" ht="15.75" customHeight="1" spans="2:36">
      <c r="B222" s="287">
        <v>45281</v>
      </c>
      <c r="U222" s="293"/>
      <c r="V222" s="293"/>
      <c r="W222" s="296" t="e">
        <f>#REF!+W221</f>
        <v>#REF!</v>
      </c>
      <c r="X222" s="297" t="e">
        <f>X221+#REF!</f>
        <v>#REF!</v>
      </c>
      <c r="Y222" s="29"/>
      <c r="Z222" s="29"/>
      <c r="AA222" s="303" t="e">
        <f>IF((#REF!=0)," ",#REF!)</f>
        <v>#REF!</v>
      </c>
      <c r="AB222" s="293"/>
      <c r="AC222" s="296" t="e">
        <f>#REF!+AC221</f>
        <v>#REF!</v>
      </c>
      <c r="AD222" s="297" t="e">
        <f>AD221+#REF!</f>
        <v>#REF!</v>
      </c>
      <c r="AF222" s="3"/>
      <c r="AG222" s="3"/>
      <c r="AH222" s="3"/>
      <c r="AI222" s="3"/>
      <c r="AJ222" s="3"/>
    </row>
    <row r="223" ht="15.75" customHeight="1" spans="2:36">
      <c r="B223" s="287">
        <v>45282</v>
      </c>
      <c r="V223" s="293"/>
      <c r="W223" s="296" t="e">
        <f>#REF!+W222</f>
        <v>#REF!</v>
      </c>
      <c r="X223" s="297" t="e">
        <f>X222+#REF!</f>
        <v>#REF!</v>
      </c>
      <c r="Y223" s="29"/>
      <c r="Z223" s="29"/>
      <c r="AA223" s="303" t="e">
        <f>IF((#REF!=0)," ",#REF!)</f>
        <v>#REF!</v>
      </c>
      <c r="AB223" s="293"/>
      <c r="AC223" s="296" t="e">
        <f>#REF!+AC222</f>
        <v>#REF!</v>
      </c>
      <c r="AD223" s="297" t="e">
        <f>AD222+#REF!</f>
        <v>#REF!</v>
      </c>
      <c r="AF223" s="3"/>
      <c r="AG223" s="3"/>
      <c r="AH223" s="3"/>
      <c r="AI223" s="3"/>
      <c r="AJ223" s="3"/>
    </row>
    <row r="224" ht="15.75" customHeight="1" spans="2:36">
      <c r="B224" s="287">
        <v>45283</v>
      </c>
      <c r="V224" s="293"/>
      <c r="W224" s="296" t="e">
        <f>#REF!+W223</f>
        <v>#REF!</v>
      </c>
      <c r="X224" s="297" t="e">
        <f>X223+#REF!</f>
        <v>#REF!</v>
      </c>
      <c r="Y224" s="29"/>
      <c r="Z224" s="29"/>
      <c r="AA224" s="303" t="e">
        <f>IF((#REF!=0)," ",#REF!)</f>
        <v>#REF!</v>
      </c>
      <c r="AB224" s="293"/>
      <c r="AC224" s="296" t="e">
        <f>#REF!+AC223</f>
        <v>#REF!</v>
      </c>
      <c r="AD224" s="297" t="e">
        <f>AD223+#REF!</f>
        <v>#REF!</v>
      </c>
      <c r="AF224" s="3"/>
      <c r="AG224" s="3"/>
      <c r="AH224" s="3"/>
      <c r="AI224" s="3"/>
      <c r="AJ224" s="3"/>
    </row>
    <row r="225" ht="15.75" customHeight="1" spans="2:36">
      <c r="B225" s="287">
        <v>45284</v>
      </c>
      <c r="U225" s="298"/>
      <c r="V225" s="299"/>
      <c r="W225" s="300" t="e">
        <f>#REF!+W224</f>
        <v>#REF!</v>
      </c>
      <c r="X225" s="301" t="e">
        <f>X224+#REF!</f>
        <v>#REF!</v>
      </c>
      <c r="Y225" s="304"/>
      <c r="Z225" s="304"/>
      <c r="AA225" s="305" t="str">
        <f>IF((B109=0)," ",B109)</f>
        <v> </v>
      </c>
      <c r="AB225" s="299"/>
      <c r="AC225" s="300" t="e">
        <f>#REF!+AC224</f>
        <v>#REF!</v>
      </c>
      <c r="AD225" s="301" t="e">
        <f>AD224+#REF!</f>
        <v>#REF!</v>
      </c>
      <c r="AF225" s="3"/>
      <c r="AG225" s="3"/>
      <c r="AH225" s="3"/>
      <c r="AI225" s="3"/>
      <c r="AJ225" s="3"/>
    </row>
    <row r="226" ht="15.75" customHeight="1" spans="2:36">
      <c r="B226" s="287">
        <v>45285</v>
      </c>
      <c r="Y226" s="29"/>
      <c r="Z226" s="29"/>
      <c r="AA226" s="303"/>
      <c r="AB226" s="293"/>
      <c r="AC226" s="296"/>
      <c r="AD226" s="308"/>
      <c r="AF226" s="3"/>
      <c r="AG226" s="3"/>
      <c r="AH226" s="3"/>
      <c r="AI226" s="3"/>
      <c r="AJ226" s="3"/>
    </row>
    <row r="227" ht="15.75" customHeight="1" spans="2:36">
      <c r="B227" s="287">
        <v>45286</v>
      </c>
      <c r="Y227" s="29"/>
      <c r="Z227" s="29"/>
      <c r="AA227" s="303"/>
      <c r="AB227" s="293"/>
      <c r="AC227" s="296"/>
      <c r="AD227" s="308"/>
      <c r="AF227" s="3"/>
      <c r="AG227" s="3"/>
      <c r="AH227" s="3"/>
      <c r="AI227" s="3"/>
      <c r="AJ227" s="3"/>
    </row>
    <row r="228" ht="15.75" customHeight="1" spans="2:36">
      <c r="B228" s="287">
        <v>45287</v>
      </c>
      <c r="Y228" s="29"/>
      <c r="Z228" s="29"/>
      <c r="AA228" s="303"/>
      <c r="AB228" s="293"/>
      <c r="AC228" s="296"/>
      <c r="AD228" s="308"/>
      <c r="AF228" s="3"/>
      <c r="AG228" s="3"/>
      <c r="AH228" s="3"/>
      <c r="AI228" s="3"/>
      <c r="AJ228" s="3"/>
    </row>
    <row r="229" ht="15.75" customHeight="1" spans="2:36">
      <c r="B229" s="287">
        <v>45288</v>
      </c>
      <c r="Y229" s="29"/>
      <c r="Z229" s="29"/>
      <c r="AA229" s="303"/>
      <c r="AB229" s="293"/>
      <c r="AC229" s="296"/>
      <c r="AD229" s="308"/>
      <c r="AF229" s="3"/>
      <c r="AG229" s="3"/>
      <c r="AH229" s="3"/>
      <c r="AI229" s="3"/>
      <c r="AJ229" s="3"/>
    </row>
    <row r="230" ht="15.75" customHeight="1" spans="2:36">
      <c r="B230" s="287">
        <v>45289</v>
      </c>
      <c r="Y230" s="29"/>
      <c r="Z230" s="29"/>
      <c r="AA230" s="303"/>
      <c r="AB230" s="293"/>
      <c r="AC230" s="296"/>
      <c r="AD230" s="308"/>
      <c r="AF230" s="3"/>
      <c r="AG230" s="3"/>
      <c r="AH230" s="3"/>
      <c r="AI230" s="3"/>
      <c r="AJ230" s="3"/>
    </row>
    <row r="231" ht="15.75" customHeight="1" spans="2:36">
      <c r="B231" s="287">
        <v>45290</v>
      </c>
      <c r="Y231" s="29"/>
      <c r="Z231" s="29"/>
      <c r="AA231" s="303"/>
      <c r="AB231" s="290"/>
      <c r="AC231" s="296"/>
      <c r="AD231" s="308"/>
      <c r="AF231" s="3"/>
      <c r="AG231" s="3"/>
      <c r="AH231" s="3"/>
      <c r="AI231" s="3"/>
      <c r="AJ231" s="3"/>
    </row>
    <row r="232" ht="15.75" customHeight="1" spans="2:36">
      <c r="B232" s="287">
        <v>45291</v>
      </c>
      <c r="Y232" s="29"/>
      <c r="Z232" s="29"/>
      <c r="AA232" s="303"/>
      <c r="AB232" s="290"/>
      <c r="AC232" s="296"/>
      <c r="AD232" s="308"/>
      <c r="AF232" s="3"/>
      <c r="AG232" s="3"/>
      <c r="AH232" s="3"/>
      <c r="AI232" s="3"/>
      <c r="AJ232" s="3"/>
    </row>
    <row r="233" ht="15.75" customHeight="1" spans="32:36">
      <c r="AF233" s="3"/>
      <c r="AG233" s="3"/>
      <c r="AH233" s="3"/>
      <c r="AI233" s="3"/>
      <c r="AJ233" s="3"/>
    </row>
    <row r="234" ht="15.75" customHeight="1" spans="32:36">
      <c r="AF234" s="3"/>
      <c r="AG234" s="3"/>
      <c r="AH234" s="3"/>
      <c r="AI234" s="3"/>
      <c r="AJ234" s="3"/>
    </row>
    <row r="235" ht="15.75" customHeight="1" spans="32:36">
      <c r="AF235" s="3"/>
      <c r="AG235" s="3"/>
      <c r="AH235" s="3"/>
      <c r="AI235" s="3"/>
      <c r="AJ235" s="3"/>
    </row>
    <row r="236" ht="15.75" customHeight="1" spans="32:36">
      <c r="AF236" s="3"/>
      <c r="AG236" s="3"/>
      <c r="AH236" s="3"/>
      <c r="AI236" s="3"/>
      <c r="AJ236" s="3"/>
    </row>
    <row r="237" ht="15.75" customHeight="1" spans="32:36">
      <c r="AF237" s="3"/>
      <c r="AG237" s="3"/>
      <c r="AH237" s="3"/>
      <c r="AI237" s="3"/>
      <c r="AJ237" s="3"/>
    </row>
    <row r="238" ht="15.75" customHeight="1" spans="32:36">
      <c r="AF238" s="3"/>
      <c r="AG238" s="3"/>
      <c r="AH238" s="3"/>
      <c r="AI238" s="3"/>
      <c r="AJ238" s="3"/>
    </row>
    <row r="239" ht="15.75" customHeight="1" spans="32:36">
      <c r="AF239" s="3"/>
      <c r="AG239" s="3"/>
      <c r="AH239" s="3"/>
      <c r="AI239" s="3"/>
      <c r="AJ239" s="3"/>
    </row>
    <row r="240" ht="15.75" customHeight="1" spans="32:36">
      <c r="AF240" s="3"/>
      <c r="AG240" s="3"/>
      <c r="AH240" s="3"/>
      <c r="AI240" s="3"/>
      <c r="AJ240" s="3"/>
    </row>
    <row r="241" ht="15.75" customHeight="1" spans="32:36">
      <c r="AF241" s="3"/>
      <c r="AG241" s="3"/>
      <c r="AH241" s="3"/>
      <c r="AI241" s="3"/>
      <c r="AJ241" s="3"/>
    </row>
    <row r="242" ht="15.75" customHeight="1" spans="32:36">
      <c r="AF242" s="3"/>
      <c r="AG242" s="3"/>
      <c r="AH242" s="3"/>
      <c r="AI242" s="3"/>
      <c r="AJ242" s="3"/>
    </row>
    <row r="243" ht="15.75" customHeight="1" spans="32:36">
      <c r="AF243" s="3"/>
      <c r="AG243" s="3"/>
      <c r="AH243" s="3"/>
      <c r="AI243" s="3"/>
      <c r="AJ243" s="3"/>
    </row>
    <row r="244" ht="15.75" customHeight="1" spans="32:36">
      <c r="AF244" s="3"/>
      <c r="AG244" s="3"/>
      <c r="AH244" s="3"/>
      <c r="AI244" s="3"/>
      <c r="AJ244" s="3"/>
    </row>
    <row r="245" ht="15.75" customHeight="1" spans="32:36">
      <c r="AF245" s="3"/>
      <c r="AG245" s="3"/>
      <c r="AH245" s="3"/>
      <c r="AI245" s="3"/>
      <c r="AJ245" s="3"/>
    </row>
    <row r="246" ht="15.75" customHeight="1" spans="32:36">
      <c r="AF246" s="3"/>
      <c r="AG246" s="3"/>
      <c r="AH246" s="3"/>
      <c r="AI246" s="3"/>
      <c r="AJ246" s="3"/>
    </row>
    <row r="247" ht="15.75" customHeight="1" spans="32:36">
      <c r="AF247" s="3"/>
      <c r="AG247" s="3"/>
      <c r="AH247" s="3"/>
      <c r="AI247" s="3"/>
      <c r="AJ247" s="3"/>
    </row>
    <row r="248" ht="15.75" customHeight="1" spans="32:36">
      <c r="AF248" s="3"/>
      <c r="AG248" s="3"/>
      <c r="AH248" s="3"/>
      <c r="AI248" s="3"/>
      <c r="AJ248" s="3"/>
    </row>
    <row r="249" ht="15.75" customHeight="1" spans="32:36">
      <c r="AF249" s="3"/>
      <c r="AG249" s="3"/>
      <c r="AH249" s="3"/>
      <c r="AI249" s="3"/>
      <c r="AJ249" s="3"/>
    </row>
    <row r="250" ht="15.75" customHeight="1" spans="32:36">
      <c r="AF250" s="3"/>
      <c r="AG250" s="3"/>
      <c r="AH250" s="3"/>
      <c r="AI250" s="3"/>
      <c r="AJ250" s="3"/>
    </row>
    <row r="251" ht="15.75" customHeight="1" spans="32:36">
      <c r="AF251" s="3"/>
      <c r="AG251" s="3"/>
      <c r="AH251" s="3"/>
      <c r="AI251" s="3"/>
      <c r="AJ251" s="3"/>
    </row>
    <row r="252" ht="15.75" customHeight="1" spans="32:36">
      <c r="AF252" s="3"/>
      <c r="AG252" s="3"/>
      <c r="AH252" s="3"/>
      <c r="AI252" s="3"/>
      <c r="AJ252" s="3"/>
    </row>
    <row r="253" ht="15.75" customHeight="1" spans="32:36">
      <c r="AF253" s="3"/>
      <c r="AG253" s="3"/>
      <c r="AH253" s="3"/>
      <c r="AI253" s="3"/>
      <c r="AJ253" s="3"/>
    </row>
    <row r="254" ht="15.75" customHeight="1" spans="32:36">
      <c r="AF254" s="3"/>
      <c r="AG254" s="3"/>
      <c r="AH254" s="3"/>
      <c r="AI254" s="3"/>
      <c r="AJ254" s="3"/>
    </row>
    <row r="255" ht="15.75" customHeight="1" spans="32:36">
      <c r="AF255" s="3"/>
      <c r="AG255" s="3"/>
      <c r="AH255" s="3"/>
      <c r="AI255" s="3"/>
      <c r="AJ255" s="3"/>
    </row>
    <row r="256" ht="15.75" customHeight="1" spans="32:36">
      <c r="AF256" s="3"/>
      <c r="AG256" s="3"/>
      <c r="AH256" s="3"/>
      <c r="AI256" s="3"/>
      <c r="AJ256" s="3"/>
    </row>
    <row r="257" ht="15.75" customHeight="1" spans="32:36">
      <c r="AF257" s="3"/>
      <c r="AG257" s="3"/>
      <c r="AH257" s="3"/>
      <c r="AI257" s="3"/>
      <c r="AJ257" s="3"/>
    </row>
    <row r="258" ht="15.75" customHeight="1" spans="32:36">
      <c r="AF258" s="3"/>
      <c r="AG258" s="3"/>
      <c r="AH258" s="3"/>
      <c r="AI258" s="3"/>
      <c r="AJ258" s="3"/>
    </row>
    <row r="259" ht="15.75" customHeight="1" spans="32:36">
      <c r="AF259" s="3"/>
      <c r="AG259" s="3"/>
      <c r="AH259" s="3"/>
      <c r="AI259" s="3"/>
      <c r="AJ259" s="3"/>
    </row>
    <row r="260" ht="15.75" customHeight="1" spans="32:36">
      <c r="AF260" s="3"/>
      <c r="AG260" s="3"/>
      <c r="AH260" s="3"/>
      <c r="AI260" s="3"/>
      <c r="AJ260" s="3"/>
    </row>
    <row r="261" ht="15.75" customHeight="1" spans="32:36">
      <c r="AF261" s="3"/>
      <c r="AG261" s="3"/>
      <c r="AH261" s="3"/>
      <c r="AI261" s="3"/>
      <c r="AJ261" s="3"/>
    </row>
    <row r="262" ht="15.75" customHeight="1" spans="32:36">
      <c r="AF262" s="3"/>
      <c r="AG262" s="3"/>
      <c r="AH262" s="3"/>
      <c r="AI262" s="3"/>
      <c r="AJ262" s="3"/>
    </row>
    <row r="263" ht="15.75" customHeight="1" spans="32:36">
      <c r="AF263" s="3"/>
      <c r="AG263" s="3"/>
      <c r="AH263" s="3"/>
      <c r="AI263" s="3"/>
      <c r="AJ263" s="3"/>
    </row>
    <row r="264" ht="15.75" customHeight="1" spans="32:36">
      <c r="AF264" s="3"/>
      <c r="AG264" s="3"/>
      <c r="AH264" s="3"/>
      <c r="AI264" s="3"/>
      <c r="AJ264" s="3"/>
    </row>
    <row r="265" ht="15.75" customHeight="1" spans="32:36">
      <c r="AF265" s="3"/>
      <c r="AG265" s="3"/>
      <c r="AH265" s="3"/>
      <c r="AI265" s="3"/>
      <c r="AJ265" s="3"/>
    </row>
    <row r="266" ht="15.75" customHeight="1" spans="32:36">
      <c r="AF266" s="3"/>
      <c r="AG266" s="3"/>
      <c r="AH266" s="3"/>
      <c r="AI266" s="3"/>
      <c r="AJ266" s="3"/>
    </row>
    <row r="267" ht="15.75" customHeight="1" spans="32:36">
      <c r="AF267" s="3"/>
      <c r="AG267" s="3"/>
      <c r="AH267" s="3"/>
      <c r="AI267" s="3"/>
      <c r="AJ267" s="3"/>
    </row>
    <row r="268" ht="15.75" customHeight="1" spans="32:36">
      <c r="AF268" s="3"/>
      <c r="AG268" s="3"/>
      <c r="AH268" s="3"/>
      <c r="AI268" s="3"/>
      <c r="AJ268" s="3"/>
    </row>
    <row r="269" ht="15.75" customHeight="1" spans="32:36">
      <c r="AF269" s="3"/>
      <c r="AG269" s="3"/>
      <c r="AH269" s="3"/>
      <c r="AI269" s="3"/>
      <c r="AJ269" s="3"/>
    </row>
    <row r="270" ht="15.75" customHeight="1" spans="32:36">
      <c r="AF270" s="3"/>
      <c r="AG270" s="3"/>
      <c r="AH270" s="3"/>
      <c r="AI270" s="3"/>
      <c r="AJ270" s="3"/>
    </row>
    <row r="271" ht="15.75" customHeight="1" spans="32:36">
      <c r="AF271" s="3"/>
      <c r="AG271" s="3"/>
      <c r="AH271" s="3"/>
      <c r="AI271" s="3"/>
      <c r="AJ271" s="3"/>
    </row>
    <row r="272" ht="15.75" customHeight="1" spans="32:36">
      <c r="AF272" s="3"/>
      <c r="AG272" s="3"/>
      <c r="AH272" s="3"/>
      <c r="AI272" s="3"/>
      <c r="AJ272" s="3"/>
    </row>
    <row r="273" ht="15.75" customHeight="1" spans="32:36">
      <c r="AF273" s="3"/>
      <c r="AG273" s="3"/>
      <c r="AH273" s="3"/>
      <c r="AI273" s="3"/>
      <c r="AJ273" s="3"/>
    </row>
    <row r="274" ht="15.75" customHeight="1" spans="32:36">
      <c r="AF274" s="3"/>
      <c r="AG274" s="3"/>
      <c r="AH274" s="3"/>
      <c r="AI274" s="3"/>
      <c r="AJ274" s="3"/>
    </row>
    <row r="275" ht="15.75" customHeight="1" spans="32:36">
      <c r="AF275" s="3"/>
      <c r="AG275" s="3"/>
      <c r="AH275" s="3"/>
      <c r="AI275" s="3"/>
      <c r="AJ275" s="3"/>
    </row>
    <row r="276" ht="15.75" customHeight="1" spans="32:36">
      <c r="AF276" s="3"/>
      <c r="AG276" s="3"/>
      <c r="AH276" s="3"/>
      <c r="AI276" s="3"/>
      <c r="AJ276" s="3"/>
    </row>
    <row r="277" ht="15.75" customHeight="1" spans="32:36">
      <c r="AF277" s="3"/>
      <c r="AG277" s="3"/>
      <c r="AH277" s="3"/>
      <c r="AI277" s="3"/>
      <c r="AJ277" s="3"/>
    </row>
    <row r="278" ht="15.75" customHeight="1" spans="32:36">
      <c r="AF278" s="3"/>
      <c r="AG278" s="3"/>
      <c r="AH278" s="3"/>
      <c r="AI278" s="3"/>
      <c r="AJ278" s="3"/>
    </row>
    <row r="279" ht="15.75" customHeight="1" spans="32:36">
      <c r="AF279" s="3"/>
      <c r="AG279" s="3"/>
      <c r="AH279" s="3"/>
      <c r="AI279" s="3"/>
      <c r="AJ279" s="3"/>
    </row>
    <row r="280" ht="15.75" customHeight="1" spans="32:36">
      <c r="AF280" s="3"/>
      <c r="AG280" s="3"/>
      <c r="AH280" s="3"/>
      <c r="AI280" s="3"/>
      <c r="AJ280" s="3"/>
    </row>
    <row r="281" ht="15.75" customHeight="1" spans="32:36">
      <c r="AF281" s="3"/>
      <c r="AG281" s="3"/>
      <c r="AH281" s="3"/>
      <c r="AI281" s="3"/>
      <c r="AJ281" s="3"/>
    </row>
    <row r="282" ht="15.75" customHeight="1" spans="32:36">
      <c r="AF282" s="3"/>
      <c r="AG282" s="3"/>
      <c r="AH282" s="3"/>
      <c r="AI282" s="3"/>
      <c r="AJ282" s="3"/>
    </row>
    <row r="283" ht="15.75" customHeight="1" spans="32:36">
      <c r="AF283" s="3"/>
      <c r="AG283" s="3"/>
      <c r="AH283" s="3"/>
      <c r="AI283" s="3"/>
      <c r="AJ283" s="3"/>
    </row>
    <row r="284" ht="15.75" customHeight="1" spans="32:36">
      <c r="AF284" s="3"/>
      <c r="AG284" s="3"/>
      <c r="AH284" s="3"/>
      <c r="AI284" s="3"/>
      <c r="AJ284" s="3"/>
    </row>
    <row r="285" ht="15.75" customHeight="1" spans="32:36">
      <c r="AF285" s="3"/>
      <c r="AG285" s="3"/>
      <c r="AH285" s="3"/>
      <c r="AI285" s="3"/>
      <c r="AJ285" s="3"/>
    </row>
    <row r="286" ht="15.75" customHeight="1" spans="32:36">
      <c r="AF286" s="3"/>
      <c r="AG286" s="3"/>
      <c r="AH286" s="3"/>
      <c r="AI286" s="3"/>
      <c r="AJ286" s="3"/>
    </row>
    <row r="287" ht="15.75" customHeight="1" spans="32:36">
      <c r="AF287" s="3"/>
      <c r="AG287" s="3"/>
      <c r="AH287" s="3"/>
      <c r="AI287" s="3"/>
      <c r="AJ287" s="3"/>
    </row>
    <row r="288" ht="15.75" customHeight="1" spans="32:36">
      <c r="AF288" s="3"/>
      <c r="AG288" s="3"/>
      <c r="AH288" s="3"/>
      <c r="AI288" s="3"/>
      <c r="AJ288" s="3"/>
    </row>
    <row r="289" ht="15.75" customHeight="1" spans="32:36">
      <c r="AF289" s="3"/>
      <c r="AG289" s="3"/>
      <c r="AH289" s="3"/>
      <c r="AI289" s="3"/>
      <c r="AJ289" s="3"/>
    </row>
    <row r="290" ht="15.75" customHeight="1" spans="32:36">
      <c r="AF290" s="3"/>
      <c r="AG290" s="3"/>
      <c r="AH290" s="3"/>
      <c r="AI290" s="3"/>
      <c r="AJ290" s="3"/>
    </row>
    <row r="291" ht="15.75" customHeight="1" spans="32:36">
      <c r="AF291" s="3"/>
      <c r="AG291" s="3"/>
      <c r="AH291" s="3"/>
      <c r="AI291" s="3"/>
      <c r="AJ291" s="3"/>
    </row>
    <row r="292" ht="15.75" customHeight="1" spans="32:36">
      <c r="AF292" s="3"/>
      <c r="AG292" s="3"/>
      <c r="AH292" s="3"/>
      <c r="AI292" s="3"/>
      <c r="AJ292" s="3"/>
    </row>
    <row r="293" ht="15.75" customHeight="1" spans="32:36">
      <c r="AF293" s="3"/>
      <c r="AG293" s="3"/>
      <c r="AH293" s="3"/>
      <c r="AI293" s="3"/>
      <c r="AJ293" s="3"/>
    </row>
    <row r="294" ht="15.75" customHeight="1" spans="32:36">
      <c r="AF294" s="3"/>
      <c r="AG294" s="3"/>
      <c r="AH294" s="3"/>
      <c r="AI294" s="3"/>
      <c r="AJ294" s="3"/>
    </row>
    <row r="295" ht="15.75" customHeight="1" spans="32:36">
      <c r="AF295" s="3"/>
      <c r="AG295" s="3"/>
      <c r="AH295" s="3"/>
      <c r="AI295" s="3"/>
      <c r="AJ295" s="3"/>
    </row>
    <row r="296" ht="15.75" customHeight="1" spans="32:36">
      <c r="AF296" s="3"/>
      <c r="AG296" s="3"/>
      <c r="AH296" s="3"/>
      <c r="AI296" s="3"/>
      <c r="AJ296" s="3"/>
    </row>
    <row r="297" ht="15.75" customHeight="1" spans="32:36">
      <c r="AF297" s="3"/>
      <c r="AG297" s="3"/>
      <c r="AH297" s="3"/>
      <c r="AI297" s="3"/>
      <c r="AJ297" s="3"/>
    </row>
    <row r="298" ht="15.75" customHeight="1" spans="32:36">
      <c r="AF298" s="3"/>
      <c r="AG298" s="3"/>
      <c r="AH298" s="3"/>
      <c r="AI298" s="3"/>
      <c r="AJ298" s="3"/>
    </row>
    <row r="299" ht="15.75" customHeight="1" spans="32:36">
      <c r="AF299" s="3"/>
      <c r="AG299" s="3"/>
      <c r="AH299" s="3"/>
      <c r="AI299" s="3"/>
      <c r="AJ299" s="3"/>
    </row>
    <row r="300" ht="15.75" customHeight="1" spans="32:36">
      <c r="AF300" s="3"/>
      <c r="AG300" s="3"/>
      <c r="AH300" s="3"/>
      <c r="AI300" s="3"/>
      <c r="AJ300" s="3"/>
    </row>
    <row r="301" ht="15.75" customHeight="1" spans="32:36">
      <c r="AF301" s="3"/>
      <c r="AG301" s="3"/>
      <c r="AH301" s="3"/>
      <c r="AI301" s="3"/>
      <c r="AJ301" s="3"/>
    </row>
    <row r="302" ht="15.75" customHeight="1" spans="32:36">
      <c r="AF302" s="3"/>
      <c r="AG302" s="3"/>
      <c r="AH302" s="3"/>
      <c r="AI302" s="3"/>
      <c r="AJ302" s="3"/>
    </row>
    <row r="303" ht="15.75" customHeight="1" spans="32:36">
      <c r="AF303" s="3"/>
      <c r="AG303" s="3"/>
      <c r="AH303" s="3"/>
      <c r="AI303" s="3"/>
      <c r="AJ303" s="3"/>
    </row>
    <row r="304" ht="15.75" customHeight="1" spans="32:36">
      <c r="AF304" s="3"/>
      <c r="AG304" s="3"/>
      <c r="AH304" s="3"/>
      <c r="AI304" s="3"/>
      <c r="AJ304" s="3"/>
    </row>
    <row r="305" ht="15.75" customHeight="1" spans="32:36">
      <c r="AF305" s="3"/>
      <c r="AG305" s="3"/>
      <c r="AH305" s="3"/>
      <c r="AI305" s="3"/>
      <c r="AJ305" s="3"/>
    </row>
    <row r="306" ht="15.75" customHeight="1" spans="32:36">
      <c r="AF306" s="3"/>
      <c r="AG306" s="3"/>
      <c r="AH306" s="3"/>
      <c r="AI306" s="3"/>
      <c r="AJ306" s="3"/>
    </row>
    <row r="307" ht="15.75" customHeight="1" spans="32:36">
      <c r="AF307" s="3"/>
      <c r="AG307" s="3"/>
      <c r="AH307" s="3"/>
      <c r="AI307" s="3"/>
      <c r="AJ307" s="3"/>
    </row>
    <row r="308" ht="15.75" customHeight="1" spans="32:36">
      <c r="AF308" s="3"/>
      <c r="AG308" s="3"/>
      <c r="AH308" s="3"/>
      <c r="AI308" s="3"/>
      <c r="AJ308" s="3"/>
    </row>
    <row r="309" ht="15.75" customHeight="1" spans="32:36">
      <c r="AF309" s="3"/>
      <c r="AG309" s="3"/>
      <c r="AH309" s="3"/>
      <c r="AI309" s="3"/>
      <c r="AJ309" s="3"/>
    </row>
    <row r="310" ht="15.75" customHeight="1" spans="32:36">
      <c r="AF310" s="3"/>
      <c r="AG310" s="3"/>
      <c r="AH310" s="3"/>
      <c r="AI310" s="3"/>
      <c r="AJ310" s="3"/>
    </row>
    <row r="311" ht="15.75" customHeight="1" spans="32:36">
      <c r="AF311" s="3"/>
      <c r="AG311" s="3"/>
      <c r="AH311" s="3"/>
      <c r="AI311" s="3"/>
      <c r="AJ311" s="3"/>
    </row>
    <row r="312" ht="15.75" customHeight="1" spans="32:36">
      <c r="AF312" s="3"/>
      <c r="AG312" s="3"/>
      <c r="AH312" s="3"/>
      <c r="AI312" s="3"/>
      <c r="AJ312" s="3"/>
    </row>
    <row r="313" ht="15.75" customHeight="1" spans="32:36">
      <c r="AF313" s="3"/>
      <c r="AG313" s="3"/>
      <c r="AH313" s="3"/>
      <c r="AI313" s="3"/>
      <c r="AJ313" s="3"/>
    </row>
    <row r="314" ht="15.75" customHeight="1" spans="32:36">
      <c r="AF314" s="3"/>
      <c r="AG314" s="3"/>
      <c r="AH314" s="3"/>
      <c r="AI314" s="3"/>
      <c r="AJ314" s="3"/>
    </row>
    <row r="315" ht="15.75" customHeight="1" spans="32:36">
      <c r="AF315" s="3"/>
      <c r="AG315" s="3"/>
      <c r="AH315" s="3"/>
      <c r="AI315" s="3"/>
      <c r="AJ315" s="3"/>
    </row>
    <row r="316" ht="15.75" customHeight="1" spans="32:36">
      <c r="AF316" s="3"/>
      <c r="AG316" s="3"/>
      <c r="AH316" s="3"/>
      <c r="AI316" s="3"/>
      <c r="AJ316" s="3"/>
    </row>
    <row r="317" ht="15.75" customHeight="1" spans="32:36">
      <c r="AF317" s="3"/>
      <c r="AG317" s="3"/>
      <c r="AH317" s="3"/>
      <c r="AI317" s="3"/>
      <c r="AJ317" s="3"/>
    </row>
    <row r="318" ht="15.75" customHeight="1" spans="32:36">
      <c r="AF318" s="3"/>
      <c r="AG318" s="3"/>
      <c r="AH318" s="3"/>
      <c r="AI318" s="3"/>
      <c r="AJ318" s="3"/>
    </row>
    <row r="319" ht="15.75" customHeight="1" spans="32:36">
      <c r="AF319" s="3"/>
      <c r="AG319" s="3"/>
      <c r="AH319" s="3"/>
      <c r="AI319" s="3"/>
      <c r="AJ319" s="3"/>
    </row>
    <row r="320" ht="15.75" customHeight="1" spans="32:36">
      <c r="AF320" s="3"/>
      <c r="AG320" s="3"/>
      <c r="AH320" s="3"/>
      <c r="AI320" s="3"/>
      <c r="AJ320" s="3"/>
    </row>
    <row r="321" ht="15.75" customHeight="1" spans="32:36">
      <c r="AF321" s="3"/>
      <c r="AG321" s="3"/>
      <c r="AH321" s="3"/>
      <c r="AI321" s="3"/>
      <c r="AJ321" s="3"/>
    </row>
    <row r="322" ht="15.75" customHeight="1" spans="32:36">
      <c r="AF322" s="3"/>
      <c r="AG322" s="3"/>
      <c r="AH322" s="3"/>
      <c r="AI322" s="3"/>
      <c r="AJ322" s="3"/>
    </row>
    <row r="323" ht="15.75" customHeight="1" spans="32:36">
      <c r="AF323" s="3"/>
      <c r="AG323" s="3"/>
      <c r="AH323" s="3"/>
      <c r="AI323" s="3"/>
      <c r="AJ323" s="3"/>
    </row>
    <row r="324" ht="15.75" customHeight="1" spans="32:36">
      <c r="AF324" s="3"/>
      <c r="AG324" s="3"/>
      <c r="AH324" s="3"/>
      <c r="AI324" s="3"/>
      <c r="AJ324" s="3"/>
    </row>
    <row r="325" ht="15.75" customHeight="1" spans="32:36">
      <c r="AF325" s="3"/>
      <c r="AG325" s="3"/>
      <c r="AH325" s="3"/>
      <c r="AI325" s="3"/>
      <c r="AJ325" s="3"/>
    </row>
    <row r="326" ht="15.75" customHeight="1" spans="32:36">
      <c r="AF326" s="3"/>
      <c r="AG326" s="3"/>
      <c r="AH326" s="3"/>
      <c r="AI326" s="3"/>
      <c r="AJ326" s="3"/>
    </row>
    <row r="327" ht="15.75" customHeight="1" spans="32:36">
      <c r="AF327" s="3"/>
      <c r="AG327" s="3"/>
      <c r="AH327" s="3"/>
      <c r="AI327" s="3"/>
      <c r="AJ327" s="3"/>
    </row>
    <row r="328" ht="15.75" customHeight="1" spans="32:36">
      <c r="AF328" s="3"/>
      <c r="AG328" s="3"/>
      <c r="AH328" s="3"/>
      <c r="AI328" s="3"/>
      <c r="AJ328" s="3"/>
    </row>
    <row r="329" ht="15.75" customHeight="1" spans="32:36">
      <c r="AF329" s="3"/>
      <c r="AG329" s="3"/>
      <c r="AH329" s="3"/>
      <c r="AI329" s="3"/>
      <c r="AJ329" s="3"/>
    </row>
    <row r="330" ht="15.75" customHeight="1" spans="32:36">
      <c r="AF330" s="3"/>
      <c r="AG330" s="3"/>
      <c r="AH330" s="3"/>
      <c r="AI330" s="3"/>
      <c r="AJ330" s="3"/>
    </row>
    <row r="331" ht="15.75" customHeight="1" spans="32:36">
      <c r="AF331" s="3"/>
      <c r="AG331" s="3"/>
      <c r="AH331" s="3"/>
      <c r="AI331" s="3"/>
      <c r="AJ331" s="3"/>
    </row>
    <row r="332" ht="15.75" customHeight="1" spans="32:36">
      <c r="AF332" s="3"/>
      <c r="AG332" s="3"/>
      <c r="AH332" s="3"/>
      <c r="AI332" s="3"/>
      <c r="AJ332" s="3"/>
    </row>
    <row r="333" ht="15.75" customHeight="1" spans="32:36">
      <c r="AF333" s="3"/>
      <c r="AG333" s="3"/>
      <c r="AH333" s="3"/>
      <c r="AI333" s="3"/>
      <c r="AJ333" s="3"/>
    </row>
    <row r="334" ht="15.75" customHeight="1" spans="32:36">
      <c r="AF334" s="3"/>
      <c r="AG334" s="3"/>
      <c r="AH334" s="3"/>
      <c r="AI334" s="3"/>
      <c r="AJ334" s="3"/>
    </row>
    <row r="335" ht="15.75" customHeight="1" spans="32:36">
      <c r="AF335" s="3"/>
      <c r="AG335" s="3"/>
      <c r="AH335" s="3"/>
      <c r="AI335" s="3"/>
      <c r="AJ335" s="3"/>
    </row>
    <row r="336" ht="15.75" customHeight="1" spans="32:36">
      <c r="AF336" s="3"/>
      <c r="AG336" s="3"/>
      <c r="AH336" s="3"/>
      <c r="AI336" s="3"/>
      <c r="AJ336" s="3"/>
    </row>
    <row r="337" ht="15.75" customHeight="1" spans="32:36">
      <c r="AF337" s="3"/>
      <c r="AG337" s="3"/>
      <c r="AH337" s="3"/>
      <c r="AI337" s="3"/>
      <c r="AJ337" s="3"/>
    </row>
    <row r="338" ht="15.75" customHeight="1" spans="32:36">
      <c r="AF338" s="3"/>
      <c r="AG338" s="3"/>
      <c r="AH338" s="3"/>
      <c r="AI338" s="3"/>
      <c r="AJ338" s="3"/>
    </row>
    <row r="339" ht="15.75" customHeight="1" spans="32:36">
      <c r="AF339" s="3"/>
      <c r="AG339" s="3"/>
      <c r="AH339" s="3"/>
      <c r="AI339" s="3"/>
      <c r="AJ339" s="3"/>
    </row>
    <row r="340" ht="15.75" customHeight="1" spans="32:36">
      <c r="AF340" s="3"/>
      <c r="AG340" s="3"/>
      <c r="AH340" s="3"/>
      <c r="AI340" s="3"/>
      <c r="AJ340" s="3"/>
    </row>
    <row r="341" ht="15.75" customHeight="1" spans="32:36">
      <c r="AF341" s="3"/>
      <c r="AG341" s="3"/>
      <c r="AH341" s="3"/>
      <c r="AI341" s="3"/>
      <c r="AJ341" s="3"/>
    </row>
    <row r="342" ht="15.75" customHeight="1" spans="32:36">
      <c r="AF342" s="3"/>
      <c r="AG342" s="3"/>
      <c r="AH342" s="3"/>
      <c r="AI342" s="3"/>
      <c r="AJ342" s="3"/>
    </row>
    <row r="343" ht="15.75" customHeight="1" spans="32:36">
      <c r="AF343" s="3"/>
      <c r="AG343" s="3"/>
      <c r="AH343" s="3"/>
      <c r="AI343" s="3"/>
      <c r="AJ343" s="3"/>
    </row>
    <row r="344" ht="15.75" customHeight="1" spans="32:36">
      <c r="AF344" s="3"/>
      <c r="AG344" s="3"/>
      <c r="AH344" s="3"/>
      <c r="AI344" s="3"/>
      <c r="AJ344" s="3"/>
    </row>
    <row r="345" ht="15.75" customHeight="1" spans="32:36">
      <c r="AF345" s="3"/>
      <c r="AG345" s="3"/>
      <c r="AH345" s="3"/>
      <c r="AI345" s="3"/>
      <c r="AJ345" s="3"/>
    </row>
    <row r="346" ht="15.75" customHeight="1" spans="32:36">
      <c r="AF346" s="3"/>
      <c r="AG346" s="3"/>
      <c r="AH346" s="3"/>
      <c r="AI346" s="3"/>
      <c r="AJ346" s="3"/>
    </row>
    <row r="347" ht="15.75" customHeight="1" spans="32:36">
      <c r="AF347" s="3"/>
      <c r="AG347" s="3"/>
      <c r="AH347" s="3"/>
      <c r="AI347" s="3"/>
      <c r="AJ347" s="3"/>
    </row>
    <row r="348" ht="15.75" customHeight="1" spans="32:36">
      <c r="AF348" s="3"/>
      <c r="AG348" s="3"/>
      <c r="AH348" s="3"/>
      <c r="AI348" s="3"/>
      <c r="AJ348" s="3"/>
    </row>
    <row r="349" ht="15.75" customHeight="1" spans="32:36">
      <c r="AF349" s="3"/>
      <c r="AG349" s="3"/>
      <c r="AH349" s="3"/>
      <c r="AI349" s="3"/>
      <c r="AJ349" s="3"/>
    </row>
    <row r="350" ht="15.75" customHeight="1" spans="32:36">
      <c r="AF350" s="3"/>
      <c r="AG350" s="3"/>
      <c r="AH350" s="3"/>
      <c r="AI350" s="3"/>
      <c r="AJ350" s="3"/>
    </row>
    <row r="351" ht="15.75" customHeight="1" spans="32:36">
      <c r="AF351" s="3"/>
      <c r="AG351" s="3"/>
      <c r="AH351" s="3"/>
      <c r="AI351" s="3"/>
      <c r="AJ351" s="3"/>
    </row>
    <row r="352" ht="15.75" customHeight="1" spans="32:36">
      <c r="AF352" s="3"/>
      <c r="AG352" s="3"/>
      <c r="AH352" s="3"/>
      <c r="AI352" s="3"/>
      <c r="AJ352" s="3"/>
    </row>
    <row r="353" ht="15.75" customHeight="1" spans="32:36">
      <c r="AF353" s="3"/>
      <c r="AG353" s="3"/>
      <c r="AH353" s="3"/>
      <c r="AI353" s="3"/>
      <c r="AJ353" s="3"/>
    </row>
    <row r="354" ht="15.75" customHeight="1" spans="32:36">
      <c r="AF354" s="3"/>
      <c r="AG354" s="3"/>
      <c r="AH354" s="3"/>
      <c r="AI354" s="3"/>
      <c r="AJ354" s="3"/>
    </row>
    <row r="355" ht="15.75" customHeight="1" spans="32:36">
      <c r="AF355" s="3"/>
      <c r="AG355" s="3"/>
      <c r="AH355" s="3"/>
      <c r="AI355" s="3"/>
      <c r="AJ355" s="3"/>
    </row>
    <row r="356" ht="15.75" customHeight="1" spans="32:36">
      <c r="AF356" s="3"/>
      <c r="AG356" s="3"/>
      <c r="AH356" s="3"/>
      <c r="AI356" s="3"/>
      <c r="AJ356" s="3"/>
    </row>
    <row r="357" ht="15.75" customHeight="1" spans="32:36">
      <c r="AF357" s="3"/>
      <c r="AG357" s="3"/>
      <c r="AH357" s="3"/>
      <c r="AI357" s="3"/>
      <c r="AJ357" s="3"/>
    </row>
    <row r="358" ht="15.75" customHeight="1" spans="32:36">
      <c r="AF358" s="3"/>
      <c r="AG358" s="3"/>
      <c r="AH358" s="3"/>
      <c r="AI358" s="3"/>
      <c r="AJ358" s="3"/>
    </row>
    <row r="359" ht="15.75" customHeight="1" spans="32:36">
      <c r="AF359" s="3"/>
      <c r="AG359" s="3"/>
      <c r="AH359" s="3"/>
      <c r="AI359" s="3"/>
      <c r="AJ359" s="3"/>
    </row>
    <row r="360" ht="15.75" customHeight="1" spans="32:36">
      <c r="AF360" s="3"/>
      <c r="AG360" s="3"/>
      <c r="AH360" s="3"/>
      <c r="AI360" s="3"/>
      <c r="AJ360" s="3"/>
    </row>
    <row r="361" ht="15.75" customHeight="1" spans="32:36">
      <c r="AF361" s="3"/>
      <c r="AG361" s="3"/>
      <c r="AH361" s="3"/>
      <c r="AI361" s="3"/>
      <c r="AJ361" s="3"/>
    </row>
    <row r="362" ht="15.75" customHeight="1" spans="32:36">
      <c r="AF362" s="3"/>
      <c r="AG362" s="3"/>
      <c r="AH362" s="3"/>
      <c r="AI362" s="3"/>
      <c r="AJ362" s="3"/>
    </row>
    <row r="363" ht="15.75" customHeight="1" spans="32:36">
      <c r="AF363" s="3"/>
      <c r="AG363" s="3"/>
      <c r="AH363" s="3"/>
      <c r="AI363" s="3"/>
      <c r="AJ363" s="3"/>
    </row>
    <row r="364" ht="15.75" customHeight="1" spans="32:36">
      <c r="AF364" s="3"/>
      <c r="AG364" s="3"/>
      <c r="AH364" s="3"/>
      <c r="AI364" s="3"/>
      <c r="AJ364" s="3"/>
    </row>
    <row r="365" ht="15.75" customHeight="1" spans="32:36">
      <c r="AF365" s="3"/>
      <c r="AG365" s="3"/>
      <c r="AH365" s="3"/>
      <c r="AI365" s="3"/>
      <c r="AJ365" s="3"/>
    </row>
    <row r="366" ht="15.75" customHeight="1" spans="32:36">
      <c r="AF366" s="3"/>
      <c r="AG366" s="3"/>
      <c r="AH366" s="3"/>
      <c r="AI366" s="3"/>
      <c r="AJ366" s="3"/>
    </row>
    <row r="367" ht="15.75" customHeight="1" spans="32:36">
      <c r="AF367" s="3"/>
      <c r="AG367" s="3"/>
      <c r="AH367" s="3"/>
      <c r="AI367" s="3"/>
      <c r="AJ367" s="3"/>
    </row>
    <row r="368" ht="15.75" customHeight="1" spans="32:36">
      <c r="AF368" s="3"/>
      <c r="AG368" s="3"/>
      <c r="AH368" s="3"/>
      <c r="AI368" s="3"/>
      <c r="AJ368" s="3"/>
    </row>
    <row r="369" ht="15.75" customHeight="1" spans="32:36">
      <c r="AF369" s="3"/>
      <c r="AG369" s="3"/>
      <c r="AH369" s="3"/>
      <c r="AI369" s="3"/>
      <c r="AJ369" s="3"/>
    </row>
    <row r="370" ht="15.75" customHeight="1" spans="32:36">
      <c r="AF370" s="3"/>
      <c r="AG370" s="3"/>
      <c r="AH370" s="3"/>
      <c r="AI370" s="3"/>
      <c r="AJ370" s="3"/>
    </row>
    <row r="371" ht="15.75" customHeight="1" spans="32:36">
      <c r="AF371" s="3"/>
      <c r="AG371" s="3"/>
      <c r="AH371" s="3"/>
      <c r="AI371" s="3"/>
      <c r="AJ371" s="3"/>
    </row>
    <row r="372" ht="15.75" customHeight="1" spans="32:36">
      <c r="AF372" s="3"/>
      <c r="AG372" s="3"/>
      <c r="AH372" s="3"/>
      <c r="AI372" s="3"/>
      <c r="AJ372" s="3"/>
    </row>
    <row r="373" ht="15.75" customHeight="1" spans="32:36">
      <c r="AF373" s="3"/>
      <c r="AG373" s="3"/>
      <c r="AH373" s="3"/>
      <c r="AI373" s="3"/>
      <c r="AJ373" s="3"/>
    </row>
    <row r="374" ht="15.75" customHeight="1" spans="32:36">
      <c r="AF374" s="3"/>
      <c r="AG374" s="3"/>
      <c r="AH374" s="3"/>
      <c r="AI374" s="3"/>
      <c r="AJ374" s="3"/>
    </row>
    <row r="375" ht="15.75" customHeight="1" spans="32:36">
      <c r="AF375" s="3"/>
      <c r="AG375" s="3"/>
      <c r="AH375" s="3"/>
      <c r="AI375" s="3"/>
      <c r="AJ375" s="3"/>
    </row>
    <row r="376" ht="15.75" customHeight="1" spans="32:36">
      <c r="AF376" s="3"/>
      <c r="AG376" s="3"/>
      <c r="AH376" s="3"/>
      <c r="AI376" s="3"/>
      <c r="AJ376" s="3"/>
    </row>
    <row r="377" ht="15.75" customHeight="1" spans="32:36">
      <c r="AF377" s="3"/>
      <c r="AG377" s="3"/>
      <c r="AH377" s="3"/>
      <c r="AI377" s="3"/>
      <c r="AJ377" s="3"/>
    </row>
    <row r="378" ht="15.75" customHeight="1" spans="32:36">
      <c r="AF378" s="3"/>
      <c r="AG378" s="3"/>
      <c r="AH378" s="3"/>
      <c r="AI378" s="3"/>
      <c r="AJ378" s="3"/>
    </row>
    <row r="379" ht="15.75" customHeight="1" spans="32:36">
      <c r="AF379" s="3"/>
      <c r="AG379" s="3"/>
      <c r="AH379" s="3"/>
      <c r="AI379" s="3"/>
      <c r="AJ379" s="3"/>
    </row>
    <row r="380" ht="15.75" customHeight="1" spans="32:36">
      <c r="AF380" s="3"/>
      <c r="AG380" s="3"/>
      <c r="AH380" s="3"/>
      <c r="AI380" s="3"/>
      <c r="AJ380" s="3"/>
    </row>
    <row r="381" ht="15.75" customHeight="1" spans="32:36">
      <c r="AF381" s="3"/>
      <c r="AG381" s="3"/>
      <c r="AH381" s="3"/>
      <c r="AI381" s="3"/>
      <c r="AJ381" s="3"/>
    </row>
    <row r="382" ht="15.75" customHeight="1" spans="32:36">
      <c r="AF382" s="3"/>
      <c r="AG382" s="3"/>
      <c r="AH382" s="3"/>
      <c r="AI382" s="3"/>
      <c r="AJ382" s="3"/>
    </row>
    <row r="383" ht="15.75" customHeight="1" spans="32:36">
      <c r="AF383" s="3"/>
      <c r="AG383" s="3"/>
      <c r="AH383" s="3"/>
      <c r="AI383" s="3"/>
      <c r="AJ383" s="3"/>
    </row>
    <row r="384" ht="15.75" customHeight="1" spans="32:36">
      <c r="AF384" s="3"/>
      <c r="AG384" s="3"/>
      <c r="AH384" s="3"/>
      <c r="AI384" s="3"/>
      <c r="AJ384" s="3"/>
    </row>
    <row r="385" ht="15.75" customHeight="1" spans="32:36">
      <c r="AF385" s="3"/>
      <c r="AG385" s="3"/>
      <c r="AH385" s="3"/>
      <c r="AI385" s="3"/>
      <c r="AJ385" s="3"/>
    </row>
    <row r="386" ht="15.75" customHeight="1" spans="32:36">
      <c r="AF386" s="3"/>
      <c r="AG386" s="3"/>
      <c r="AH386" s="3"/>
      <c r="AI386" s="3"/>
      <c r="AJ386" s="3"/>
    </row>
    <row r="387" ht="15.75" customHeight="1" spans="32:36">
      <c r="AF387" s="3"/>
      <c r="AG387" s="3"/>
      <c r="AH387" s="3"/>
      <c r="AI387" s="3"/>
      <c r="AJ387" s="3"/>
    </row>
    <row r="388" ht="15.75" customHeight="1" spans="32:36">
      <c r="AF388" s="3"/>
      <c r="AG388" s="3"/>
      <c r="AH388" s="3"/>
      <c r="AI388" s="3"/>
      <c r="AJ388" s="3"/>
    </row>
    <row r="389" ht="15.75" customHeight="1" spans="32:36">
      <c r="AF389" s="3"/>
      <c r="AG389" s="3"/>
      <c r="AH389" s="3"/>
      <c r="AI389" s="3"/>
      <c r="AJ389" s="3"/>
    </row>
    <row r="390" ht="15.75" customHeight="1" spans="32:36">
      <c r="AF390" s="3"/>
      <c r="AG390" s="3"/>
      <c r="AH390" s="3"/>
      <c r="AI390" s="3"/>
      <c r="AJ390" s="3"/>
    </row>
    <row r="391" ht="15.75" customHeight="1" spans="32:36">
      <c r="AF391" s="3"/>
      <c r="AG391" s="3"/>
      <c r="AH391" s="3"/>
      <c r="AI391" s="3"/>
      <c r="AJ391" s="3"/>
    </row>
    <row r="392" ht="15.75" customHeight="1" spans="32:36">
      <c r="AF392" s="3"/>
      <c r="AG392" s="3"/>
      <c r="AH392" s="3"/>
      <c r="AI392" s="3"/>
      <c r="AJ392" s="3"/>
    </row>
    <row r="393" ht="15.75" customHeight="1" spans="32:36">
      <c r="AF393" s="3"/>
      <c r="AG393" s="3"/>
      <c r="AH393" s="3"/>
      <c r="AI393" s="3"/>
      <c r="AJ393" s="3"/>
    </row>
    <row r="394" ht="15.75" customHeight="1" spans="32:36">
      <c r="AF394" s="3"/>
      <c r="AG394" s="3"/>
      <c r="AH394" s="3"/>
      <c r="AI394" s="3"/>
      <c r="AJ394" s="3"/>
    </row>
    <row r="395" ht="15.75" customHeight="1" spans="32:36">
      <c r="AF395" s="3"/>
      <c r="AG395" s="3"/>
      <c r="AH395" s="3"/>
      <c r="AI395" s="3"/>
      <c r="AJ395" s="3"/>
    </row>
    <row r="396" ht="15.75" customHeight="1" spans="32:36">
      <c r="AF396" s="3"/>
      <c r="AG396" s="3"/>
      <c r="AH396" s="3"/>
      <c r="AI396" s="3"/>
      <c r="AJ396" s="3"/>
    </row>
    <row r="397" ht="15.75" customHeight="1" spans="32:36">
      <c r="AF397" s="3"/>
      <c r="AG397" s="3"/>
      <c r="AH397" s="3"/>
      <c r="AI397" s="3"/>
      <c r="AJ397" s="3"/>
    </row>
    <row r="398" ht="15.75" customHeight="1" spans="32:36">
      <c r="AF398" s="3"/>
      <c r="AG398" s="3"/>
      <c r="AH398" s="3"/>
      <c r="AI398" s="3"/>
      <c r="AJ398" s="3"/>
    </row>
    <row r="399" ht="15.75" customHeight="1" spans="32:36">
      <c r="AF399" s="3"/>
      <c r="AG399" s="3"/>
      <c r="AH399" s="3"/>
      <c r="AI399" s="3"/>
      <c r="AJ399" s="3"/>
    </row>
    <row r="400" ht="15.75" customHeight="1" spans="32:36">
      <c r="AF400" s="3"/>
      <c r="AG400" s="3"/>
      <c r="AH400" s="3"/>
      <c r="AI400" s="3"/>
      <c r="AJ400" s="3"/>
    </row>
    <row r="401" ht="15.75" customHeight="1" spans="32:36">
      <c r="AF401" s="3"/>
      <c r="AG401" s="3"/>
      <c r="AH401" s="3"/>
      <c r="AI401" s="3"/>
      <c r="AJ401" s="3"/>
    </row>
    <row r="402" ht="15.75" customHeight="1" spans="32:36">
      <c r="AF402" s="3"/>
      <c r="AG402" s="3"/>
      <c r="AH402" s="3"/>
      <c r="AI402" s="3"/>
      <c r="AJ402" s="3"/>
    </row>
    <row r="403" ht="15.75" customHeight="1" spans="32:36">
      <c r="AF403" s="3"/>
      <c r="AG403" s="3"/>
      <c r="AH403" s="3"/>
      <c r="AI403" s="3"/>
      <c r="AJ403" s="3"/>
    </row>
    <row r="404" ht="15.75" customHeight="1" spans="32:36">
      <c r="AF404" s="3"/>
      <c r="AG404" s="3"/>
      <c r="AH404" s="3"/>
      <c r="AI404" s="3"/>
      <c r="AJ404" s="3"/>
    </row>
    <row r="405" ht="15.75" customHeight="1" spans="32:36">
      <c r="AF405" s="3"/>
      <c r="AG405" s="3"/>
      <c r="AH405" s="3"/>
      <c r="AI405" s="3"/>
      <c r="AJ405" s="3"/>
    </row>
    <row r="406" ht="15.75" customHeight="1" spans="32:36">
      <c r="AF406" s="3"/>
      <c r="AG406" s="3"/>
      <c r="AH406" s="3"/>
      <c r="AI406" s="3"/>
      <c r="AJ406" s="3"/>
    </row>
    <row r="407" ht="15.75" customHeight="1" spans="32:36">
      <c r="AF407" s="3"/>
      <c r="AG407" s="3"/>
      <c r="AH407" s="3"/>
      <c r="AI407" s="3"/>
      <c r="AJ407" s="3"/>
    </row>
    <row r="408" ht="15.75" customHeight="1" spans="32:36">
      <c r="AF408" s="3"/>
      <c r="AG408" s="3"/>
      <c r="AH408" s="3"/>
      <c r="AI408" s="3"/>
      <c r="AJ408" s="3"/>
    </row>
    <row r="409" ht="15.75" customHeight="1" spans="32:36">
      <c r="AF409" s="3"/>
      <c r="AG409" s="3"/>
      <c r="AH409" s="3"/>
      <c r="AI409" s="3"/>
      <c r="AJ409" s="3"/>
    </row>
    <row r="410" ht="15.75" customHeight="1" spans="32:36">
      <c r="AF410" s="3"/>
      <c r="AG410" s="3"/>
      <c r="AH410" s="3"/>
      <c r="AI410" s="3"/>
      <c r="AJ410" s="3"/>
    </row>
    <row r="411" ht="15.75" customHeight="1" spans="32:36">
      <c r="AF411" s="3"/>
      <c r="AG411" s="3"/>
      <c r="AH411" s="3"/>
      <c r="AI411" s="3"/>
      <c r="AJ411" s="3"/>
    </row>
    <row r="412" ht="15.75" customHeight="1" spans="32:36">
      <c r="AF412" s="3"/>
      <c r="AG412" s="3"/>
      <c r="AH412" s="3"/>
      <c r="AI412" s="3"/>
      <c r="AJ412" s="3"/>
    </row>
    <row r="413" ht="15.75" customHeight="1" spans="32:36">
      <c r="AF413" s="3"/>
      <c r="AG413" s="3"/>
      <c r="AH413" s="3"/>
      <c r="AI413" s="3"/>
      <c r="AJ413" s="3"/>
    </row>
    <row r="414" ht="15.75" customHeight="1" spans="32:36">
      <c r="AF414" s="3"/>
      <c r="AG414" s="3"/>
      <c r="AH414" s="3"/>
      <c r="AI414" s="3"/>
      <c r="AJ414" s="3"/>
    </row>
    <row r="415" ht="15.75" customHeight="1" spans="32:36">
      <c r="AF415" s="3"/>
      <c r="AG415" s="3"/>
      <c r="AH415" s="3"/>
      <c r="AI415" s="3"/>
      <c r="AJ415" s="3"/>
    </row>
    <row r="416" ht="15.75" customHeight="1" spans="32:36">
      <c r="AF416" s="3"/>
      <c r="AG416" s="3"/>
      <c r="AH416" s="3"/>
      <c r="AI416" s="3"/>
      <c r="AJ416" s="3"/>
    </row>
    <row r="417" ht="15.75" customHeight="1" spans="32:36">
      <c r="AF417" s="3"/>
      <c r="AG417" s="3"/>
      <c r="AH417" s="3"/>
      <c r="AI417" s="3"/>
      <c r="AJ417" s="3"/>
    </row>
    <row r="418" ht="15.75" customHeight="1" spans="32:36">
      <c r="AF418" s="3"/>
      <c r="AG418" s="3"/>
      <c r="AH418" s="3"/>
      <c r="AI418" s="3"/>
      <c r="AJ418" s="3"/>
    </row>
    <row r="419" ht="15.75" customHeight="1" spans="32:36">
      <c r="AF419" s="3"/>
      <c r="AG419" s="3"/>
      <c r="AH419" s="3"/>
      <c r="AI419" s="3"/>
      <c r="AJ419" s="3"/>
    </row>
    <row r="420" ht="15.75" customHeight="1" spans="32:36">
      <c r="AF420" s="3"/>
      <c r="AG420" s="3"/>
      <c r="AH420" s="3"/>
      <c r="AI420" s="3"/>
      <c r="AJ420" s="3"/>
    </row>
    <row r="421" ht="15.75" customHeight="1" spans="32:36">
      <c r="AF421" s="3"/>
      <c r="AG421" s="3"/>
      <c r="AH421" s="3"/>
      <c r="AI421" s="3"/>
      <c r="AJ421" s="3"/>
    </row>
    <row r="422" ht="15.75" customHeight="1" spans="32:36">
      <c r="AF422" s="3"/>
      <c r="AG422" s="3"/>
      <c r="AH422" s="3"/>
      <c r="AI422" s="3"/>
      <c r="AJ422" s="3"/>
    </row>
    <row r="423" ht="15.75" customHeight="1" spans="32:36">
      <c r="AF423" s="3"/>
      <c r="AG423" s="3"/>
      <c r="AH423" s="3"/>
      <c r="AI423" s="3"/>
      <c r="AJ423" s="3"/>
    </row>
    <row r="424" ht="15.75" customHeight="1" spans="32:36">
      <c r="AF424" s="3"/>
      <c r="AG424" s="3"/>
      <c r="AH424" s="3"/>
      <c r="AI424" s="3"/>
      <c r="AJ424" s="3"/>
    </row>
    <row r="425" ht="15.75" customHeight="1" spans="32:36">
      <c r="AF425" s="3"/>
      <c r="AG425" s="3"/>
      <c r="AH425" s="3"/>
      <c r="AI425" s="3"/>
      <c r="AJ425" s="3"/>
    </row>
    <row r="426" ht="15.75" customHeight="1" spans="32:36">
      <c r="AF426" s="3"/>
      <c r="AG426" s="3"/>
      <c r="AH426" s="3"/>
      <c r="AI426" s="3"/>
      <c r="AJ426" s="3"/>
    </row>
    <row r="427" ht="15.75" customHeight="1" spans="32:36">
      <c r="AF427" s="3"/>
      <c r="AG427" s="3"/>
      <c r="AH427" s="3"/>
      <c r="AI427" s="3"/>
      <c r="AJ427" s="3"/>
    </row>
    <row r="428" ht="15.75" customHeight="1" spans="32:36">
      <c r="AF428" s="3"/>
      <c r="AG428" s="3"/>
      <c r="AH428" s="3"/>
      <c r="AI428" s="3"/>
      <c r="AJ428" s="3"/>
    </row>
    <row r="429" ht="15.75" customHeight="1" spans="32:36">
      <c r="AF429" s="3"/>
      <c r="AG429" s="3"/>
      <c r="AH429" s="3"/>
      <c r="AI429" s="3"/>
      <c r="AJ429" s="3"/>
    </row>
    <row r="430" ht="15.75" customHeight="1" spans="32:36">
      <c r="AF430" s="3"/>
      <c r="AG430" s="3"/>
      <c r="AH430" s="3"/>
      <c r="AI430" s="3"/>
      <c r="AJ430" s="3"/>
    </row>
    <row r="431" ht="15.75" customHeight="1" spans="32:36">
      <c r="AF431" s="3"/>
      <c r="AG431" s="3"/>
      <c r="AH431" s="3"/>
      <c r="AI431" s="3"/>
      <c r="AJ431" s="3"/>
    </row>
    <row r="432" ht="15.75" customHeight="1" spans="32:36">
      <c r="AF432" s="3"/>
      <c r="AG432" s="3"/>
      <c r="AH432" s="3"/>
      <c r="AI432" s="3"/>
      <c r="AJ432" s="3"/>
    </row>
    <row r="433" ht="15.75" customHeight="1" spans="32:36">
      <c r="AF433" s="3"/>
      <c r="AG433" s="3"/>
      <c r="AH433" s="3"/>
      <c r="AI433" s="3"/>
      <c r="AJ433" s="3"/>
    </row>
    <row r="434" ht="15.75" customHeight="1" spans="32:36">
      <c r="AF434" s="3"/>
      <c r="AG434" s="3"/>
      <c r="AH434" s="3"/>
      <c r="AI434" s="3"/>
      <c r="AJ434" s="3"/>
    </row>
    <row r="435" ht="15.75" customHeight="1" spans="32:36">
      <c r="AF435" s="3"/>
      <c r="AG435" s="3"/>
      <c r="AH435" s="3"/>
      <c r="AI435" s="3"/>
      <c r="AJ435" s="3"/>
    </row>
    <row r="436" ht="15.75" customHeight="1" spans="32:36">
      <c r="AF436" s="3"/>
      <c r="AG436" s="3"/>
      <c r="AH436" s="3"/>
      <c r="AI436" s="3"/>
      <c r="AJ436" s="3"/>
    </row>
    <row r="437" ht="15.75" customHeight="1" spans="32:36">
      <c r="AF437" s="3"/>
      <c r="AG437" s="3"/>
      <c r="AH437" s="3"/>
      <c r="AI437" s="3"/>
      <c r="AJ437" s="3"/>
    </row>
    <row r="438" ht="15.75" customHeight="1" spans="32:36">
      <c r="AF438" s="3"/>
      <c r="AG438" s="3"/>
      <c r="AH438" s="3"/>
      <c r="AI438" s="3"/>
      <c r="AJ438" s="3"/>
    </row>
    <row r="439" ht="15.75" customHeight="1" spans="32:36">
      <c r="AF439" s="3"/>
      <c r="AG439" s="3"/>
      <c r="AH439" s="3"/>
      <c r="AI439" s="3"/>
      <c r="AJ439" s="3"/>
    </row>
    <row r="440" ht="15.75" customHeight="1" spans="32:36">
      <c r="AF440" s="3"/>
      <c r="AG440" s="3"/>
      <c r="AH440" s="3"/>
      <c r="AI440" s="3"/>
      <c r="AJ440" s="3"/>
    </row>
    <row r="441" ht="15.75" customHeight="1" spans="32:36">
      <c r="AF441" s="3"/>
      <c r="AG441" s="3"/>
      <c r="AH441" s="3"/>
      <c r="AI441" s="3"/>
      <c r="AJ441" s="3"/>
    </row>
    <row r="442" ht="15.75" customHeight="1" spans="32:36">
      <c r="AF442" s="3"/>
      <c r="AG442" s="3"/>
      <c r="AH442" s="3"/>
      <c r="AI442" s="3"/>
      <c r="AJ442" s="3"/>
    </row>
    <row r="443" ht="15.75" customHeight="1" spans="32:36">
      <c r="AF443" s="3"/>
      <c r="AG443" s="3"/>
      <c r="AH443" s="3"/>
      <c r="AI443" s="3"/>
      <c r="AJ443" s="3"/>
    </row>
    <row r="444" ht="15.75" customHeight="1" spans="32:36">
      <c r="AF444" s="3"/>
      <c r="AG444" s="3"/>
      <c r="AH444" s="3"/>
      <c r="AI444" s="3"/>
      <c r="AJ444" s="3"/>
    </row>
    <row r="445" ht="15.75" customHeight="1" spans="32:36">
      <c r="AF445" s="3"/>
      <c r="AG445" s="3"/>
      <c r="AH445" s="3"/>
      <c r="AI445" s="3"/>
      <c r="AJ445" s="3"/>
    </row>
    <row r="446" ht="15.75" customHeight="1" spans="32:36">
      <c r="AF446" s="3"/>
      <c r="AG446" s="3"/>
      <c r="AH446" s="3"/>
      <c r="AI446" s="3"/>
      <c r="AJ446" s="3"/>
    </row>
    <row r="447" ht="15.75" customHeight="1" spans="32:36">
      <c r="AF447" s="3"/>
      <c r="AG447" s="3"/>
      <c r="AH447" s="3"/>
      <c r="AI447" s="3"/>
      <c r="AJ447" s="3"/>
    </row>
    <row r="448" ht="15.75" customHeight="1" spans="32:36">
      <c r="AF448" s="3"/>
      <c r="AG448" s="3"/>
      <c r="AH448" s="3"/>
      <c r="AI448" s="3"/>
      <c r="AJ448" s="3"/>
    </row>
    <row r="449" ht="15.75" customHeight="1" spans="32:36">
      <c r="AF449" s="3"/>
      <c r="AG449" s="3"/>
      <c r="AH449" s="3"/>
      <c r="AI449" s="3"/>
      <c r="AJ449" s="3"/>
    </row>
    <row r="450" ht="15.75" customHeight="1" spans="32:36">
      <c r="AF450" s="3"/>
      <c r="AG450" s="3"/>
      <c r="AH450" s="3"/>
      <c r="AI450" s="3"/>
      <c r="AJ450" s="3"/>
    </row>
    <row r="451" ht="15.75" customHeight="1" spans="32:36">
      <c r="AF451" s="3"/>
      <c r="AG451" s="3"/>
      <c r="AH451" s="3"/>
      <c r="AI451" s="3"/>
      <c r="AJ451" s="3"/>
    </row>
    <row r="452" ht="15.75" customHeight="1" spans="32:36">
      <c r="AF452" s="3"/>
      <c r="AG452" s="3"/>
      <c r="AH452" s="3"/>
      <c r="AI452" s="3"/>
      <c r="AJ452" s="3"/>
    </row>
    <row r="453" ht="15.75" customHeight="1" spans="32:36">
      <c r="AF453" s="3"/>
      <c r="AG453" s="3"/>
      <c r="AH453" s="3"/>
      <c r="AI453" s="3"/>
      <c r="AJ453" s="3"/>
    </row>
    <row r="454" ht="15.75" customHeight="1" spans="32:36">
      <c r="AF454" s="3"/>
      <c r="AG454" s="3"/>
      <c r="AH454" s="3"/>
      <c r="AI454" s="3"/>
      <c r="AJ454" s="3"/>
    </row>
    <row r="455" ht="15.75" customHeight="1" spans="32:36">
      <c r="AF455" s="3"/>
      <c r="AG455" s="3"/>
      <c r="AH455" s="3"/>
      <c r="AI455" s="3"/>
      <c r="AJ455" s="3"/>
    </row>
    <row r="456" ht="15.75" customHeight="1" spans="32:36">
      <c r="AF456" s="3"/>
      <c r="AG456" s="3"/>
      <c r="AH456" s="3"/>
      <c r="AI456" s="3"/>
      <c r="AJ456" s="3"/>
    </row>
    <row r="457" ht="15.75" customHeight="1" spans="32:36">
      <c r="AF457" s="3"/>
      <c r="AG457" s="3"/>
      <c r="AH457" s="3"/>
      <c r="AI457" s="3"/>
      <c r="AJ457" s="3"/>
    </row>
    <row r="458" ht="15.75" customHeight="1" spans="32:36">
      <c r="AF458" s="3"/>
      <c r="AG458" s="3"/>
      <c r="AH458" s="3"/>
      <c r="AI458" s="3"/>
      <c r="AJ458" s="3"/>
    </row>
    <row r="459" ht="15.75" customHeight="1" spans="32:36">
      <c r="AF459" s="3"/>
      <c r="AG459" s="3"/>
      <c r="AH459" s="3"/>
      <c r="AI459" s="3"/>
      <c r="AJ459" s="3"/>
    </row>
    <row r="460" ht="15.75" customHeight="1" spans="32:36">
      <c r="AF460" s="3"/>
      <c r="AG460" s="3"/>
      <c r="AH460" s="3"/>
      <c r="AI460" s="3"/>
      <c r="AJ460" s="3"/>
    </row>
    <row r="461" ht="15.75" customHeight="1" spans="32:36">
      <c r="AF461" s="3"/>
      <c r="AG461" s="3"/>
      <c r="AH461" s="3"/>
      <c r="AI461" s="3"/>
      <c r="AJ461" s="3"/>
    </row>
    <row r="462" ht="15.75" customHeight="1" spans="32:36">
      <c r="AF462" s="3"/>
      <c r="AG462" s="3"/>
      <c r="AH462" s="3"/>
      <c r="AI462" s="3"/>
      <c r="AJ462" s="3"/>
    </row>
    <row r="463" ht="15.75" customHeight="1" spans="32:36">
      <c r="AF463" s="3"/>
      <c r="AG463" s="3"/>
      <c r="AH463" s="3"/>
      <c r="AI463" s="3"/>
      <c r="AJ463" s="3"/>
    </row>
    <row r="464" ht="15.75" customHeight="1" spans="32:36">
      <c r="AF464" s="3"/>
      <c r="AG464" s="3"/>
      <c r="AH464" s="3"/>
      <c r="AI464" s="3"/>
      <c r="AJ464" s="3"/>
    </row>
    <row r="465" ht="15.75" customHeight="1" spans="32:36">
      <c r="AF465" s="3"/>
      <c r="AG465" s="3"/>
      <c r="AH465" s="3"/>
      <c r="AI465" s="3"/>
      <c r="AJ465" s="3"/>
    </row>
    <row r="466" ht="15.75" customHeight="1" spans="32:36">
      <c r="AF466" s="3"/>
      <c r="AG466" s="3"/>
      <c r="AH466" s="3"/>
      <c r="AI466" s="3"/>
      <c r="AJ466" s="3"/>
    </row>
    <row r="467" ht="15.75" customHeight="1" spans="32:36">
      <c r="AF467" s="3"/>
      <c r="AG467" s="3"/>
      <c r="AH467" s="3"/>
      <c r="AI467" s="3"/>
      <c r="AJ467" s="3"/>
    </row>
    <row r="468" ht="15.75" customHeight="1" spans="32:36">
      <c r="AF468" s="3"/>
      <c r="AG468" s="3"/>
      <c r="AH468" s="3"/>
      <c r="AI468" s="3"/>
      <c r="AJ468" s="3"/>
    </row>
    <row r="469" ht="15.75" customHeight="1" spans="32:36">
      <c r="AF469" s="3"/>
      <c r="AG469" s="3"/>
      <c r="AH469" s="3"/>
      <c r="AI469" s="3"/>
      <c r="AJ469" s="3"/>
    </row>
    <row r="470" ht="15.75" customHeight="1" spans="32:36">
      <c r="AF470" s="3"/>
      <c r="AG470" s="3"/>
      <c r="AH470" s="3"/>
      <c r="AI470" s="3"/>
      <c r="AJ470" s="3"/>
    </row>
    <row r="471" ht="15.75" customHeight="1" spans="32:36">
      <c r="AF471" s="3"/>
      <c r="AG471" s="3"/>
      <c r="AH471" s="3"/>
      <c r="AI471" s="3"/>
      <c r="AJ471" s="3"/>
    </row>
    <row r="472" ht="15.75" customHeight="1" spans="32:36">
      <c r="AF472" s="3"/>
      <c r="AG472" s="3"/>
      <c r="AH472" s="3"/>
      <c r="AI472" s="3"/>
      <c r="AJ472" s="3"/>
    </row>
    <row r="473" ht="15.75" customHeight="1" spans="32:36">
      <c r="AF473" s="3"/>
      <c r="AG473" s="3"/>
      <c r="AH473" s="3"/>
      <c r="AI473" s="3"/>
      <c r="AJ473" s="3"/>
    </row>
    <row r="474" ht="15.75" customHeight="1" spans="32:36">
      <c r="AF474" s="3"/>
      <c r="AG474" s="3"/>
      <c r="AH474" s="3"/>
      <c r="AI474" s="3"/>
      <c r="AJ474" s="3"/>
    </row>
    <row r="475" ht="15.75" customHeight="1" spans="32:36">
      <c r="AF475" s="3"/>
      <c r="AG475" s="3"/>
      <c r="AH475" s="3"/>
      <c r="AI475" s="3"/>
      <c r="AJ475" s="3"/>
    </row>
    <row r="476" ht="15.75" customHeight="1" spans="32:36">
      <c r="AF476" s="3"/>
      <c r="AG476" s="3"/>
      <c r="AH476" s="3"/>
      <c r="AI476" s="3"/>
      <c r="AJ476" s="3"/>
    </row>
    <row r="477" ht="15.75" customHeight="1" spans="32:36">
      <c r="AF477" s="3"/>
      <c r="AG477" s="3"/>
      <c r="AH477" s="3"/>
      <c r="AI477" s="3"/>
      <c r="AJ477" s="3"/>
    </row>
    <row r="478" ht="15.75" customHeight="1" spans="32:36">
      <c r="AF478" s="3"/>
      <c r="AG478" s="3"/>
      <c r="AH478" s="3"/>
      <c r="AI478" s="3"/>
      <c r="AJ478" s="3"/>
    </row>
    <row r="479" ht="15.75" customHeight="1" spans="32:36">
      <c r="AF479" s="3"/>
      <c r="AG479" s="3"/>
      <c r="AH479" s="3"/>
      <c r="AI479" s="3"/>
      <c r="AJ479" s="3"/>
    </row>
    <row r="480" ht="15.75" customHeight="1" spans="32:36">
      <c r="AF480" s="3"/>
      <c r="AG480" s="3"/>
      <c r="AH480" s="3"/>
      <c r="AI480" s="3"/>
      <c r="AJ480" s="3"/>
    </row>
    <row r="481" ht="15.75" customHeight="1" spans="32:36">
      <c r="AF481" s="3"/>
      <c r="AG481" s="3"/>
      <c r="AH481" s="3"/>
      <c r="AI481" s="3"/>
      <c r="AJ481" s="3"/>
    </row>
    <row r="482" ht="15.75" customHeight="1" spans="32:36">
      <c r="AF482" s="3"/>
      <c r="AG482" s="3"/>
      <c r="AH482" s="3"/>
      <c r="AI482" s="3"/>
      <c r="AJ482" s="3"/>
    </row>
    <row r="483" ht="15.75" customHeight="1" spans="32:36">
      <c r="AF483" s="3"/>
      <c r="AG483" s="3"/>
      <c r="AH483" s="3"/>
      <c r="AI483" s="3"/>
      <c r="AJ483" s="3"/>
    </row>
    <row r="484" ht="15.75" customHeight="1" spans="32:36">
      <c r="AF484" s="3"/>
      <c r="AG484" s="3"/>
      <c r="AH484" s="3"/>
      <c r="AI484" s="3"/>
      <c r="AJ484" s="3"/>
    </row>
    <row r="485" ht="15.75" customHeight="1" spans="32:36">
      <c r="AF485" s="3"/>
      <c r="AG485" s="3"/>
      <c r="AH485" s="3"/>
      <c r="AI485" s="3"/>
      <c r="AJ485" s="3"/>
    </row>
    <row r="486" ht="15.75" customHeight="1" spans="32:36">
      <c r="AF486" s="3"/>
      <c r="AG486" s="3"/>
      <c r="AH486" s="3"/>
      <c r="AI486" s="3"/>
      <c r="AJ486" s="3"/>
    </row>
    <row r="487" ht="15.75" customHeight="1" spans="32:36">
      <c r="AF487" s="3"/>
      <c r="AG487" s="3"/>
      <c r="AH487" s="3"/>
      <c r="AI487" s="3"/>
      <c r="AJ487" s="3"/>
    </row>
    <row r="488" ht="15.75" customHeight="1" spans="32:36">
      <c r="AF488" s="3"/>
      <c r="AG488" s="3"/>
      <c r="AH488" s="3"/>
      <c r="AI488" s="3"/>
      <c r="AJ488" s="3"/>
    </row>
    <row r="489" ht="15.75" customHeight="1" spans="32:36">
      <c r="AF489" s="3"/>
      <c r="AG489" s="3"/>
      <c r="AH489" s="3"/>
      <c r="AI489" s="3"/>
      <c r="AJ489" s="3"/>
    </row>
    <row r="490" ht="15.75" customHeight="1" spans="32:36">
      <c r="AF490" s="3"/>
      <c r="AG490" s="3"/>
      <c r="AH490" s="3"/>
      <c r="AI490" s="3"/>
      <c r="AJ490" s="3"/>
    </row>
    <row r="491" ht="15.75" customHeight="1" spans="32:36">
      <c r="AF491" s="3"/>
      <c r="AG491" s="3"/>
      <c r="AH491" s="3"/>
      <c r="AI491" s="3"/>
      <c r="AJ491" s="3"/>
    </row>
    <row r="492" ht="15.75" customHeight="1" spans="32:36">
      <c r="AF492" s="3"/>
      <c r="AG492" s="3"/>
      <c r="AH492" s="3"/>
      <c r="AI492" s="3"/>
      <c r="AJ492" s="3"/>
    </row>
    <row r="493" ht="15.75" customHeight="1" spans="32:36">
      <c r="AF493" s="3"/>
      <c r="AG493" s="3"/>
      <c r="AH493" s="3"/>
      <c r="AI493" s="3"/>
      <c r="AJ493" s="3"/>
    </row>
    <row r="494" ht="15.75" customHeight="1" spans="32:36">
      <c r="AF494" s="3"/>
      <c r="AG494" s="3"/>
      <c r="AH494" s="3"/>
      <c r="AI494" s="3"/>
      <c r="AJ494" s="3"/>
    </row>
    <row r="495" ht="15.75" customHeight="1" spans="32:36">
      <c r="AF495" s="3"/>
      <c r="AG495" s="3"/>
      <c r="AH495" s="3"/>
      <c r="AI495" s="3"/>
      <c r="AJ495" s="3"/>
    </row>
    <row r="496" ht="15.75" customHeight="1" spans="32:36">
      <c r="AF496" s="3"/>
      <c r="AG496" s="3"/>
      <c r="AH496" s="3"/>
      <c r="AI496" s="3"/>
      <c r="AJ496" s="3"/>
    </row>
    <row r="497" ht="15.75" customHeight="1" spans="32:36">
      <c r="AF497" s="3"/>
      <c r="AG497" s="3"/>
      <c r="AH497" s="3"/>
      <c r="AI497" s="3"/>
      <c r="AJ497" s="3"/>
    </row>
    <row r="498" ht="15.75" customHeight="1" spans="32:36">
      <c r="AF498" s="3"/>
      <c r="AG498" s="3"/>
      <c r="AH498" s="3"/>
      <c r="AI498" s="3"/>
      <c r="AJ498" s="3"/>
    </row>
    <row r="499" ht="15.75" customHeight="1" spans="32:36">
      <c r="AF499" s="3"/>
      <c r="AG499" s="3"/>
      <c r="AH499" s="3"/>
      <c r="AI499" s="3"/>
      <c r="AJ499" s="3"/>
    </row>
    <row r="500" ht="15.75" customHeight="1" spans="32:36">
      <c r="AF500" s="3"/>
      <c r="AG500" s="3"/>
      <c r="AH500" s="3"/>
      <c r="AI500" s="3"/>
      <c r="AJ500" s="3"/>
    </row>
    <row r="501" ht="15.75" customHeight="1" spans="32:36">
      <c r="AF501" s="3"/>
      <c r="AG501" s="3"/>
      <c r="AH501" s="3"/>
      <c r="AI501" s="3"/>
      <c r="AJ501" s="3"/>
    </row>
    <row r="502" ht="15.75" customHeight="1" spans="32:36">
      <c r="AF502" s="3"/>
      <c r="AG502" s="3"/>
      <c r="AH502" s="3"/>
      <c r="AI502" s="3"/>
      <c r="AJ502" s="3"/>
    </row>
    <row r="503" ht="15.75" customHeight="1" spans="32:36">
      <c r="AF503" s="3"/>
      <c r="AG503" s="3"/>
      <c r="AH503" s="3"/>
      <c r="AI503" s="3"/>
      <c r="AJ503" s="3"/>
    </row>
    <row r="504" ht="15.75" customHeight="1" spans="32:36">
      <c r="AF504" s="3"/>
      <c r="AG504" s="3"/>
      <c r="AH504" s="3"/>
      <c r="AI504" s="3"/>
      <c r="AJ504" s="3"/>
    </row>
    <row r="505" ht="15.75" customHeight="1" spans="32:36">
      <c r="AF505" s="3"/>
      <c r="AG505" s="3"/>
      <c r="AH505" s="3"/>
      <c r="AI505" s="3"/>
      <c r="AJ505" s="3"/>
    </row>
    <row r="506" ht="15.75" customHeight="1" spans="32:36">
      <c r="AF506" s="3"/>
      <c r="AG506" s="3"/>
      <c r="AH506" s="3"/>
      <c r="AI506" s="3"/>
      <c r="AJ506" s="3"/>
    </row>
    <row r="507" ht="15.75" customHeight="1" spans="32:36">
      <c r="AF507" s="3"/>
      <c r="AG507" s="3"/>
      <c r="AH507" s="3"/>
      <c r="AI507" s="3"/>
      <c r="AJ507" s="3"/>
    </row>
    <row r="508" ht="15.75" customHeight="1" spans="32:36">
      <c r="AF508" s="3"/>
      <c r="AG508" s="3"/>
      <c r="AH508" s="3"/>
      <c r="AI508" s="3"/>
      <c r="AJ508" s="3"/>
    </row>
    <row r="509" ht="15.75" customHeight="1" spans="32:36">
      <c r="AF509" s="3"/>
      <c r="AG509" s="3"/>
      <c r="AH509" s="3"/>
      <c r="AI509" s="3"/>
      <c r="AJ509" s="3"/>
    </row>
    <row r="510" ht="15.75" customHeight="1" spans="32:36">
      <c r="AF510" s="3"/>
      <c r="AG510" s="3"/>
      <c r="AH510" s="3"/>
      <c r="AI510" s="3"/>
      <c r="AJ510" s="3"/>
    </row>
    <row r="511" ht="15.75" customHeight="1" spans="32:36">
      <c r="AF511" s="3"/>
      <c r="AG511" s="3"/>
      <c r="AH511" s="3"/>
      <c r="AI511" s="3"/>
      <c r="AJ511" s="3"/>
    </row>
    <row r="512" ht="15.75" customHeight="1" spans="32:36">
      <c r="AF512" s="3"/>
      <c r="AG512" s="3"/>
      <c r="AH512" s="3"/>
      <c r="AI512" s="3"/>
      <c r="AJ512" s="3"/>
    </row>
    <row r="513" ht="15.75" customHeight="1" spans="32:36">
      <c r="AF513" s="3"/>
      <c r="AG513" s="3"/>
      <c r="AH513" s="3"/>
      <c r="AI513" s="3"/>
      <c r="AJ513" s="3"/>
    </row>
    <row r="514" ht="15.75" customHeight="1" spans="32:36">
      <c r="AF514" s="3"/>
      <c r="AG514" s="3"/>
      <c r="AH514" s="3"/>
      <c r="AI514" s="3"/>
      <c r="AJ514" s="3"/>
    </row>
    <row r="515" ht="15.75" customHeight="1" spans="32:36">
      <c r="AF515" s="3"/>
      <c r="AG515" s="3"/>
      <c r="AH515" s="3"/>
      <c r="AI515" s="3"/>
      <c r="AJ515" s="3"/>
    </row>
    <row r="516" ht="15.75" customHeight="1" spans="32:36">
      <c r="AF516" s="3"/>
      <c r="AG516" s="3"/>
      <c r="AH516" s="3"/>
      <c r="AI516" s="3"/>
      <c r="AJ516" s="3"/>
    </row>
    <row r="517" ht="15.75" customHeight="1" spans="32:36">
      <c r="AF517" s="3"/>
      <c r="AG517" s="3"/>
      <c r="AH517" s="3"/>
      <c r="AI517" s="3"/>
      <c r="AJ517" s="3"/>
    </row>
    <row r="518" ht="15.75" customHeight="1" spans="32:36">
      <c r="AF518" s="3"/>
      <c r="AG518" s="3"/>
      <c r="AH518" s="3"/>
      <c r="AI518" s="3"/>
      <c r="AJ518" s="3"/>
    </row>
    <row r="519" ht="15.75" customHeight="1" spans="32:36">
      <c r="AF519" s="3"/>
      <c r="AG519" s="3"/>
      <c r="AH519" s="3"/>
      <c r="AI519" s="3"/>
      <c r="AJ519" s="3"/>
    </row>
    <row r="520" ht="15.75" customHeight="1" spans="32:36">
      <c r="AF520" s="3"/>
      <c r="AG520" s="3"/>
      <c r="AH520" s="3"/>
      <c r="AI520" s="3"/>
      <c r="AJ520" s="3"/>
    </row>
    <row r="521" ht="15.75" customHeight="1" spans="32:36">
      <c r="AF521" s="3"/>
      <c r="AG521" s="3"/>
      <c r="AH521" s="3"/>
      <c r="AI521" s="3"/>
      <c r="AJ521" s="3"/>
    </row>
    <row r="522" ht="15.75" customHeight="1" spans="32:36">
      <c r="AF522" s="3"/>
      <c r="AG522" s="3"/>
      <c r="AH522" s="3"/>
      <c r="AI522" s="3"/>
      <c r="AJ522" s="3"/>
    </row>
    <row r="523" ht="15.75" customHeight="1" spans="32:36">
      <c r="AF523" s="3"/>
      <c r="AG523" s="3"/>
      <c r="AH523" s="3"/>
      <c r="AI523" s="3"/>
      <c r="AJ523" s="3"/>
    </row>
    <row r="524" ht="15.75" customHeight="1" spans="32:36">
      <c r="AF524" s="3"/>
      <c r="AG524" s="3"/>
      <c r="AH524" s="3"/>
      <c r="AI524" s="3"/>
      <c r="AJ524" s="3"/>
    </row>
    <row r="525" ht="15.75" customHeight="1" spans="32:36">
      <c r="AF525" s="3"/>
      <c r="AG525" s="3"/>
      <c r="AH525" s="3"/>
      <c r="AI525" s="3"/>
      <c r="AJ525" s="3"/>
    </row>
    <row r="526" ht="15.75" customHeight="1" spans="32:36">
      <c r="AF526" s="3"/>
      <c r="AG526" s="3"/>
      <c r="AH526" s="3"/>
      <c r="AI526" s="3"/>
      <c r="AJ526" s="3"/>
    </row>
    <row r="527" ht="15.75" customHeight="1" spans="32:36">
      <c r="AF527" s="3"/>
      <c r="AG527" s="3"/>
      <c r="AH527" s="3"/>
      <c r="AI527" s="3"/>
      <c r="AJ527" s="3"/>
    </row>
    <row r="528" ht="15.75" customHeight="1" spans="32:36">
      <c r="AF528" s="3"/>
      <c r="AG528" s="3"/>
      <c r="AH528" s="3"/>
      <c r="AI528" s="3"/>
      <c r="AJ528" s="3"/>
    </row>
    <row r="529" ht="15.75" customHeight="1" spans="32:36">
      <c r="AF529" s="3"/>
      <c r="AG529" s="3"/>
      <c r="AH529" s="3"/>
      <c r="AI529" s="3"/>
      <c r="AJ529" s="3"/>
    </row>
    <row r="530" ht="15.75" customHeight="1" spans="32:36">
      <c r="AF530" s="3"/>
      <c r="AG530" s="3"/>
      <c r="AH530" s="3"/>
      <c r="AI530" s="3"/>
      <c r="AJ530" s="3"/>
    </row>
    <row r="531" ht="15.75" customHeight="1" spans="32:36">
      <c r="AF531" s="3"/>
      <c r="AG531" s="3"/>
      <c r="AH531" s="3"/>
      <c r="AI531" s="3"/>
      <c r="AJ531" s="3"/>
    </row>
    <row r="532" ht="15.75" customHeight="1" spans="32:36">
      <c r="AF532" s="3"/>
      <c r="AG532" s="3"/>
      <c r="AH532" s="3"/>
      <c r="AI532" s="3"/>
      <c r="AJ532" s="3"/>
    </row>
    <row r="533" ht="15.75" customHeight="1" spans="32:36">
      <c r="AF533" s="3"/>
      <c r="AG533" s="3"/>
      <c r="AH533" s="3"/>
      <c r="AI533" s="3"/>
      <c r="AJ533" s="3"/>
    </row>
    <row r="534" ht="15.75" customHeight="1" spans="32:36">
      <c r="AF534" s="3"/>
      <c r="AG534" s="3"/>
      <c r="AH534" s="3"/>
      <c r="AI534" s="3"/>
      <c r="AJ534" s="3"/>
    </row>
    <row r="535" ht="15.75" customHeight="1" spans="32:36">
      <c r="AF535" s="3"/>
      <c r="AG535" s="3"/>
      <c r="AH535" s="3"/>
      <c r="AI535" s="3"/>
      <c r="AJ535" s="3"/>
    </row>
    <row r="536" ht="15.75" customHeight="1" spans="32:36">
      <c r="AF536" s="3"/>
      <c r="AG536" s="3"/>
      <c r="AH536" s="3"/>
      <c r="AI536" s="3"/>
      <c r="AJ536" s="3"/>
    </row>
    <row r="537" ht="15.75" customHeight="1" spans="32:36">
      <c r="AF537" s="3"/>
      <c r="AG537" s="3"/>
      <c r="AH537" s="3"/>
      <c r="AI537" s="3"/>
      <c r="AJ537" s="3"/>
    </row>
    <row r="538" ht="15.75" customHeight="1" spans="32:36">
      <c r="AF538" s="3"/>
      <c r="AG538" s="3"/>
      <c r="AH538" s="3"/>
      <c r="AI538" s="3"/>
      <c r="AJ538" s="3"/>
    </row>
    <row r="539" ht="15.75" customHeight="1" spans="32:36">
      <c r="AF539" s="3"/>
      <c r="AG539" s="3"/>
      <c r="AH539" s="3"/>
      <c r="AI539" s="3"/>
      <c r="AJ539" s="3"/>
    </row>
    <row r="540" ht="15.75" customHeight="1" spans="32:36">
      <c r="AF540" s="3"/>
      <c r="AG540" s="3"/>
      <c r="AH540" s="3"/>
      <c r="AI540" s="3"/>
      <c r="AJ540" s="3"/>
    </row>
    <row r="541" ht="15.75" customHeight="1" spans="32:36">
      <c r="AF541" s="3"/>
      <c r="AG541" s="3"/>
      <c r="AH541" s="3"/>
      <c r="AI541" s="3"/>
      <c r="AJ541" s="3"/>
    </row>
    <row r="542" ht="15.75" customHeight="1" spans="32:36">
      <c r="AF542" s="3"/>
      <c r="AG542" s="3"/>
      <c r="AH542" s="3"/>
      <c r="AI542" s="3"/>
      <c r="AJ542" s="3"/>
    </row>
    <row r="543" ht="15.75" customHeight="1" spans="32:36">
      <c r="AF543" s="3"/>
      <c r="AG543" s="3"/>
      <c r="AH543" s="3"/>
      <c r="AI543" s="3"/>
      <c r="AJ543" s="3"/>
    </row>
    <row r="544" ht="15.75" customHeight="1" spans="32:36">
      <c r="AF544" s="3"/>
      <c r="AG544" s="3"/>
      <c r="AH544" s="3"/>
      <c r="AI544" s="3"/>
      <c r="AJ544" s="3"/>
    </row>
    <row r="545" ht="15.75" customHeight="1" spans="32:36">
      <c r="AF545" s="3"/>
      <c r="AG545" s="3"/>
      <c r="AH545" s="3"/>
      <c r="AI545" s="3"/>
      <c r="AJ545" s="3"/>
    </row>
    <row r="546" ht="15.75" customHeight="1" spans="32:36">
      <c r="AF546" s="3"/>
      <c r="AG546" s="3"/>
      <c r="AH546" s="3"/>
      <c r="AI546" s="3"/>
      <c r="AJ546" s="3"/>
    </row>
    <row r="547" ht="15.75" customHeight="1" spans="32:36">
      <c r="AF547" s="3"/>
      <c r="AG547" s="3"/>
      <c r="AH547" s="3"/>
      <c r="AI547" s="3"/>
      <c r="AJ547" s="3"/>
    </row>
    <row r="548" ht="15.75" customHeight="1" spans="32:36">
      <c r="AF548" s="3"/>
      <c r="AG548" s="3"/>
      <c r="AH548" s="3"/>
      <c r="AI548" s="3"/>
      <c r="AJ548" s="3"/>
    </row>
    <row r="549" ht="15.75" customHeight="1" spans="32:36">
      <c r="AF549" s="3"/>
      <c r="AG549" s="3"/>
      <c r="AH549" s="3"/>
      <c r="AI549" s="3"/>
      <c r="AJ549" s="3"/>
    </row>
    <row r="550" ht="15.75" customHeight="1" spans="32:36">
      <c r="AF550" s="3"/>
      <c r="AG550" s="3"/>
      <c r="AH550" s="3"/>
      <c r="AI550" s="3"/>
      <c r="AJ550" s="3"/>
    </row>
    <row r="551" ht="15.75" customHeight="1" spans="32:36">
      <c r="AF551" s="3"/>
      <c r="AG551" s="3"/>
      <c r="AH551" s="3"/>
      <c r="AI551" s="3"/>
      <c r="AJ551" s="3"/>
    </row>
    <row r="552" ht="15.75" customHeight="1" spans="32:36">
      <c r="AF552" s="3"/>
      <c r="AG552" s="3"/>
      <c r="AH552" s="3"/>
      <c r="AI552" s="3"/>
      <c r="AJ552" s="3"/>
    </row>
    <row r="553" ht="15.75" customHeight="1" spans="32:36">
      <c r="AF553" s="3"/>
      <c r="AG553" s="3"/>
      <c r="AH553" s="3"/>
      <c r="AI553" s="3"/>
      <c r="AJ553" s="3"/>
    </row>
    <row r="554" ht="15.75" customHeight="1" spans="32:36">
      <c r="AF554" s="3"/>
      <c r="AG554" s="3"/>
      <c r="AH554" s="3"/>
      <c r="AI554" s="3"/>
      <c r="AJ554" s="3"/>
    </row>
    <row r="555" ht="15.75" customHeight="1" spans="32:36">
      <c r="AF555" s="3"/>
      <c r="AG555" s="3"/>
      <c r="AH555" s="3"/>
      <c r="AI555" s="3"/>
      <c r="AJ555" s="3"/>
    </row>
    <row r="556" ht="15.75" customHeight="1" spans="32:36">
      <c r="AF556" s="3"/>
      <c r="AG556" s="3"/>
      <c r="AH556" s="3"/>
      <c r="AI556" s="3"/>
      <c r="AJ556" s="3"/>
    </row>
    <row r="557" ht="15.75" customHeight="1" spans="32:36">
      <c r="AF557" s="3"/>
      <c r="AG557" s="3"/>
      <c r="AH557" s="3"/>
      <c r="AI557" s="3"/>
      <c r="AJ557" s="3"/>
    </row>
    <row r="558" ht="15.75" customHeight="1" spans="32:36">
      <c r="AF558" s="3"/>
      <c r="AG558" s="3"/>
      <c r="AH558" s="3"/>
      <c r="AI558" s="3"/>
      <c r="AJ558" s="3"/>
    </row>
    <row r="559" ht="15.75" customHeight="1" spans="32:36">
      <c r="AF559" s="3"/>
      <c r="AG559" s="3"/>
      <c r="AH559" s="3"/>
      <c r="AI559" s="3"/>
      <c r="AJ559" s="3"/>
    </row>
    <row r="560" ht="15.75" customHeight="1" spans="32:36">
      <c r="AF560" s="3"/>
      <c r="AG560" s="3"/>
      <c r="AH560" s="3"/>
      <c r="AI560" s="3"/>
      <c r="AJ560" s="3"/>
    </row>
    <row r="561" ht="15.75" customHeight="1" spans="32:36">
      <c r="AF561" s="3"/>
      <c r="AG561" s="3"/>
      <c r="AH561" s="3"/>
      <c r="AI561" s="3"/>
      <c r="AJ561" s="3"/>
    </row>
    <row r="562" ht="15.75" customHeight="1" spans="32:36">
      <c r="AF562" s="3"/>
      <c r="AG562" s="3"/>
      <c r="AH562" s="3"/>
      <c r="AI562" s="3"/>
      <c r="AJ562" s="3"/>
    </row>
    <row r="563" ht="15.75" customHeight="1" spans="32:36">
      <c r="AF563" s="3"/>
      <c r="AG563" s="3"/>
      <c r="AH563" s="3"/>
      <c r="AI563" s="3"/>
      <c r="AJ563" s="3"/>
    </row>
    <row r="564" ht="15.75" customHeight="1" spans="32:36">
      <c r="AF564" s="3"/>
      <c r="AG564" s="3"/>
      <c r="AH564" s="3"/>
      <c r="AI564" s="3"/>
      <c r="AJ564" s="3"/>
    </row>
    <row r="565" ht="15.75" customHeight="1" spans="32:36">
      <c r="AF565" s="3"/>
      <c r="AG565" s="3"/>
      <c r="AH565" s="3"/>
      <c r="AI565" s="3"/>
      <c r="AJ565" s="3"/>
    </row>
    <row r="566" ht="15.75" customHeight="1" spans="32:36">
      <c r="AF566" s="3"/>
      <c r="AG566" s="3"/>
      <c r="AH566" s="3"/>
      <c r="AI566" s="3"/>
      <c r="AJ566" s="3"/>
    </row>
    <row r="567" ht="15.75" customHeight="1" spans="32:36">
      <c r="AF567" s="3"/>
      <c r="AG567" s="3"/>
      <c r="AH567" s="3"/>
      <c r="AI567" s="3"/>
      <c r="AJ567" s="3"/>
    </row>
    <row r="568" ht="15.75" customHeight="1" spans="32:36">
      <c r="AF568" s="3"/>
      <c r="AG568" s="3"/>
      <c r="AH568" s="3"/>
      <c r="AI568" s="3"/>
      <c r="AJ568" s="3"/>
    </row>
    <row r="569" ht="15.75" customHeight="1" spans="32:36">
      <c r="AF569" s="3"/>
      <c r="AG569" s="3"/>
      <c r="AH569" s="3"/>
      <c r="AI569" s="3"/>
      <c r="AJ569" s="3"/>
    </row>
    <row r="570" ht="15.75" customHeight="1" spans="32:36">
      <c r="AF570" s="3"/>
      <c r="AG570" s="3"/>
      <c r="AH570" s="3"/>
      <c r="AI570" s="3"/>
      <c r="AJ570" s="3"/>
    </row>
    <row r="571" ht="15.75" customHeight="1" spans="32:36">
      <c r="AF571" s="3"/>
      <c r="AG571" s="3"/>
      <c r="AH571" s="3"/>
      <c r="AI571" s="3"/>
      <c r="AJ571" s="3"/>
    </row>
    <row r="572" ht="15.75" customHeight="1" spans="32:36">
      <c r="AF572" s="3"/>
      <c r="AG572" s="3"/>
      <c r="AH572" s="3"/>
      <c r="AI572" s="3"/>
      <c r="AJ572" s="3"/>
    </row>
    <row r="573" ht="15.75" customHeight="1" spans="32:36">
      <c r="AF573" s="3"/>
      <c r="AG573" s="3"/>
      <c r="AH573" s="3"/>
      <c r="AI573" s="3"/>
      <c r="AJ573" s="3"/>
    </row>
    <row r="574" ht="15.75" customHeight="1" spans="32:36">
      <c r="AF574" s="3"/>
      <c r="AG574" s="3"/>
      <c r="AH574" s="3"/>
      <c r="AI574" s="3"/>
      <c r="AJ574" s="3"/>
    </row>
    <row r="575" ht="15.75" customHeight="1" spans="32:36">
      <c r="AF575" s="3"/>
      <c r="AG575" s="3"/>
      <c r="AH575" s="3"/>
      <c r="AI575" s="3"/>
      <c r="AJ575" s="3"/>
    </row>
    <row r="576" ht="15.75" customHeight="1" spans="32:36">
      <c r="AF576" s="3"/>
      <c r="AG576" s="3"/>
      <c r="AH576" s="3"/>
      <c r="AI576" s="3"/>
      <c r="AJ576" s="3"/>
    </row>
    <row r="577" ht="15.75" customHeight="1" spans="32:36">
      <c r="AF577" s="3"/>
      <c r="AG577" s="3"/>
      <c r="AH577" s="3"/>
      <c r="AI577" s="3"/>
      <c r="AJ577" s="3"/>
    </row>
    <row r="578" ht="15.75" customHeight="1" spans="32:36">
      <c r="AF578" s="3"/>
      <c r="AG578" s="3"/>
      <c r="AH578" s="3"/>
      <c r="AI578" s="3"/>
      <c r="AJ578" s="3"/>
    </row>
    <row r="579" ht="15.75" customHeight="1" spans="32:36">
      <c r="AF579" s="3"/>
      <c r="AG579" s="3"/>
      <c r="AH579" s="3"/>
      <c r="AI579" s="3"/>
      <c r="AJ579" s="3"/>
    </row>
    <row r="580" ht="15.75" customHeight="1" spans="32:36">
      <c r="AF580" s="3"/>
      <c r="AG580" s="3"/>
      <c r="AH580" s="3"/>
      <c r="AI580" s="3"/>
      <c r="AJ580" s="3"/>
    </row>
    <row r="581" ht="15.75" customHeight="1" spans="32:36">
      <c r="AF581" s="3"/>
      <c r="AG581" s="3"/>
      <c r="AH581" s="3"/>
      <c r="AI581" s="3"/>
      <c r="AJ581" s="3"/>
    </row>
    <row r="582" ht="15.75" customHeight="1" spans="32:36">
      <c r="AF582" s="3"/>
      <c r="AG582" s="3"/>
      <c r="AH582" s="3"/>
      <c r="AI582" s="3"/>
      <c r="AJ582" s="3"/>
    </row>
    <row r="583" ht="15.75" customHeight="1" spans="32:36">
      <c r="AF583" s="3"/>
      <c r="AG583" s="3"/>
      <c r="AH583" s="3"/>
      <c r="AI583" s="3"/>
      <c r="AJ583" s="3"/>
    </row>
    <row r="584" ht="15.75" customHeight="1" spans="32:36">
      <c r="AF584" s="3"/>
      <c r="AG584" s="3"/>
      <c r="AH584" s="3"/>
      <c r="AI584" s="3"/>
      <c r="AJ584" s="3"/>
    </row>
    <row r="585" ht="15.75" customHeight="1" spans="32:36">
      <c r="AF585" s="3"/>
      <c r="AG585" s="3"/>
      <c r="AH585" s="3"/>
      <c r="AI585" s="3"/>
      <c r="AJ585" s="3"/>
    </row>
    <row r="586" ht="15.75" customHeight="1" spans="32:36">
      <c r="AF586" s="3"/>
      <c r="AG586" s="3"/>
      <c r="AH586" s="3"/>
      <c r="AI586" s="3"/>
      <c r="AJ586" s="3"/>
    </row>
    <row r="587" ht="15.75" customHeight="1" spans="32:36">
      <c r="AF587" s="3"/>
      <c r="AG587" s="3"/>
      <c r="AH587" s="3"/>
      <c r="AI587" s="3"/>
      <c r="AJ587" s="3"/>
    </row>
    <row r="588" ht="15.75" customHeight="1" spans="32:36">
      <c r="AF588" s="3"/>
      <c r="AG588" s="3"/>
      <c r="AH588" s="3"/>
      <c r="AI588" s="3"/>
      <c r="AJ588" s="3"/>
    </row>
    <row r="589" ht="15.75" customHeight="1" spans="32:36">
      <c r="AF589" s="3"/>
      <c r="AG589" s="3"/>
      <c r="AH589" s="3"/>
      <c r="AI589" s="3"/>
      <c r="AJ589" s="3"/>
    </row>
    <row r="590" ht="15.75" customHeight="1" spans="32:36">
      <c r="AF590" s="3"/>
      <c r="AG590" s="3"/>
      <c r="AH590" s="3"/>
      <c r="AI590" s="3"/>
      <c r="AJ590" s="3"/>
    </row>
    <row r="591" ht="15.75" customHeight="1" spans="32:36">
      <c r="AF591" s="3"/>
      <c r="AG591" s="3"/>
      <c r="AH591" s="3"/>
      <c r="AI591" s="3"/>
      <c r="AJ591" s="3"/>
    </row>
    <row r="592" ht="15.75" customHeight="1" spans="32:36">
      <c r="AF592" s="3"/>
      <c r="AG592" s="3"/>
      <c r="AH592" s="3"/>
      <c r="AI592" s="3"/>
      <c r="AJ592" s="3"/>
    </row>
    <row r="593" ht="15.75" customHeight="1" spans="32:36">
      <c r="AF593" s="3"/>
      <c r="AG593" s="3"/>
      <c r="AH593" s="3"/>
      <c r="AI593" s="3"/>
      <c r="AJ593" s="3"/>
    </row>
    <row r="594" ht="15.75" customHeight="1" spans="32:36">
      <c r="AF594" s="3"/>
      <c r="AG594" s="3"/>
      <c r="AH594" s="3"/>
      <c r="AI594" s="3"/>
      <c r="AJ594" s="3"/>
    </row>
    <row r="595" ht="15.75" customHeight="1" spans="32:36">
      <c r="AF595" s="3"/>
      <c r="AG595" s="3"/>
      <c r="AH595" s="3"/>
      <c r="AI595" s="3"/>
      <c r="AJ595" s="3"/>
    </row>
    <row r="596" ht="15.75" customHeight="1" spans="32:36">
      <c r="AF596" s="3"/>
      <c r="AG596" s="3"/>
      <c r="AH596" s="3"/>
      <c r="AI596" s="3"/>
      <c r="AJ596" s="3"/>
    </row>
    <row r="597" ht="15.75" customHeight="1" spans="32:36">
      <c r="AF597" s="3"/>
      <c r="AG597" s="3"/>
      <c r="AH597" s="3"/>
      <c r="AI597" s="3"/>
      <c r="AJ597" s="3"/>
    </row>
    <row r="598" ht="15.75" customHeight="1" spans="32:36">
      <c r="AF598" s="3"/>
      <c r="AG598" s="3"/>
      <c r="AH598" s="3"/>
      <c r="AI598" s="3"/>
      <c r="AJ598" s="3"/>
    </row>
    <row r="599" ht="15.75" customHeight="1" spans="32:36">
      <c r="AF599" s="3"/>
      <c r="AG599" s="3"/>
      <c r="AH599" s="3"/>
      <c r="AI599" s="3"/>
      <c r="AJ599" s="3"/>
    </row>
    <row r="600" ht="15.75" customHeight="1" spans="32:36">
      <c r="AF600" s="3"/>
      <c r="AG600" s="3"/>
      <c r="AH600" s="3"/>
      <c r="AI600" s="3"/>
      <c r="AJ600" s="3"/>
    </row>
    <row r="601" ht="15.75" customHeight="1" spans="32:36">
      <c r="AF601" s="3"/>
      <c r="AG601" s="3"/>
      <c r="AH601" s="3"/>
      <c r="AI601" s="3"/>
      <c r="AJ601" s="3"/>
    </row>
    <row r="602" ht="15.75" customHeight="1" spans="32:36">
      <c r="AF602" s="3"/>
      <c r="AG602" s="3"/>
      <c r="AH602" s="3"/>
      <c r="AI602" s="3"/>
      <c r="AJ602" s="3"/>
    </row>
    <row r="603" ht="15.75" customHeight="1" spans="32:36">
      <c r="AF603" s="3"/>
      <c r="AG603" s="3"/>
      <c r="AH603" s="3"/>
      <c r="AI603" s="3"/>
      <c r="AJ603" s="3"/>
    </row>
    <row r="604" ht="15.75" customHeight="1" spans="32:36">
      <c r="AF604" s="3"/>
      <c r="AG604" s="3"/>
      <c r="AH604" s="3"/>
      <c r="AI604" s="3"/>
      <c r="AJ604" s="3"/>
    </row>
    <row r="605" ht="15.75" customHeight="1" spans="32:36">
      <c r="AF605" s="3"/>
      <c r="AG605" s="3"/>
      <c r="AH605" s="3"/>
      <c r="AI605" s="3"/>
      <c r="AJ605" s="3"/>
    </row>
    <row r="606" ht="15.75" customHeight="1" spans="32:36">
      <c r="AF606" s="3"/>
      <c r="AG606" s="3"/>
      <c r="AH606" s="3"/>
      <c r="AI606" s="3"/>
      <c r="AJ606" s="3"/>
    </row>
    <row r="607" ht="15.75" customHeight="1" spans="32:36">
      <c r="AF607" s="3"/>
      <c r="AG607" s="3"/>
      <c r="AH607" s="3"/>
      <c r="AI607" s="3"/>
      <c r="AJ607" s="3"/>
    </row>
    <row r="608" ht="15.75" customHeight="1" spans="32:36">
      <c r="AF608" s="3"/>
      <c r="AG608" s="3"/>
      <c r="AH608" s="3"/>
      <c r="AI608" s="3"/>
      <c r="AJ608" s="3"/>
    </row>
    <row r="609" ht="15.75" customHeight="1" spans="32:36">
      <c r="AF609" s="3"/>
      <c r="AG609" s="3"/>
      <c r="AH609" s="3"/>
      <c r="AI609" s="3"/>
      <c r="AJ609" s="3"/>
    </row>
    <row r="610" ht="15.75" customHeight="1" spans="32:36">
      <c r="AF610" s="3"/>
      <c r="AG610" s="3"/>
      <c r="AH610" s="3"/>
      <c r="AI610" s="3"/>
      <c r="AJ610" s="3"/>
    </row>
    <row r="611" ht="15.75" customHeight="1" spans="32:36">
      <c r="AF611" s="3"/>
      <c r="AG611" s="3"/>
      <c r="AH611" s="3"/>
      <c r="AI611" s="3"/>
      <c r="AJ611" s="3"/>
    </row>
    <row r="612" ht="15.75" customHeight="1" spans="32:36">
      <c r="AF612" s="3"/>
      <c r="AG612" s="3"/>
      <c r="AH612" s="3"/>
      <c r="AI612" s="3"/>
      <c r="AJ612" s="3"/>
    </row>
    <row r="613" ht="15.75" customHeight="1" spans="32:36">
      <c r="AF613" s="3"/>
      <c r="AG613" s="3"/>
      <c r="AH613" s="3"/>
      <c r="AI613" s="3"/>
      <c r="AJ613" s="3"/>
    </row>
    <row r="614" ht="15.75" customHeight="1" spans="32:36">
      <c r="AF614" s="3"/>
      <c r="AG614" s="3"/>
      <c r="AH614" s="3"/>
      <c r="AI614" s="3"/>
      <c r="AJ614" s="3"/>
    </row>
    <row r="615" ht="15.75" customHeight="1" spans="32:36">
      <c r="AF615" s="3"/>
      <c r="AG615" s="3"/>
      <c r="AH615" s="3"/>
      <c r="AI615" s="3"/>
      <c r="AJ615" s="3"/>
    </row>
    <row r="616" ht="15.75" customHeight="1" spans="32:36">
      <c r="AF616" s="3"/>
      <c r="AG616" s="3"/>
      <c r="AH616" s="3"/>
      <c r="AI616" s="3"/>
      <c r="AJ616" s="3"/>
    </row>
    <row r="617" ht="15.75" customHeight="1" spans="32:36">
      <c r="AF617" s="3"/>
      <c r="AG617" s="3"/>
      <c r="AH617" s="3"/>
      <c r="AI617" s="3"/>
      <c r="AJ617" s="3"/>
    </row>
    <row r="618" ht="15.75" customHeight="1" spans="32:36">
      <c r="AF618" s="3"/>
      <c r="AG618" s="3"/>
      <c r="AH618" s="3"/>
      <c r="AI618" s="3"/>
      <c r="AJ618" s="3"/>
    </row>
    <row r="619" ht="15.75" customHeight="1" spans="32:36">
      <c r="AF619" s="3"/>
      <c r="AG619" s="3"/>
      <c r="AH619" s="3"/>
      <c r="AI619" s="3"/>
      <c r="AJ619" s="3"/>
    </row>
    <row r="620" ht="15.75" customHeight="1" spans="32:36">
      <c r="AF620" s="3"/>
      <c r="AG620" s="3"/>
      <c r="AH620" s="3"/>
      <c r="AI620" s="3"/>
      <c r="AJ620" s="3"/>
    </row>
    <row r="621" ht="15.75" customHeight="1" spans="32:36">
      <c r="AF621" s="3"/>
      <c r="AG621" s="3"/>
      <c r="AH621" s="3"/>
      <c r="AI621" s="3"/>
      <c r="AJ621" s="3"/>
    </row>
    <row r="622" ht="15.75" customHeight="1" spans="32:36">
      <c r="AF622" s="3"/>
      <c r="AG622" s="3"/>
      <c r="AH622" s="3"/>
      <c r="AI622" s="3"/>
      <c r="AJ622" s="3"/>
    </row>
    <row r="623" ht="15.75" customHeight="1" spans="32:36">
      <c r="AF623" s="3"/>
      <c r="AG623" s="3"/>
      <c r="AH623" s="3"/>
      <c r="AI623" s="3"/>
      <c r="AJ623" s="3"/>
    </row>
    <row r="624" ht="15.75" customHeight="1" spans="32:36">
      <c r="AF624" s="3"/>
      <c r="AG624" s="3"/>
      <c r="AH624" s="3"/>
      <c r="AI624" s="3"/>
      <c r="AJ624" s="3"/>
    </row>
    <row r="625" ht="15.75" customHeight="1" spans="32:36">
      <c r="AF625" s="3"/>
      <c r="AG625" s="3"/>
      <c r="AH625" s="3"/>
      <c r="AI625" s="3"/>
      <c r="AJ625" s="3"/>
    </row>
    <row r="626" ht="15.75" customHeight="1" spans="32:36">
      <c r="AF626" s="3"/>
      <c r="AG626" s="3"/>
      <c r="AH626" s="3"/>
      <c r="AI626" s="3"/>
      <c r="AJ626" s="3"/>
    </row>
    <row r="627" ht="15.75" customHeight="1" spans="32:36">
      <c r="AF627" s="3"/>
      <c r="AG627" s="3"/>
      <c r="AH627" s="3"/>
      <c r="AI627" s="3"/>
      <c r="AJ627" s="3"/>
    </row>
    <row r="628" ht="15.75" customHeight="1" spans="32:36">
      <c r="AF628" s="3"/>
      <c r="AG628" s="3"/>
      <c r="AH628" s="3"/>
      <c r="AI628" s="3"/>
      <c r="AJ628" s="3"/>
    </row>
    <row r="629" ht="15.75" customHeight="1" spans="32:36">
      <c r="AF629" s="3"/>
      <c r="AG629" s="3"/>
      <c r="AH629" s="3"/>
      <c r="AI629" s="3"/>
      <c r="AJ629" s="3"/>
    </row>
    <row r="630" ht="15.75" customHeight="1" spans="32:36">
      <c r="AF630" s="3"/>
      <c r="AG630" s="3"/>
      <c r="AH630" s="3"/>
      <c r="AI630" s="3"/>
      <c r="AJ630" s="3"/>
    </row>
    <row r="631" ht="15.75" customHeight="1" spans="32:36">
      <c r="AF631" s="3"/>
      <c r="AG631" s="3"/>
      <c r="AH631" s="3"/>
      <c r="AI631" s="3"/>
      <c r="AJ631" s="3"/>
    </row>
    <row r="632" ht="15.75" customHeight="1" spans="32:36">
      <c r="AF632" s="3"/>
      <c r="AG632" s="3"/>
      <c r="AH632" s="3"/>
      <c r="AI632" s="3"/>
      <c r="AJ632" s="3"/>
    </row>
    <row r="633" ht="15.75" customHeight="1" spans="32:36">
      <c r="AF633" s="3"/>
      <c r="AG633" s="3"/>
      <c r="AH633" s="3"/>
      <c r="AI633" s="3"/>
      <c r="AJ633" s="3"/>
    </row>
    <row r="634" ht="15.75" customHeight="1" spans="32:36">
      <c r="AF634" s="3"/>
      <c r="AG634" s="3"/>
      <c r="AH634" s="3"/>
      <c r="AI634" s="3"/>
      <c r="AJ634" s="3"/>
    </row>
    <row r="635" ht="15.75" customHeight="1" spans="32:36">
      <c r="AF635" s="3"/>
      <c r="AG635" s="3"/>
      <c r="AH635" s="3"/>
      <c r="AI635" s="3"/>
      <c r="AJ635" s="3"/>
    </row>
    <row r="636" ht="15.75" customHeight="1" spans="32:36">
      <c r="AF636" s="3"/>
      <c r="AG636" s="3"/>
      <c r="AH636" s="3"/>
      <c r="AI636" s="3"/>
      <c r="AJ636" s="3"/>
    </row>
    <row r="637" ht="15.75" customHeight="1" spans="32:36">
      <c r="AF637" s="3"/>
      <c r="AG637" s="3"/>
      <c r="AH637" s="3"/>
      <c r="AI637" s="3"/>
      <c r="AJ637" s="3"/>
    </row>
    <row r="638" ht="15.75" customHeight="1" spans="32:36">
      <c r="AF638" s="3"/>
      <c r="AG638" s="3"/>
      <c r="AH638" s="3"/>
      <c r="AI638" s="3"/>
      <c r="AJ638" s="3"/>
    </row>
    <row r="639" ht="15.75" customHeight="1" spans="32:36">
      <c r="AF639" s="3"/>
      <c r="AG639" s="3"/>
      <c r="AH639" s="3"/>
      <c r="AI639" s="3"/>
      <c r="AJ639" s="3"/>
    </row>
    <row r="640" ht="15.75" customHeight="1" spans="32:36">
      <c r="AF640" s="3"/>
      <c r="AG640" s="3"/>
      <c r="AH640" s="3"/>
      <c r="AI640" s="3"/>
      <c r="AJ640" s="3"/>
    </row>
    <row r="641" ht="15.75" customHeight="1" spans="32:36">
      <c r="AF641" s="3"/>
      <c r="AG641" s="3"/>
      <c r="AH641" s="3"/>
      <c r="AI641" s="3"/>
      <c r="AJ641" s="3"/>
    </row>
    <row r="642" ht="15.75" customHeight="1" spans="32:36">
      <c r="AF642" s="3"/>
      <c r="AG642" s="3"/>
      <c r="AH642" s="3"/>
      <c r="AI642" s="3"/>
      <c r="AJ642" s="3"/>
    </row>
    <row r="643" ht="15.75" customHeight="1" spans="32:36">
      <c r="AF643" s="3"/>
      <c r="AG643" s="3"/>
      <c r="AH643" s="3"/>
      <c r="AI643" s="3"/>
      <c r="AJ643" s="3"/>
    </row>
    <row r="644" ht="15.75" customHeight="1" spans="32:36">
      <c r="AF644" s="3"/>
      <c r="AG644" s="3"/>
      <c r="AH644" s="3"/>
      <c r="AI644" s="3"/>
      <c r="AJ644" s="3"/>
    </row>
    <row r="645" ht="15.75" customHeight="1" spans="32:36">
      <c r="AF645" s="3"/>
      <c r="AG645" s="3"/>
      <c r="AH645" s="3"/>
      <c r="AI645" s="3"/>
      <c r="AJ645" s="3"/>
    </row>
    <row r="646" ht="15.75" customHeight="1" spans="32:36">
      <c r="AF646" s="3"/>
      <c r="AG646" s="3"/>
      <c r="AH646" s="3"/>
      <c r="AI646" s="3"/>
      <c r="AJ646" s="3"/>
    </row>
    <row r="647" ht="15.75" customHeight="1" spans="32:36">
      <c r="AF647" s="3"/>
      <c r="AG647" s="3"/>
      <c r="AH647" s="3"/>
      <c r="AI647" s="3"/>
      <c r="AJ647" s="3"/>
    </row>
    <row r="648" ht="15.75" customHeight="1" spans="32:36">
      <c r="AF648" s="3"/>
      <c r="AG648" s="3"/>
      <c r="AH648" s="3"/>
      <c r="AI648" s="3"/>
      <c r="AJ648" s="3"/>
    </row>
    <row r="649" ht="15.75" customHeight="1" spans="32:36">
      <c r="AF649" s="3"/>
      <c r="AG649" s="3"/>
      <c r="AH649" s="3"/>
      <c r="AI649" s="3"/>
      <c r="AJ649" s="3"/>
    </row>
    <row r="650" ht="15.75" customHeight="1" spans="32:36">
      <c r="AF650" s="3"/>
      <c r="AG650" s="3"/>
      <c r="AH650" s="3"/>
      <c r="AI650" s="3"/>
      <c r="AJ650" s="3"/>
    </row>
    <row r="651" ht="15.75" customHeight="1" spans="32:36">
      <c r="AF651" s="3"/>
      <c r="AG651" s="3"/>
      <c r="AH651" s="3"/>
      <c r="AI651" s="3"/>
      <c r="AJ651" s="3"/>
    </row>
    <row r="652" ht="15.75" customHeight="1" spans="32:36">
      <c r="AF652" s="3"/>
      <c r="AG652" s="3"/>
      <c r="AH652" s="3"/>
      <c r="AI652" s="3"/>
      <c r="AJ652" s="3"/>
    </row>
    <row r="653" ht="15.75" customHeight="1" spans="32:36">
      <c r="AF653" s="3"/>
      <c r="AG653" s="3"/>
      <c r="AH653" s="3"/>
      <c r="AI653" s="3"/>
      <c r="AJ653" s="3"/>
    </row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</sheetData>
  <mergeCells count="72">
    <mergeCell ref="F2:S2"/>
    <mergeCell ref="W2:Y2"/>
    <mergeCell ref="AB2:AD2"/>
    <mergeCell ref="AQ2:BN2"/>
    <mergeCell ref="F3:I3"/>
    <mergeCell ref="K3:N3"/>
    <mergeCell ref="P3:S3"/>
    <mergeCell ref="AQ3:AT3"/>
    <mergeCell ref="AV3:AY3"/>
    <mergeCell ref="BA3:BD3"/>
    <mergeCell ref="BF3:BI3"/>
    <mergeCell ref="BK3:BN3"/>
    <mergeCell ref="AQ30:BN30"/>
    <mergeCell ref="F55:T55"/>
    <mergeCell ref="W55:Y55"/>
    <mergeCell ref="AB55:AE55"/>
    <mergeCell ref="AQ55:BN55"/>
    <mergeCell ref="F56:I56"/>
    <mergeCell ref="K56:N56"/>
    <mergeCell ref="P56:S56"/>
    <mergeCell ref="AQ56:AT56"/>
    <mergeCell ref="AV56:AY56"/>
    <mergeCell ref="BA56:BD56"/>
    <mergeCell ref="BF56:BI56"/>
    <mergeCell ref="BK56:BN56"/>
    <mergeCell ref="F84:S84"/>
    <mergeCell ref="W84:Y84"/>
    <mergeCell ref="AB84:AD84"/>
    <mergeCell ref="F85:I85"/>
    <mergeCell ref="K85:N85"/>
    <mergeCell ref="P85:S85"/>
    <mergeCell ref="U198:X198"/>
    <mergeCell ref="Y198:AD198"/>
    <mergeCell ref="B3:B4"/>
    <mergeCell ref="B84:B85"/>
    <mergeCell ref="D3:D28"/>
    <mergeCell ref="D85:D110"/>
    <mergeCell ref="E3:E4"/>
    <mergeCell ref="E56:E57"/>
    <mergeCell ref="E85:E86"/>
    <mergeCell ref="V3:V4"/>
    <mergeCell ref="V56:V57"/>
    <mergeCell ref="V85:V86"/>
    <mergeCell ref="W3:W4"/>
    <mergeCell ref="W56:W57"/>
    <mergeCell ref="W85:W86"/>
    <mergeCell ref="X3:X4"/>
    <mergeCell ref="X56:X57"/>
    <mergeCell ref="X85:X86"/>
    <mergeCell ref="Y3:Y4"/>
    <mergeCell ref="Y56:Y57"/>
    <mergeCell ref="Y85:Y86"/>
    <mergeCell ref="AA3:AA4"/>
    <mergeCell ref="AA56:AA57"/>
    <mergeCell ref="AA85:AA86"/>
    <mergeCell ref="AB3:AB4"/>
    <mergeCell ref="AB56:AB57"/>
    <mergeCell ref="AB85:AB86"/>
    <mergeCell ref="AC3:AC4"/>
    <mergeCell ref="AC56:AC57"/>
    <mergeCell ref="AC85:AC86"/>
    <mergeCell ref="AD3:AD4"/>
    <mergeCell ref="AD56:AD57"/>
    <mergeCell ref="AD85:AD86"/>
    <mergeCell ref="AE56:AE57"/>
    <mergeCell ref="AF3:AF4"/>
    <mergeCell ref="AG3:AG4"/>
    <mergeCell ref="AH3:AH4"/>
    <mergeCell ref="AI3:AI4"/>
    <mergeCell ref="AJ3:AJ4"/>
    <mergeCell ref="AA31:AD32"/>
    <mergeCell ref="AA114:AD115"/>
  </mergeCells>
  <conditionalFormatting sqref="AJ3">
    <cfRule type="containsText" dxfId="9" priority="645" operator="between" text="NO">
      <formula>NOT(ISERROR(SEARCH("NO",AJ3)))</formula>
    </cfRule>
    <cfRule type="cellIs" dxfId="8" priority="646" operator="equal">
      <formula>"NO"</formula>
    </cfRule>
  </conditionalFormatting>
  <conditionalFormatting sqref="W28:X28">
    <cfRule type="colorScale" priority="52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28">
    <cfRule type="colorScale" priority="4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8:A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A28:BD28">
    <cfRule type="cellIs" dxfId="0" priority="236" operator="greaterThan">
      <formula>0</formula>
    </cfRule>
    <cfRule type="cellIs" dxfId="1" priority="237" operator="greaterThan">
      <formula>1</formula>
    </cfRule>
    <cfRule type="cellIs" dxfId="2" priority="238" operator="greaterThan">
      <formula>1</formula>
    </cfRule>
  </conditionalFormatting>
  <conditionalFormatting sqref="BF28:BI28">
    <cfRule type="cellIs" dxfId="0" priority="243" operator="greaterThan">
      <formula>0</formula>
    </cfRule>
    <cfRule type="cellIs" dxfId="1" priority="244" operator="greaterThan">
      <formula>1</formula>
    </cfRule>
    <cfRule type="cellIs" dxfId="2" priority="245" operator="greaterThan">
      <formula>1</formula>
    </cfRule>
  </conditionalFormatting>
  <conditionalFormatting sqref="AS54">
    <cfRule type="cellIs" dxfId="5" priority="371" operator="greaterThan">
      <formula>0</formula>
    </cfRule>
  </conditionalFormatting>
  <conditionalFormatting sqref="W81:X81">
    <cfRule type="colorScale" priority="63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81">
    <cfRule type="colorScale" priority="6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81:AE8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110:X110">
    <cfRule type="colorScale" priority="71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10">
    <cfRule type="colorScale" priority="6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110:AD11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2:F21">
    <cfRule type="cellIs" dxfId="0" priority="189" operator="greaterThan">
      <formula>0</formula>
    </cfRule>
    <cfRule type="cellIs" dxfId="1" priority="190" operator="greaterThan">
      <formula>1</formula>
    </cfRule>
    <cfRule type="cellIs" dxfId="2" priority="191" operator="greaterThan">
      <formula>1</formula>
    </cfRule>
  </conditionalFormatting>
  <conditionalFormatting sqref="F25:F27">
    <cfRule type="cellIs" dxfId="0" priority="195" operator="greaterThan">
      <formula>0</formula>
    </cfRule>
    <cfRule type="cellIs" dxfId="1" priority="196" operator="greaterThan">
      <formula>1</formula>
    </cfRule>
    <cfRule type="cellIs" dxfId="2" priority="197" operator="greaterThan">
      <formula>1</formula>
    </cfRule>
  </conditionalFormatting>
  <conditionalFormatting sqref="F65:F74">
    <cfRule type="cellIs" dxfId="0" priority="544" operator="greaterThan">
      <formula>0</formula>
    </cfRule>
    <cfRule type="cellIs" dxfId="1" priority="545" operator="greaterThan">
      <formula>1</formula>
    </cfRule>
    <cfRule type="cellIs" dxfId="2" priority="546" operator="greaterThan">
      <formula>1</formula>
    </cfRule>
  </conditionalFormatting>
  <conditionalFormatting sqref="F78:F80">
    <cfRule type="cellIs" dxfId="0" priority="550" operator="greaterThan">
      <formula>0</formula>
    </cfRule>
    <cfRule type="cellIs" dxfId="1" priority="551" operator="greaterThan">
      <formula>1</formula>
    </cfRule>
    <cfRule type="cellIs" dxfId="2" priority="552" operator="greaterThan">
      <formula>1</formula>
    </cfRule>
  </conditionalFormatting>
  <conditionalFormatting sqref="F107:F109">
    <cfRule type="cellIs" dxfId="0" priority="710" operator="greaterThan">
      <formula>0</formula>
    </cfRule>
    <cfRule type="cellIs" dxfId="1" priority="711" operator="greaterThan">
      <formula>1</formula>
    </cfRule>
    <cfRule type="cellIs" dxfId="2" priority="712" operator="greaterThan">
      <formula>1</formula>
    </cfRule>
  </conditionalFormatting>
  <conditionalFormatting sqref="G12:G21">
    <cfRule type="cellIs" dxfId="3" priority="192" operator="greaterThan">
      <formula>0</formula>
    </cfRule>
    <cfRule type="cellIs" dxfId="4" priority="193" operator="greaterThan">
      <formula>0</formula>
    </cfRule>
  </conditionalFormatting>
  <conditionalFormatting sqref="G25:G27">
    <cfRule type="cellIs" dxfId="3" priority="198" operator="greaterThan">
      <formula>0</formula>
    </cfRule>
    <cfRule type="cellIs" dxfId="4" priority="199" operator="greaterThan">
      <formula>0</formula>
    </cfRule>
  </conditionalFormatting>
  <conditionalFormatting sqref="G65:G74">
    <cfRule type="cellIs" dxfId="3" priority="547" operator="greaterThan">
      <formula>0</formula>
    </cfRule>
    <cfRule type="cellIs" dxfId="4" priority="548" operator="greaterThan">
      <formula>0</formula>
    </cfRule>
  </conditionalFormatting>
  <conditionalFormatting sqref="G78:G80">
    <cfRule type="cellIs" dxfId="3" priority="553" operator="greaterThan">
      <formula>0</formula>
    </cfRule>
    <cfRule type="cellIs" dxfId="4" priority="554" operator="greaterThan">
      <formula>0</formula>
    </cfRule>
  </conditionalFormatting>
  <conditionalFormatting sqref="G107:G109">
    <cfRule type="cellIs" dxfId="3" priority="713" operator="greaterThan">
      <formula>0</formula>
    </cfRule>
    <cfRule type="cellIs" dxfId="4" priority="714" operator="greaterThan">
      <formula>0</formula>
    </cfRule>
  </conditionalFormatting>
  <conditionalFormatting sqref="H12:H21">
    <cfRule type="cellIs" dxfId="5" priority="194" operator="greaterThan">
      <formula>0</formula>
    </cfRule>
  </conditionalFormatting>
  <conditionalFormatting sqref="H25:H27">
    <cfRule type="cellIs" dxfId="5" priority="200" operator="greaterThan">
      <formula>0</formula>
    </cfRule>
  </conditionalFormatting>
  <conditionalFormatting sqref="H65:H74">
    <cfRule type="cellIs" dxfId="5" priority="549" operator="greaterThan">
      <formula>0</formula>
    </cfRule>
  </conditionalFormatting>
  <conditionalFormatting sqref="H78:H80">
    <cfRule type="cellIs" dxfId="5" priority="555" operator="greaterThan">
      <formula>0</formula>
    </cfRule>
  </conditionalFormatting>
  <conditionalFormatting sqref="H107:H109">
    <cfRule type="cellIs" dxfId="5" priority="715" operator="greaterThan">
      <formula>0</formula>
    </cfRule>
  </conditionalFormatting>
  <conditionalFormatting sqref="K12:K21">
    <cfRule type="cellIs" dxfId="0" priority="466" operator="greaterThan">
      <formula>0</formula>
    </cfRule>
    <cfRule type="cellIs" dxfId="1" priority="467" operator="greaterThan">
      <formula>1</formula>
    </cfRule>
    <cfRule type="cellIs" dxfId="2" priority="468" operator="greaterThan">
      <formula>1</formula>
    </cfRule>
  </conditionalFormatting>
  <conditionalFormatting sqref="K25:K27">
    <cfRule type="cellIs" dxfId="0" priority="472" operator="greaterThan">
      <formula>0</formula>
    </cfRule>
    <cfRule type="cellIs" dxfId="1" priority="473" operator="greaterThan">
      <formula>1</formula>
    </cfRule>
    <cfRule type="cellIs" dxfId="2" priority="474" operator="greaterThan">
      <formula>1</formula>
    </cfRule>
  </conditionalFormatting>
  <conditionalFormatting sqref="K65:K74">
    <cfRule type="cellIs" dxfId="0" priority="598" operator="greaterThan">
      <formula>0</formula>
    </cfRule>
    <cfRule type="cellIs" dxfId="1" priority="599" operator="greaterThan">
      <formula>1</formula>
    </cfRule>
    <cfRule type="cellIs" dxfId="2" priority="600" operator="greaterThan">
      <formula>1</formula>
    </cfRule>
  </conditionalFormatting>
  <conditionalFormatting sqref="K78:K80">
    <cfRule type="cellIs" dxfId="0" priority="604" operator="greaterThan">
      <formula>0</formula>
    </cfRule>
    <cfRule type="cellIs" dxfId="1" priority="605" operator="greaterThan">
      <formula>1</formula>
    </cfRule>
    <cfRule type="cellIs" dxfId="2" priority="606" operator="greaterThan">
      <formula>1</formula>
    </cfRule>
  </conditionalFormatting>
  <conditionalFormatting sqref="K94:K103">
    <cfRule type="cellIs" dxfId="0" priority="135" operator="greaterThan">
      <formula>0</formula>
    </cfRule>
    <cfRule type="cellIs" dxfId="1" priority="136" operator="greaterThan">
      <formula>1</formula>
    </cfRule>
    <cfRule type="cellIs" dxfId="2" priority="137" operator="greaterThan">
      <formula>1</formula>
    </cfRule>
  </conditionalFormatting>
  <conditionalFormatting sqref="K107:K109">
    <cfRule type="cellIs" dxfId="0" priority="141" operator="greaterThan">
      <formula>0</formula>
    </cfRule>
    <cfRule type="cellIs" dxfId="1" priority="142" operator="greaterThan">
      <formula>1</formula>
    </cfRule>
    <cfRule type="cellIs" dxfId="2" priority="143" operator="greaterThan">
      <formula>1</formula>
    </cfRule>
  </conditionalFormatting>
  <conditionalFormatting sqref="L12:L21">
    <cfRule type="cellIs" dxfId="3" priority="469" operator="greaterThan">
      <formula>0</formula>
    </cfRule>
    <cfRule type="cellIs" dxfId="4" priority="470" operator="greaterThan">
      <formula>0</formula>
    </cfRule>
  </conditionalFormatting>
  <conditionalFormatting sqref="L25:L27">
    <cfRule type="cellIs" dxfId="3" priority="475" operator="greaterThan">
      <formula>0</formula>
    </cfRule>
    <cfRule type="cellIs" dxfId="4" priority="476" operator="greaterThan">
      <formula>0</formula>
    </cfRule>
  </conditionalFormatting>
  <conditionalFormatting sqref="L65:L74">
    <cfRule type="cellIs" dxfId="3" priority="601" operator="greaterThan">
      <formula>0</formula>
    </cfRule>
    <cfRule type="cellIs" dxfId="4" priority="602" operator="greaterThan">
      <formula>0</formula>
    </cfRule>
  </conditionalFormatting>
  <conditionalFormatting sqref="L78:L80">
    <cfRule type="cellIs" dxfId="3" priority="607" operator="greaterThan">
      <formula>0</formula>
    </cfRule>
    <cfRule type="cellIs" dxfId="4" priority="608" operator="greaterThan">
      <formula>0</formula>
    </cfRule>
  </conditionalFormatting>
  <conditionalFormatting sqref="L94:L103">
    <cfRule type="cellIs" dxfId="3" priority="138" operator="greaterThan">
      <formula>0</formula>
    </cfRule>
    <cfRule type="cellIs" dxfId="4" priority="139" operator="greaterThan">
      <formula>0</formula>
    </cfRule>
  </conditionalFormatting>
  <conditionalFormatting sqref="L107:L109">
    <cfRule type="cellIs" dxfId="3" priority="144" operator="greaterThan">
      <formula>0</formula>
    </cfRule>
    <cfRule type="cellIs" dxfId="4" priority="145" operator="greaterThan">
      <formula>0</formula>
    </cfRule>
  </conditionalFormatting>
  <conditionalFormatting sqref="M12:M21">
    <cfRule type="cellIs" dxfId="5" priority="471" operator="greaterThan">
      <formula>0</formula>
    </cfRule>
  </conditionalFormatting>
  <conditionalFormatting sqref="M25:M27">
    <cfRule type="cellIs" dxfId="5" priority="477" operator="greaterThan">
      <formula>0</formula>
    </cfRule>
  </conditionalFormatting>
  <conditionalFormatting sqref="M65:M74">
    <cfRule type="cellIs" dxfId="5" priority="603" operator="greaterThan">
      <formula>0</formula>
    </cfRule>
  </conditionalFormatting>
  <conditionalFormatting sqref="M78:M80">
    <cfRule type="cellIs" dxfId="5" priority="609" operator="greaterThan">
      <formula>0</formula>
    </cfRule>
  </conditionalFormatting>
  <conditionalFormatting sqref="M94:M103">
    <cfRule type="cellIs" dxfId="5" priority="140" operator="greaterThan">
      <formula>0</formula>
    </cfRule>
  </conditionalFormatting>
  <conditionalFormatting sqref="M107:M109">
    <cfRule type="cellIs" dxfId="5" priority="146" operator="greaterThan">
      <formula>0</formula>
    </cfRule>
  </conditionalFormatting>
  <conditionalFormatting sqref="O5:O11">
    <cfRule type="cellIs" dxfId="6" priority="516" operator="greaterThan">
      <formula>0</formula>
    </cfRule>
  </conditionalFormatting>
  <conditionalFormatting sqref="O12:O21">
    <cfRule type="cellIs" dxfId="6" priority="517" operator="greaterThan">
      <formula>0</formula>
    </cfRule>
  </conditionalFormatting>
  <conditionalFormatting sqref="O58:O64">
    <cfRule type="cellIs" dxfId="6" priority="661" operator="greaterThan">
      <formula>0</formula>
    </cfRule>
  </conditionalFormatting>
  <conditionalFormatting sqref="O65:O74">
    <cfRule type="cellIs" dxfId="6" priority="662" operator="greaterThan">
      <formula>0</formula>
    </cfRule>
  </conditionalFormatting>
  <conditionalFormatting sqref="O87:O93">
    <cfRule type="cellIs" dxfId="6" priority="703" operator="greaterThan">
      <formula>0</formula>
    </cfRule>
  </conditionalFormatting>
  <conditionalFormatting sqref="O94:O103">
    <cfRule type="cellIs" dxfId="6" priority="704" operator="greaterThan">
      <formula>0</formula>
    </cfRule>
  </conditionalFormatting>
  <conditionalFormatting sqref="P12:P21">
    <cfRule type="cellIs" dxfId="0" priority="509" operator="greaterThan">
      <formula>0</formula>
    </cfRule>
    <cfRule type="cellIs" dxfId="1" priority="510" operator="greaterThan">
      <formula>1</formula>
    </cfRule>
    <cfRule type="cellIs" dxfId="2" priority="511" operator="greaterThan">
      <formula>1</formula>
    </cfRule>
  </conditionalFormatting>
  <conditionalFormatting sqref="P65:P74">
    <cfRule type="cellIs" dxfId="0" priority="580" operator="greaterThan">
      <formula>0</formula>
    </cfRule>
    <cfRule type="cellIs" dxfId="1" priority="581" operator="greaterThan">
      <formula>1</formula>
    </cfRule>
    <cfRule type="cellIs" dxfId="2" priority="582" operator="greaterThan">
      <formula>1</formula>
    </cfRule>
  </conditionalFormatting>
  <conditionalFormatting sqref="P78:P80">
    <cfRule type="cellIs" dxfId="0" priority="586" operator="greaterThan">
      <formula>0</formula>
    </cfRule>
    <cfRule type="cellIs" dxfId="1" priority="587" operator="greaterThan">
      <formula>1</formula>
    </cfRule>
    <cfRule type="cellIs" dxfId="2" priority="588" operator="greaterThan">
      <formula>1</formula>
    </cfRule>
  </conditionalFormatting>
  <conditionalFormatting sqref="Q12:Q21">
    <cfRule type="cellIs" dxfId="3" priority="512" operator="greaterThan">
      <formula>0</formula>
    </cfRule>
    <cfRule type="cellIs" dxfId="4" priority="513" operator="greaterThan">
      <formula>0</formula>
    </cfRule>
  </conditionalFormatting>
  <conditionalFormatting sqref="Q65:Q74">
    <cfRule type="cellIs" dxfId="3" priority="583" operator="greaterThan">
      <formula>0</formula>
    </cfRule>
    <cfRule type="cellIs" dxfId="4" priority="584" operator="greaterThan">
      <formula>0</formula>
    </cfRule>
  </conditionalFormatting>
  <conditionalFormatting sqref="Q78:Q80">
    <cfRule type="cellIs" dxfId="3" priority="589" operator="greaterThan">
      <formula>0</formula>
    </cfRule>
    <cfRule type="cellIs" dxfId="4" priority="590" operator="greaterThan">
      <formula>0</formula>
    </cfRule>
  </conditionalFormatting>
  <conditionalFormatting sqref="R12:R21">
    <cfRule type="cellIs" dxfId="5" priority="514" operator="greaterThan">
      <formula>0</formula>
    </cfRule>
  </conditionalFormatting>
  <conditionalFormatting sqref="R65:R74">
    <cfRule type="cellIs" dxfId="5" priority="585" operator="greaterThan">
      <formula>0</formula>
    </cfRule>
  </conditionalFormatting>
  <conditionalFormatting sqref="R78:R80">
    <cfRule type="cellIs" dxfId="5" priority="591" operator="greaterThan">
      <formula>0</formula>
    </cfRule>
  </conditionalFormatting>
  <conditionalFormatting sqref="T58:T64">
    <cfRule type="cellIs" dxfId="6" priority="663" operator="greaterThan">
      <formula>0</formula>
    </cfRule>
  </conditionalFormatting>
  <conditionalFormatting sqref="T65:T74">
    <cfRule type="cellIs" dxfId="6" priority="664" operator="greaterThan">
      <formula>0</formula>
    </cfRule>
  </conditionalFormatting>
  <conditionalFormatting sqref="W5:W27">
    <cfRule type="colorScale" priority="5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5:W27">
    <cfRule type="colorScale" priority="5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58:W80">
    <cfRule type="colorScale" priority="7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78:W80">
    <cfRule type="colorScale" priority="7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87:W109">
    <cfRule type="colorScale" priority="7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107:W109">
    <cfRule type="colorScale" priority="7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5:AJ18">
    <cfRule type="containsText" dxfId="10" priority="639" operator="between" text="B/E">
      <formula>NOT(ISERROR(SEARCH("B/E",AJ5)))</formula>
    </cfRule>
    <cfRule type="containsText" dxfId="10" priority="640" operator="between" text="BE">
      <formula>NOT(ISERROR(SEARCH("BE",AJ5)))</formula>
    </cfRule>
    <cfRule type="containsText" dxfId="13" priority="641" operator="between" text="WIN">
      <formula>NOT(ISERROR(SEARCH("WIN",AJ5)))</formula>
    </cfRule>
    <cfRule type="containsText" dxfId="11" priority="642" operator="between" text="LOSE">
      <formula>NOT(ISERROR(SEARCH("LOSE",AJ5)))</formula>
    </cfRule>
    <cfRule type="containsText" dxfId="7" priority="643" operator="between" text="NO">
      <formula>NOT(ISERROR(SEARCH("NO",AJ5)))</formula>
    </cfRule>
    <cfRule type="containsText" dxfId="12" priority="644" operator="between" text="B/E">
      <formula>NOT(ISERROR(SEARCH("B/E",AJ5)))</formula>
    </cfRule>
  </conditionalFormatting>
  <conditionalFormatting sqref="AQ32:AQ54">
    <cfRule type="cellIs" dxfId="0" priority="366" operator="greaterThan">
      <formula>0</formula>
    </cfRule>
    <cfRule type="cellIs" dxfId="1" priority="367" operator="greaterThan">
      <formula>1</formula>
    </cfRule>
    <cfRule type="cellIs" dxfId="2" priority="368" operator="greaterThan">
      <formula>1</formula>
    </cfRule>
  </conditionalFormatting>
  <conditionalFormatting sqref="AQ63:AQ73">
    <cfRule type="cellIs" dxfId="0" priority="316" operator="greaterThan">
      <formula>0</formula>
    </cfRule>
    <cfRule type="cellIs" dxfId="1" priority="317" operator="greaterThan">
      <formula>1</formula>
    </cfRule>
    <cfRule type="cellIs" dxfId="2" priority="318" operator="greaterThan">
      <formula>1</formula>
    </cfRule>
  </conditionalFormatting>
  <conditionalFormatting sqref="AQ73:AQ80">
    <cfRule type="cellIs" dxfId="0" priority="323" operator="greaterThan">
      <formula>0</formula>
    </cfRule>
    <cfRule type="cellIs" dxfId="1" priority="324" operator="greaterThan">
      <formula>1</formula>
    </cfRule>
    <cfRule type="cellIs" dxfId="2" priority="325" operator="greaterThan">
      <formula>1</formula>
    </cfRule>
  </conditionalFormatting>
  <conditionalFormatting sqref="AR5:AR27">
    <cfRule type="cellIs" dxfId="3" priority="249" operator="greaterThan">
      <formula>0</formula>
    </cfRule>
    <cfRule type="cellIs" dxfId="4" priority="250" operator="greaterThan">
      <formula>0</formula>
    </cfRule>
  </conditionalFormatting>
  <conditionalFormatting sqref="AR32:AR54">
    <cfRule type="cellIs" dxfId="3" priority="369" operator="greaterThan">
      <formula>0</formula>
    </cfRule>
    <cfRule type="cellIs" dxfId="4" priority="370" operator="greaterThan">
      <formula>0</formula>
    </cfRule>
  </conditionalFormatting>
  <conditionalFormatting sqref="AR63:AR73">
    <cfRule type="cellIs" dxfId="3" priority="319" operator="greaterThan">
      <formula>0</formula>
    </cfRule>
    <cfRule type="cellIs" dxfId="4" priority="320" operator="greaterThan">
      <formula>0</formula>
    </cfRule>
  </conditionalFormatting>
  <conditionalFormatting sqref="AR73:AR80">
    <cfRule type="cellIs" dxfId="3" priority="326" operator="greaterThan">
      <formula>0</formula>
    </cfRule>
    <cfRule type="cellIs" dxfId="4" priority="327" operator="greaterThan">
      <formula>0</formula>
    </cfRule>
  </conditionalFormatting>
  <conditionalFormatting sqref="AS5:AS27">
    <cfRule type="cellIs" dxfId="5" priority="56" operator="greaterThan">
      <formula>0</formula>
    </cfRule>
  </conditionalFormatting>
  <conditionalFormatting sqref="AS32:AS53">
    <cfRule type="cellIs" dxfId="5" priority="27" operator="greaterThan">
      <formula>0</formula>
    </cfRule>
  </conditionalFormatting>
  <conditionalFormatting sqref="AS63:AS73">
    <cfRule type="cellIs" dxfId="5" priority="321" operator="greaterThan">
      <formula>0</formula>
    </cfRule>
  </conditionalFormatting>
  <conditionalFormatting sqref="AS73:AS80">
    <cfRule type="cellIs" dxfId="5" priority="328" operator="greaterThan">
      <formula>0</formula>
    </cfRule>
  </conditionalFormatting>
  <conditionalFormatting sqref="AT5:AT27">
    <cfRule type="cellIs" dxfId="6" priority="252" operator="greaterThan">
      <formula>0</formula>
    </cfRule>
  </conditionalFormatting>
  <conditionalFormatting sqref="AT37:AT46">
    <cfRule type="cellIs" dxfId="6" priority="373" operator="greaterThan">
      <formula>0</formula>
    </cfRule>
  </conditionalFormatting>
  <conditionalFormatting sqref="AT47:AT53">
    <cfRule type="cellIs" dxfId="6" priority="374" operator="greaterThan">
      <formula>0</formula>
    </cfRule>
  </conditionalFormatting>
  <conditionalFormatting sqref="AT63:AT73">
    <cfRule type="cellIs" dxfId="6" priority="322" operator="greaterThan">
      <formula>0</formula>
    </cfRule>
  </conditionalFormatting>
  <conditionalFormatting sqref="AT73:AT80">
    <cfRule type="cellIs" dxfId="6" priority="329" operator="greaterThan">
      <formula>0</formula>
    </cfRule>
  </conditionalFormatting>
  <conditionalFormatting sqref="AV32:AV54">
    <cfRule type="cellIs" dxfId="0" priority="357" operator="greaterThan">
      <formula>0</formula>
    </cfRule>
    <cfRule type="cellIs" dxfId="1" priority="358" operator="greaterThan">
      <formula>1</formula>
    </cfRule>
    <cfRule type="cellIs" dxfId="2" priority="359" operator="greaterThan">
      <formula>1</formula>
    </cfRule>
  </conditionalFormatting>
  <conditionalFormatting sqref="AV63:AV73">
    <cfRule type="cellIs" dxfId="0" priority="297" operator="greaterThan">
      <formula>0</formula>
    </cfRule>
    <cfRule type="cellIs" dxfId="1" priority="298" operator="greaterThan">
      <formula>1</formula>
    </cfRule>
    <cfRule type="cellIs" dxfId="2" priority="299" operator="greaterThan">
      <formula>1</formula>
    </cfRule>
  </conditionalFormatting>
  <conditionalFormatting sqref="AV73:AV80">
    <cfRule type="cellIs" dxfId="0" priority="303" operator="greaterThan">
      <formula>0</formula>
    </cfRule>
    <cfRule type="cellIs" dxfId="1" priority="304" operator="greaterThan">
      <formula>1</formula>
    </cfRule>
    <cfRule type="cellIs" dxfId="2" priority="305" operator="greaterThan">
      <formula>1</formula>
    </cfRule>
  </conditionalFormatting>
  <conditionalFormatting sqref="AW5:AW27">
    <cfRule type="cellIs" dxfId="3" priority="222" operator="greaterThan">
      <formula>0</formula>
    </cfRule>
    <cfRule type="cellIs" dxfId="4" priority="223" operator="greaterThan">
      <formula>0</formula>
    </cfRule>
  </conditionalFormatting>
  <conditionalFormatting sqref="AW32:AW54">
    <cfRule type="cellIs" dxfId="3" priority="360" operator="greaterThan">
      <formula>0</formula>
    </cfRule>
    <cfRule type="cellIs" dxfId="4" priority="361" operator="greaterThan">
      <formula>0</formula>
    </cfRule>
  </conditionalFormatting>
  <conditionalFormatting sqref="AW63:AW73">
    <cfRule type="cellIs" dxfId="3" priority="300" operator="greaterThan">
      <formula>0</formula>
    </cfRule>
    <cfRule type="cellIs" dxfId="4" priority="301" operator="greaterThan">
      <formula>0</formula>
    </cfRule>
  </conditionalFormatting>
  <conditionalFormatting sqref="AW73:AW80">
    <cfRule type="cellIs" dxfId="3" priority="306" operator="greaterThan">
      <formula>0</formula>
    </cfRule>
    <cfRule type="cellIs" dxfId="4" priority="307" operator="greaterThan">
      <formula>0</formula>
    </cfRule>
  </conditionalFormatting>
  <conditionalFormatting sqref="AX5:AX27">
    <cfRule type="cellIs" dxfId="5" priority="224" operator="greaterThan">
      <formula>0</formula>
    </cfRule>
  </conditionalFormatting>
  <conditionalFormatting sqref="AX32:AX54">
    <cfRule type="cellIs" dxfId="5" priority="362" operator="greaterThan">
      <formula>0</formula>
    </cfRule>
  </conditionalFormatting>
  <conditionalFormatting sqref="AX58:AX81">
    <cfRule type="cellIs" dxfId="5" priority="295" operator="greaterThan">
      <formula>0</formula>
    </cfRule>
  </conditionalFormatting>
  <conditionalFormatting sqref="AY5:AY27">
    <cfRule type="cellIs" dxfId="6" priority="225" operator="greaterThan">
      <formula>0</formula>
    </cfRule>
  </conditionalFormatting>
  <conditionalFormatting sqref="AY37:AY46">
    <cfRule type="cellIs" dxfId="6" priority="364" operator="greaterThan">
      <formula>0</formula>
    </cfRule>
  </conditionalFormatting>
  <conditionalFormatting sqref="AY47:AY53">
    <cfRule type="cellIs" dxfId="6" priority="365" operator="greaterThan">
      <formula>0</formula>
    </cfRule>
  </conditionalFormatting>
  <conditionalFormatting sqref="AY63:AY73">
    <cfRule type="cellIs" dxfId="6" priority="302" operator="greaterThan">
      <formula>0</formula>
    </cfRule>
  </conditionalFormatting>
  <conditionalFormatting sqref="AY73:AY80">
    <cfRule type="cellIs" dxfId="6" priority="308" operator="greaterThan">
      <formula>0</formula>
    </cfRule>
  </conditionalFormatting>
  <conditionalFormatting sqref="BA5:BA27">
    <cfRule type="cellIs" dxfId="0" priority="24" operator="greaterThan">
      <formula>0</formula>
    </cfRule>
    <cfRule type="cellIs" dxfId="1" priority="25" operator="greaterThan">
      <formula>1</formula>
    </cfRule>
    <cfRule type="cellIs" dxfId="2" priority="26" operator="greaterThan">
      <formula>1</formula>
    </cfRule>
  </conditionalFormatting>
  <conditionalFormatting sqref="BA32:BA54">
    <cfRule type="cellIs" dxfId="0" priority="339" operator="greaterThan">
      <formula>0</formula>
    </cfRule>
    <cfRule type="cellIs" dxfId="1" priority="340" operator="greaterThan">
      <formula>1</formula>
    </cfRule>
    <cfRule type="cellIs" dxfId="2" priority="341" operator="greaterThan">
      <formula>1</formula>
    </cfRule>
  </conditionalFormatting>
  <conditionalFormatting sqref="BA63:BA73">
    <cfRule type="cellIs" dxfId="0" priority="269" operator="greaterThan">
      <formula>0</formula>
    </cfRule>
    <cfRule type="cellIs" dxfId="1" priority="270" operator="greaterThan">
      <formula>1</formula>
    </cfRule>
    <cfRule type="cellIs" dxfId="2" priority="271" operator="greaterThan">
      <formula>1</formula>
    </cfRule>
  </conditionalFormatting>
  <conditionalFormatting sqref="BA73:BA80">
    <cfRule type="cellIs" dxfId="0" priority="275" operator="greaterThan">
      <formula>0</formula>
    </cfRule>
    <cfRule type="cellIs" dxfId="1" priority="276" operator="greaterThan">
      <formula>1</formula>
    </cfRule>
    <cfRule type="cellIs" dxfId="2" priority="277" operator="greaterThan">
      <formula>1</formula>
    </cfRule>
  </conditionalFormatting>
  <conditionalFormatting sqref="BB5:BB27">
    <cfRule type="cellIs" dxfId="3" priority="239" operator="greaterThan">
      <formula>0</formula>
    </cfRule>
    <cfRule type="cellIs" dxfId="4" priority="240" operator="greaterThan">
      <formula>0</formula>
    </cfRule>
  </conditionalFormatting>
  <conditionalFormatting sqref="BB32:BB54">
    <cfRule type="cellIs" dxfId="3" priority="342" operator="greaterThan">
      <formula>0</formula>
    </cfRule>
    <cfRule type="cellIs" dxfId="4" priority="343" operator="greaterThan">
      <formula>0</formula>
    </cfRule>
  </conditionalFormatting>
  <conditionalFormatting sqref="BB63:BB73">
    <cfRule type="cellIs" dxfId="3" priority="272" operator="greaterThan">
      <formula>0</formula>
    </cfRule>
    <cfRule type="cellIs" dxfId="4" priority="273" operator="greaterThan">
      <formula>0</formula>
    </cfRule>
  </conditionalFormatting>
  <conditionalFormatting sqref="BB73:BB80">
    <cfRule type="cellIs" dxfId="3" priority="278" operator="greaterThan">
      <formula>0</formula>
    </cfRule>
    <cfRule type="cellIs" dxfId="4" priority="279" operator="greaterThan">
      <formula>0</formula>
    </cfRule>
  </conditionalFormatting>
  <conditionalFormatting sqref="BC5:BC27">
    <cfRule type="cellIs" dxfId="5" priority="241" operator="greaterThan">
      <formula>0</formula>
    </cfRule>
  </conditionalFormatting>
  <conditionalFormatting sqref="BC32:BC54">
    <cfRule type="cellIs" dxfId="5" priority="344" operator="greaterThan">
      <formula>0</formula>
    </cfRule>
  </conditionalFormatting>
  <conditionalFormatting sqref="BC58:BC81">
    <cfRule type="cellIs" dxfId="5" priority="267" operator="greaterThan">
      <formula>0</formula>
    </cfRule>
  </conditionalFormatting>
  <conditionalFormatting sqref="BD5:BD27">
    <cfRule type="cellIs" dxfId="6" priority="242" operator="greaterThan">
      <formula>0</formula>
    </cfRule>
  </conditionalFormatting>
  <conditionalFormatting sqref="BD37:BD46">
    <cfRule type="cellIs" dxfId="6" priority="346" operator="greaterThan">
      <formula>0</formula>
    </cfRule>
  </conditionalFormatting>
  <conditionalFormatting sqref="BD47:BD53">
    <cfRule type="cellIs" dxfId="6" priority="347" operator="greaterThan">
      <formula>0</formula>
    </cfRule>
  </conditionalFormatting>
  <conditionalFormatting sqref="BD63:BD73">
    <cfRule type="cellIs" dxfId="6" priority="274" operator="greaterThan">
      <formula>0</formula>
    </cfRule>
  </conditionalFormatting>
  <conditionalFormatting sqref="BD73:BD80">
    <cfRule type="cellIs" dxfId="6" priority="280" operator="greaterThan">
      <formula>0</formula>
    </cfRule>
  </conditionalFormatting>
  <conditionalFormatting sqref="BF5:BF27">
    <cfRule type="cellIs" dxfId="0" priority="375" operator="greaterThan">
      <formula>0</formula>
    </cfRule>
    <cfRule type="cellIs" dxfId="1" priority="376" operator="greaterThan">
      <formula>1</formula>
    </cfRule>
    <cfRule type="cellIs" dxfId="2" priority="377" operator="greaterThan">
      <formula>1</formula>
    </cfRule>
  </conditionalFormatting>
  <conditionalFormatting sqref="BF32:BF54">
    <cfRule type="cellIs" dxfId="0" priority="348" operator="greaterThan">
      <formula>0</formula>
    </cfRule>
    <cfRule type="cellIs" dxfId="1" priority="349" operator="greaterThan">
      <formula>1</formula>
    </cfRule>
    <cfRule type="cellIs" dxfId="2" priority="350" operator="greaterThan">
      <formula>1</formula>
    </cfRule>
  </conditionalFormatting>
  <conditionalFormatting sqref="BF58:BF81">
    <cfRule type="cellIs" dxfId="0" priority="281" operator="greaterThan">
      <formula>0</formula>
    </cfRule>
    <cfRule type="cellIs" dxfId="1" priority="282" operator="greaterThan">
      <formula>1</formula>
    </cfRule>
    <cfRule type="cellIs" dxfId="2" priority="283" operator="greaterThan">
      <formula>1</formula>
    </cfRule>
  </conditionalFormatting>
  <conditionalFormatting sqref="BG5:BG27">
    <cfRule type="cellIs" dxfId="3" priority="378" operator="greaterThan">
      <formula>0</formula>
    </cfRule>
    <cfRule type="cellIs" dxfId="4" priority="379" operator="greaterThan">
      <formula>0</formula>
    </cfRule>
  </conditionalFormatting>
  <conditionalFormatting sqref="BG32:BG54">
    <cfRule type="cellIs" dxfId="3" priority="351" operator="greaterThan">
      <formula>0</formula>
    </cfRule>
    <cfRule type="cellIs" dxfId="4" priority="352" operator="greaterThan">
      <formula>0</formula>
    </cfRule>
  </conditionalFormatting>
  <conditionalFormatting sqref="BG58:BG81">
    <cfRule type="cellIs" dxfId="3" priority="284" operator="greaterThan">
      <formula>0</formula>
    </cfRule>
    <cfRule type="cellIs" dxfId="4" priority="285" operator="greaterThan">
      <formula>0</formula>
    </cfRule>
  </conditionalFormatting>
  <conditionalFormatting sqref="BH5:BH27">
    <cfRule type="cellIs" dxfId="5" priority="380" operator="greaterThan">
      <formula>0</formula>
    </cfRule>
  </conditionalFormatting>
  <conditionalFormatting sqref="BH32:BH54">
    <cfRule type="cellIs" dxfId="5" priority="353" operator="greaterThan">
      <formula>0</formula>
    </cfRule>
  </conditionalFormatting>
  <conditionalFormatting sqref="BH58:BH81">
    <cfRule type="cellIs" dxfId="5" priority="286" operator="greaterThan">
      <formula>0</formula>
    </cfRule>
  </conditionalFormatting>
  <conditionalFormatting sqref="BI5:BI27">
    <cfRule type="cellIs" dxfId="6" priority="381" operator="greaterThan">
      <formula>0</formula>
    </cfRule>
  </conditionalFormatting>
  <conditionalFormatting sqref="BI37:BI46">
    <cfRule type="cellIs" dxfId="6" priority="355" operator="greaterThan">
      <formula>0</formula>
    </cfRule>
  </conditionalFormatting>
  <conditionalFormatting sqref="BI47:BI53">
    <cfRule type="cellIs" dxfId="6" priority="356" operator="greaterThan">
      <formula>0</formula>
    </cfRule>
  </conditionalFormatting>
  <conditionalFormatting sqref="BI63:BI73">
    <cfRule type="cellIs" dxfId="6" priority="288" operator="greaterThan">
      <formula>0</formula>
    </cfRule>
  </conditionalFormatting>
  <conditionalFormatting sqref="BI73:BI80">
    <cfRule type="cellIs" dxfId="6" priority="289" operator="greaterThan">
      <formula>0</formula>
    </cfRule>
  </conditionalFormatting>
  <conditionalFormatting sqref="BK32:BK54">
    <cfRule type="cellIs" dxfId="0" priority="330" operator="greaterThan">
      <formula>0</formula>
    </cfRule>
    <cfRule type="cellIs" dxfId="1" priority="331" operator="greaterThan">
      <formula>1</formula>
    </cfRule>
    <cfRule type="cellIs" dxfId="2" priority="332" operator="greaterThan">
      <formula>1</formula>
    </cfRule>
  </conditionalFormatting>
  <conditionalFormatting sqref="BK58:BK81">
    <cfRule type="cellIs" dxfId="0" priority="253" operator="greaterThan">
      <formula>0</formula>
    </cfRule>
    <cfRule type="cellIs" dxfId="1" priority="254" operator="greaterThan">
      <formula>1</formula>
    </cfRule>
    <cfRule type="cellIs" dxfId="2" priority="255" operator="greaterThan">
      <formula>1</formula>
    </cfRule>
  </conditionalFormatting>
  <conditionalFormatting sqref="BL5:BL27">
    <cfRule type="cellIs" dxfId="3" priority="232" operator="greaterThan">
      <formula>0</formula>
    </cfRule>
    <cfRule type="cellIs" dxfId="4" priority="233" operator="greaterThan">
      <formula>0</formula>
    </cfRule>
  </conditionalFormatting>
  <conditionalFormatting sqref="BL32:BL54">
    <cfRule type="cellIs" dxfId="3" priority="333" operator="greaterThan">
      <formula>0</formula>
    </cfRule>
    <cfRule type="cellIs" dxfId="4" priority="334" operator="greaterThan">
      <formula>0</formula>
    </cfRule>
  </conditionalFormatting>
  <conditionalFormatting sqref="BL58:BL81">
    <cfRule type="cellIs" dxfId="3" priority="256" operator="greaterThan">
      <formula>0</formula>
    </cfRule>
    <cfRule type="cellIs" dxfId="4" priority="257" operator="greaterThan">
      <formula>0</formula>
    </cfRule>
  </conditionalFormatting>
  <conditionalFormatting sqref="BM5:BM27">
    <cfRule type="cellIs" dxfId="5" priority="234" operator="greaterThan">
      <formula>0</formula>
    </cfRule>
  </conditionalFormatting>
  <conditionalFormatting sqref="BM32:BM54">
    <cfRule type="cellIs" dxfId="5" priority="335" operator="greaterThan">
      <formula>0</formula>
    </cfRule>
  </conditionalFormatting>
  <conditionalFormatting sqref="BM58:BM81">
    <cfRule type="cellIs" dxfId="5" priority="258" operator="greaterThan">
      <formula>0</formula>
    </cfRule>
  </conditionalFormatting>
  <conditionalFormatting sqref="BN5:BN27">
    <cfRule type="cellIs" dxfId="6" priority="235" operator="greaterThan">
      <formula>0</formula>
    </cfRule>
  </conditionalFormatting>
  <conditionalFormatting sqref="BN37:BN46">
    <cfRule type="cellIs" dxfId="6" priority="337" operator="greaterThan">
      <formula>0</formula>
    </cfRule>
  </conditionalFormatting>
  <conditionalFormatting sqref="BN47:BN53">
    <cfRule type="cellIs" dxfId="6" priority="338" operator="greaterThan">
      <formula>0</formula>
    </cfRule>
  </conditionalFormatting>
  <conditionalFormatting sqref="BN63:BN73">
    <cfRule type="cellIs" dxfId="6" priority="260" operator="greaterThan">
      <formula>0</formula>
    </cfRule>
  </conditionalFormatting>
  <conditionalFormatting sqref="BN73:BN80">
    <cfRule type="cellIs" dxfId="6" priority="261" operator="greaterThan">
      <formula>0</formula>
    </cfRule>
  </conditionalFormatting>
  <conditionalFormatting sqref="F5:F11 F22:F24">
    <cfRule type="cellIs" dxfId="0" priority="183" operator="greaterThan">
      <formula>0</formula>
    </cfRule>
    <cfRule type="cellIs" dxfId="1" priority="184" operator="greaterThan">
      <formula>1</formula>
    </cfRule>
    <cfRule type="cellIs" dxfId="2" priority="185" operator="greaterThan">
      <formula>1</formula>
    </cfRule>
  </conditionalFormatting>
  <conditionalFormatting sqref="K28 F28 P22:P28 P5:P11">
    <cfRule type="cellIs" dxfId="0" priority="502" operator="greaterThan">
      <formula>0</formula>
    </cfRule>
    <cfRule type="cellIs" dxfId="1" priority="503" operator="greaterThan">
      <formula>1</formula>
    </cfRule>
    <cfRule type="cellIs" dxfId="2" priority="504" operator="greaterThan">
      <formula>1</formula>
    </cfRule>
  </conditionalFormatting>
  <conditionalFormatting sqref="G5:G11 G22:G24">
    <cfRule type="cellIs" dxfId="3" priority="186" operator="greaterThan">
      <formula>0</formula>
    </cfRule>
    <cfRule type="cellIs" dxfId="4" priority="187" operator="greaterThan">
      <formula>0</formula>
    </cfRule>
  </conditionalFormatting>
  <conditionalFormatting sqref="G28 L28 Q5:Q11 Q22:Q28">
    <cfRule type="cellIs" dxfId="3" priority="505" operator="greaterThan">
      <formula>0</formula>
    </cfRule>
    <cfRule type="cellIs" dxfId="4" priority="506" operator="greaterThan">
      <formula>0</formula>
    </cfRule>
  </conditionalFormatting>
  <conditionalFormatting sqref="H5:H11 H22:H24">
    <cfRule type="cellIs" dxfId="5" priority="188" operator="greaterThan">
      <formula>0</formula>
    </cfRule>
  </conditionalFormatting>
  <conditionalFormatting sqref="M28 H28 R22:R28 R5:R11">
    <cfRule type="cellIs" dxfId="5" priority="507" operator="greaterThan">
      <formula>0</formula>
    </cfRule>
  </conditionalFormatting>
  <conditionalFormatting sqref="I5:J11 I22:J24 N5:N11 N22:O24 S5:S12 I28:J28 N28:O28 S22:S28">
    <cfRule type="cellIs" dxfId="6" priority="508" operator="greaterThan">
      <formula>0</formula>
    </cfRule>
  </conditionalFormatting>
  <conditionalFormatting sqref="K5:K11 K22:K24">
    <cfRule type="cellIs" dxfId="0" priority="460" operator="greaterThan">
      <formula>0</formula>
    </cfRule>
    <cfRule type="cellIs" dxfId="1" priority="461" operator="greaterThan">
      <formula>1</formula>
    </cfRule>
    <cfRule type="cellIs" dxfId="2" priority="462" operator="greaterThan">
      <formula>1</formula>
    </cfRule>
  </conditionalFormatting>
  <conditionalFormatting sqref="L5:L11 L22:L24">
    <cfRule type="cellIs" dxfId="3" priority="463" operator="greaterThan">
      <formula>0</formula>
    </cfRule>
    <cfRule type="cellIs" dxfId="4" priority="464" operator="greaterThan">
      <formula>0</formula>
    </cfRule>
  </conditionalFormatting>
  <conditionalFormatting sqref="M5:M11 M22:M24">
    <cfRule type="cellIs" dxfId="5" priority="465" operator="greaterThan">
      <formula>0</formula>
    </cfRule>
  </conditionalFormatting>
  <conditionalFormatting sqref="W5:Y27">
    <cfRule type="colorScale" priority="5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5:AD27">
    <cfRule type="cellIs" dxfId="7" priority="3" operator="equal">
      <formula>0</formula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Q28:AT28 AQ5:AQ27">
    <cfRule type="cellIs" dxfId="0" priority="246" operator="greaterThan">
      <formula>0</formula>
    </cfRule>
    <cfRule type="cellIs" dxfId="1" priority="247" operator="greaterThan">
      <formula>1</formula>
    </cfRule>
    <cfRule type="cellIs" dxfId="2" priority="248" operator="greaterThan">
      <formula>1</formula>
    </cfRule>
  </conditionalFormatting>
  <conditionalFormatting sqref="AV28:AY28 AV5:AV27">
    <cfRule type="cellIs" dxfId="0" priority="219" operator="greaterThan">
      <formula>0</formula>
    </cfRule>
    <cfRule type="cellIs" dxfId="1" priority="220" operator="greaterThan">
      <formula>1</formula>
    </cfRule>
    <cfRule type="cellIs" dxfId="2" priority="221" operator="greaterThan">
      <formula>1</formula>
    </cfRule>
  </conditionalFormatting>
  <conditionalFormatting sqref="BK28:BN28 BK5:BK27">
    <cfRule type="cellIs" dxfId="0" priority="229" operator="greaterThan">
      <formula>0</formula>
    </cfRule>
    <cfRule type="cellIs" dxfId="1" priority="230" operator="greaterThan">
      <formula>1</formula>
    </cfRule>
    <cfRule type="cellIs" dxfId="2" priority="231" operator="greaterThan">
      <formula>1</formula>
    </cfRule>
  </conditionalFormatting>
  <conditionalFormatting sqref="I12:J21 N12:N21 S13:S21">
    <cfRule type="cellIs" dxfId="6" priority="515" operator="greaterThan">
      <formula>0</formula>
    </cfRule>
  </conditionalFormatting>
  <conditionalFormatting sqref="AJ19:AJ29 AF31:AF32">
    <cfRule type="containsText" dxfId="14" priority="637" operator="between" text="LOSE">
      <formula>NOT(ISERROR(SEARCH("LOSE",AF19)))</formula>
    </cfRule>
    <cfRule type="containsText" dxfId="13" priority="638" operator="between" text="WIN">
      <formula>NOT(ISERROR(SEARCH("WIN",AF19)))</formula>
    </cfRule>
  </conditionalFormatting>
  <conditionalFormatting sqref="I25:J27 N25:O27">
    <cfRule type="cellIs" dxfId="6" priority="523" operator="greaterThan">
      <formula>0</formula>
    </cfRule>
  </conditionalFormatting>
  <conditionalFormatting sqref="AB25:AD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32:AT36 AT54">
    <cfRule type="cellIs" dxfId="6" priority="372" operator="greaterThan">
      <formula>0</formula>
    </cfRule>
  </conditionalFormatting>
  <conditionalFormatting sqref="AY32:AY36 AY54">
    <cfRule type="cellIs" dxfId="6" priority="363" operator="greaterThan">
      <formula>0</formula>
    </cfRule>
  </conditionalFormatting>
  <conditionalFormatting sqref="BD32:BD36 BD54">
    <cfRule type="cellIs" dxfId="6" priority="345" operator="greaterThan">
      <formula>0</formula>
    </cfRule>
  </conditionalFormatting>
  <conditionalFormatting sqref="BI32:BI36 BI54">
    <cfRule type="cellIs" dxfId="6" priority="354" operator="greaterThan">
      <formula>0</formula>
    </cfRule>
  </conditionalFormatting>
  <conditionalFormatting sqref="BN32:BN36 BN54">
    <cfRule type="cellIs" dxfId="6" priority="336" operator="greaterThan">
      <formula>0</formula>
    </cfRule>
  </conditionalFormatting>
  <conditionalFormatting sqref="F58:F64 F75:F77">
    <cfRule type="cellIs" dxfId="0" priority="538" operator="greaterThan">
      <formula>0</formula>
    </cfRule>
    <cfRule type="cellIs" dxfId="1" priority="539" operator="greaterThan">
      <formula>1</formula>
    </cfRule>
    <cfRule type="cellIs" dxfId="2" priority="540" operator="greaterThan">
      <formula>1</formula>
    </cfRule>
  </conditionalFormatting>
  <conditionalFormatting sqref="G58:G64 G75:G77">
    <cfRule type="cellIs" dxfId="3" priority="541" operator="greaterThan">
      <formula>0</formula>
    </cfRule>
    <cfRule type="cellIs" dxfId="4" priority="542" operator="greaterThan">
      <formula>0</formula>
    </cfRule>
  </conditionalFormatting>
  <conditionalFormatting sqref="H58:H64 H75:H77">
    <cfRule type="cellIs" dxfId="5" priority="543" operator="greaterThan">
      <formula>0</formula>
    </cfRule>
  </conditionalFormatting>
  <conditionalFormatting sqref="I58:J64 I75:J77 S81:T81 N81:O81 I81:J81 N58:N64 N75:O77 S58:S64 S75:T77 S79:S80">
    <cfRule type="cellIs" dxfId="6" priority="653" operator="greaterThan">
      <formula>0</formula>
    </cfRule>
  </conditionalFormatting>
  <conditionalFormatting sqref="K58:K64 K75:K77">
    <cfRule type="cellIs" dxfId="0" priority="592" operator="greaterThan">
      <formula>0</formula>
    </cfRule>
    <cfRule type="cellIs" dxfId="1" priority="593" operator="greaterThan">
      <formula>1</formula>
    </cfRule>
    <cfRule type="cellIs" dxfId="2" priority="594" operator="greaterThan">
      <formula>1</formula>
    </cfRule>
  </conditionalFormatting>
  <conditionalFormatting sqref="L58:L64 L75:L77">
    <cfRule type="cellIs" dxfId="3" priority="595" operator="greaterThan">
      <formula>0</formula>
    </cfRule>
    <cfRule type="cellIs" dxfId="4" priority="596" operator="greaterThan">
      <formula>0</formula>
    </cfRule>
  </conditionalFormatting>
  <conditionalFormatting sqref="M58:M64 M75:M77">
    <cfRule type="cellIs" dxfId="5" priority="597" operator="greaterThan">
      <formula>0</formula>
    </cfRule>
  </conditionalFormatting>
  <conditionalFormatting sqref="P58:P64 P75:P77">
    <cfRule type="cellIs" dxfId="0" priority="574" operator="greaterThan">
      <formula>0</formula>
    </cfRule>
    <cfRule type="cellIs" dxfId="1" priority="575" operator="greaterThan">
      <formula>1</formula>
    </cfRule>
    <cfRule type="cellIs" dxfId="2" priority="576" operator="greaterThan">
      <formula>1</formula>
    </cfRule>
  </conditionalFormatting>
  <conditionalFormatting sqref="Q58:Q64 Q75:Q77">
    <cfRule type="cellIs" dxfId="3" priority="577" operator="greaterThan">
      <formula>0</formula>
    </cfRule>
    <cfRule type="cellIs" dxfId="4" priority="578" operator="greaterThan">
      <formula>0</formula>
    </cfRule>
  </conditionalFormatting>
  <conditionalFormatting sqref="R58:R64 R75:R77">
    <cfRule type="cellIs" dxfId="5" priority="579" operator="greaterThan">
      <formula>0</formula>
    </cfRule>
  </conditionalFormatting>
  <conditionalFormatting sqref="W58:Y80">
    <cfRule type="colorScale" priority="7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58:AE80">
    <cfRule type="cellIs" dxfId="7" priority="18" operator="equal">
      <formula>0</formula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Q58:AQ63 AQ80:AQ81">
    <cfRule type="cellIs" dxfId="0" priority="309" operator="greaterThan">
      <formula>0</formula>
    </cfRule>
    <cfRule type="cellIs" dxfId="1" priority="310" operator="greaterThan">
      <formula>1</formula>
    </cfRule>
    <cfRule type="cellIs" dxfId="2" priority="311" operator="greaterThan">
      <formula>1</formula>
    </cfRule>
  </conditionalFormatting>
  <conditionalFormatting sqref="AR58:AR63 AR80:AR81">
    <cfRule type="cellIs" dxfId="3" priority="312" operator="greaterThan">
      <formula>0</formula>
    </cfRule>
    <cfRule type="cellIs" dxfId="4" priority="313" operator="greaterThan">
      <formula>0</formula>
    </cfRule>
  </conditionalFormatting>
  <conditionalFormatting sqref="AS58:AS63 AS80:AS81">
    <cfRule type="cellIs" dxfId="5" priority="314" operator="greaterThan">
      <formula>0</formula>
    </cfRule>
  </conditionalFormatting>
  <conditionalFormatting sqref="AT58:AT63 AT80:AT81">
    <cfRule type="cellIs" dxfId="6" priority="315" operator="greaterThan">
      <formula>0</formula>
    </cfRule>
  </conditionalFormatting>
  <conditionalFormatting sqref="AV58:AV63 AV80:AV81">
    <cfRule type="cellIs" dxfId="0" priority="290" operator="greaterThan">
      <formula>0</formula>
    </cfRule>
    <cfRule type="cellIs" dxfId="1" priority="291" operator="greaterThan">
      <formula>1</formula>
    </cfRule>
    <cfRule type="cellIs" dxfId="2" priority="292" operator="greaterThan">
      <formula>1</formula>
    </cfRule>
  </conditionalFormatting>
  <conditionalFormatting sqref="AW58:AW63 AW80:AW81">
    <cfRule type="cellIs" dxfId="3" priority="293" operator="greaterThan">
      <formula>0</formula>
    </cfRule>
    <cfRule type="cellIs" dxfId="4" priority="294" operator="greaterThan">
      <formula>0</formula>
    </cfRule>
  </conditionalFormatting>
  <conditionalFormatting sqref="AY58:AY63 AY80:AY81">
    <cfRule type="cellIs" dxfId="6" priority="296" operator="greaterThan">
      <formula>0</formula>
    </cfRule>
  </conditionalFormatting>
  <conditionalFormatting sqref="BA58:BA63 BA80:BA81">
    <cfRule type="cellIs" dxfId="0" priority="262" operator="greaterThan">
      <formula>0</formula>
    </cfRule>
    <cfRule type="cellIs" dxfId="1" priority="263" operator="greaterThan">
      <formula>1</formula>
    </cfRule>
    <cfRule type="cellIs" dxfId="2" priority="264" operator="greaterThan">
      <formula>1</formula>
    </cfRule>
  </conditionalFormatting>
  <conditionalFormatting sqref="BB58:BB63 BB80:BB81">
    <cfRule type="cellIs" dxfId="3" priority="265" operator="greaterThan">
      <formula>0</formula>
    </cfRule>
    <cfRule type="cellIs" dxfId="4" priority="266" operator="greaterThan">
      <formula>0</formula>
    </cfRule>
  </conditionalFormatting>
  <conditionalFormatting sqref="BD58:BD63 BD80:BD81">
    <cfRule type="cellIs" dxfId="6" priority="268" operator="greaterThan">
      <formula>0</formula>
    </cfRule>
  </conditionalFormatting>
  <conditionalFormatting sqref="BI58:BI63 BI80:BI81">
    <cfRule type="cellIs" dxfId="6" priority="287" operator="greaterThan">
      <formula>0</formula>
    </cfRule>
  </conditionalFormatting>
  <conditionalFormatting sqref="BN58:BN63 BN80:BN81">
    <cfRule type="cellIs" dxfId="6" priority="259" operator="greaterThan">
      <formula>0</formula>
    </cfRule>
  </conditionalFormatting>
  <conditionalFormatting sqref="I65:J74 N65:N74 S65:S74">
    <cfRule type="cellIs" dxfId="6" priority="660" operator="greaterThan">
      <formula>0</formula>
    </cfRule>
  </conditionalFormatting>
  <conditionalFormatting sqref="I78:J80 N78:O80 S78 T78:T80">
    <cfRule type="cellIs" dxfId="6" priority="667" operator="greaterThan">
      <formula>0</formula>
    </cfRule>
  </conditionalFormatting>
  <conditionalFormatting sqref="AB78:AE80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81 K81 P81">
    <cfRule type="cellIs" dxfId="0" priority="647" operator="greaterThan">
      <formula>0</formula>
    </cfRule>
    <cfRule type="cellIs" dxfId="1" priority="648" operator="greaterThan">
      <formula>1</formula>
    </cfRule>
    <cfRule type="cellIs" dxfId="2" priority="649" operator="greaterThan">
      <formula>1</formula>
    </cfRule>
  </conditionalFormatting>
  <conditionalFormatting sqref="G81 L81 Q81">
    <cfRule type="cellIs" dxfId="3" priority="650" operator="greaterThan">
      <formula>0</formula>
    </cfRule>
    <cfRule type="cellIs" dxfId="4" priority="651" operator="greaterThan">
      <formula>0</formula>
    </cfRule>
  </conditionalFormatting>
  <conditionalFormatting sqref="H81 M81 R81">
    <cfRule type="cellIs" dxfId="5" priority="652" operator="greaterThan">
      <formula>0</formula>
    </cfRule>
  </conditionalFormatting>
  <conditionalFormatting sqref="P104:P110 F87:F93 F110 K110 F104:F106 P87:P93">
    <cfRule type="cellIs" dxfId="0" priority="689" operator="greaterThan">
      <formula>0</formula>
    </cfRule>
    <cfRule type="cellIs" dxfId="1" priority="690" operator="greaterThan">
      <formula>1</formula>
    </cfRule>
    <cfRule type="cellIs" dxfId="2" priority="691" operator="greaterThan">
      <formula>1</formula>
    </cfRule>
  </conditionalFormatting>
  <conditionalFormatting sqref="Q87:Q93 G87:G93 G110 L110 G104:G106 Q104:Q110">
    <cfRule type="cellIs" dxfId="3" priority="692" operator="greaterThan">
      <formula>0</formula>
    </cfRule>
    <cfRule type="cellIs" dxfId="4" priority="693" operator="greaterThan">
      <formula>0</formula>
    </cfRule>
  </conditionalFormatting>
  <conditionalFormatting sqref="R104:R110 H87:H93 H110 M110 H104:H106 R87:R93">
    <cfRule type="cellIs" dxfId="5" priority="694" operator="greaterThan">
      <formula>0</formula>
    </cfRule>
  </conditionalFormatting>
  <conditionalFormatting sqref="S104:S110 S87:S94 N110:O110 N87:N93 N104:O106 I110:J110 I104:J106 I87:J93">
    <cfRule type="cellIs" dxfId="6" priority="695" operator="greaterThan">
      <formula>0</formula>
    </cfRule>
  </conditionalFormatting>
  <conditionalFormatting sqref="K87:K93 K104:K106">
    <cfRule type="cellIs" dxfId="0" priority="129" operator="greaterThan">
      <formula>0</formula>
    </cfRule>
    <cfRule type="cellIs" dxfId="1" priority="130" operator="greaterThan">
      <formula>1</formula>
    </cfRule>
    <cfRule type="cellIs" dxfId="2" priority="131" operator="greaterThan">
      <formula>1</formula>
    </cfRule>
  </conditionalFormatting>
  <conditionalFormatting sqref="L87:L93 L104:L106">
    <cfRule type="cellIs" dxfId="3" priority="132" operator="greaterThan">
      <formula>0</formula>
    </cfRule>
    <cfRule type="cellIs" dxfId="4" priority="133" operator="greaterThan">
      <formula>0</formula>
    </cfRule>
  </conditionalFormatting>
  <conditionalFormatting sqref="M87:M93 M104:M106">
    <cfRule type="cellIs" dxfId="5" priority="134" operator="greaterThan">
      <formula>0</formula>
    </cfRule>
  </conditionalFormatting>
  <conditionalFormatting sqref="W87:Y109">
    <cfRule type="colorScale" priority="7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87:AD109">
    <cfRule type="cellIs" dxfId="7" priority="12" operator="equal">
      <formula>0</formula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94:F103 P94:P103">
    <cfRule type="cellIs" dxfId="0" priority="696" operator="greaterThan">
      <formula>0</formula>
    </cfRule>
    <cfRule type="cellIs" dxfId="1" priority="697" operator="greaterThan">
      <formula>1</formula>
    </cfRule>
    <cfRule type="cellIs" dxfId="2" priority="698" operator="greaterThan">
      <formula>1</formula>
    </cfRule>
  </conditionalFormatting>
  <conditionalFormatting sqref="G94:G103 Q94:Q103">
    <cfRule type="cellIs" dxfId="3" priority="699" operator="greaterThan">
      <formula>0</formula>
    </cfRule>
    <cfRule type="cellIs" dxfId="4" priority="700" operator="greaterThan">
      <formula>0</formula>
    </cfRule>
  </conditionalFormatting>
  <conditionalFormatting sqref="H94:H103 R94:R103">
    <cfRule type="cellIs" dxfId="5" priority="701" operator="greaterThan">
      <formula>0</formula>
    </cfRule>
  </conditionalFormatting>
  <conditionalFormatting sqref="N94:N103 I94:J103 S95:S103">
    <cfRule type="cellIs" dxfId="6" priority="702" operator="greaterThan">
      <formula>0</formula>
    </cfRule>
  </conditionalFormatting>
  <conditionalFormatting sqref="N107:O109 I107:J109">
    <cfRule type="cellIs" dxfId="6" priority="716" operator="greaterThan">
      <formula>0</formula>
    </cfRule>
  </conditionalFormatting>
  <conditionalFormatting sqref="AB107:AD10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6">
    <dataValidation type="list" allowBlank="1" showInputMessage="1" showErrorMessage="1" sqref="AJ5:AJ29">
      <formula1>"WIN, LOSE, BE"</formula1>
    </dataValidation>
    <dataValidation type="list" showInputMessage="1" showErrorMessage="1" sqref="AH5:AH29 AI5:AI29">
      <formula1>#REF!</formula1>
    </dataValidation>
    <dataValidation type="list" allowBlank="1" showInputMessage="1" showErrorMessage="1" sqref="AG5:AG29">
      <formula1>"LONG, SHORT"</formula1>
    </dataValidation>
    <dataValidation type="list" allowBlank="1" showInputMessage="1" showErrorMessage="1" sqref="AF31:AF32">
      <formula1>"WIN, LOSE"</formula1>
    </dataValidation>
    <dataValidation type="list" allowBlank="1" showInputMessage="1" showErrorMessage="1" sqref="AF38:AF39">
      <formula1>$AF$37:$AF$39</formula1>
    </dataValidation>
    <dataValidation type="list" allowBlank="1" showInputMessage="1" showErrorMessage="1" sqref="B5:B27">
      <formula1>$B$202:$B$232</formula1>
    </dataValidation>
  </dataValidations>
  <printOptions horizontalCentered="1" verticalCentered="1"/>
  <pageMargins left="0.708661417322835" right="0.708661417322835" top="0.748031496062992" bottom="0.748031496062992" header="0" footer="0"/>
  <pageSetup paperSize="9" scale="7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VACIA MENSUAL</vt:lpstr>
      <vt:lpstr>PATRON MENSUAL</vt:lpstr>
      <vt:lpstr>TOTAL PER MONTH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Vasile Grigoras Entzi Basllari</dc:creator>
  <cp:lastModifiedBy>ys</cp:lastModifiedBy>
  <dcterms:created xsi:type="dcterms:W3CDTF">2022-08-10T14:25:00Z</dcterms:created>
  <dcterms:modified xsi:type="dcterms:W3CDTF">2023-12-19T02:36:18Z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