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18692/projects/jlst-cpp-vgwas/"/>
    </mc:Choice>
  </mc:AlternateContent>
  <xr:revisionPtr revIDLastSave="0" documentId="13_ncr:1_{9DC4DD2E-BD66-1C4A-9303-3E0B2B0D203C}" xr6:coauthVersionLast="47" xr6:coauthVersionMax="47" xr10:uidLastSave="{00000000-0000-0000-0000-000000000000}"/>
  <bookViews>
    <workbookView xWindow="28800" yWindow="-1040" windowWidth="38400" windowHeight="21140" xr2:uid="{85FE4507-72BE-3E48-B311-982FD43804AF}"/>
  </bookViews>
  <sheets>
    <sheet name="RCT" sheetId="1" r:id="rId1"/>
  </sheets>
  <definedNames>
    <definedName name="_xlnm._FilterDatabase" localSheetId="0" hidden="1">RCT!$A$1:$N$16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M2" i="1"/>
  <c r="H3" i="1"/>
  <c r="M3" i="1"/>
  <c r="J13" i="1"/>
  <c r="I13" i="1"/>
  <c r="I18" i="1"/>
  <c r="J18" i="1"/>
  <c r="M18" i="1"/>
  <c r="M17" i="1"/>
  <c r="M10" i="1"/>
  <c r="M5" i="1"/>
  <c r="M4" i="1"/>
  <c r="M6" i="1"/>
  <c r="M7" i="1"/>
  <c r="M8" i="1"/>
  <c r="M9" i="1"/>
  <c r="M11" i="1"/>
  <c r="M12" i="1"/>
  <c r="M13" i="1"/>
  <c r="M14" i="1"/>
  <c r="M15" i="1"/>
  <c r="M16" i="1"/>
  <c r="J14" i="1"/>
  <c r="I14" i="1"/>
</calcChain>
</file>

<file path=xl/sharedStrings.xml><?xml version="1.0" encoding="utf-8"?>
<sst xmlns="http://schemas.openxmlformats.org/spreadsheetml/2006/main" count="125" uniqueCount="51">
  <si>
    <t>LDL</t>
  </si>
  <si>
    <t>PMID</t>
  </si>
  <si>
    <t>Outcome</t>
  </si>
  <si>
    <t>Drug</t>
  </si>
  <si>
    <t>Target</t>
  </si>
  <si>
    <t>HDL</t>
  </si>
  <si>
    <t>CETP</t>
  </si>
  <si>
    <t>Torcetrapib</t>
  </si>
  <si>
    <t>mu_placebo</t>
  </si>
  <si>
    <t>mu_treatment</t>
  </si>
  <si>
    <t>sigma_placebo</t>
  </si>
  <si>
    <t>sigma_treatment</t>
  </si>
  <si>
    <t>Units</t>
  </si>
  <si>
    <t>mg/dl</t>
  </si>
  <si>
    <t>n_placebo</t>
  </si>
  <si>
    <t>n_treatment</t>
  </si>
  <si>
    <t>Dalcetrapib</t>
  </si>
  <si>
    <t>NA</t>
  </si>
  <si>
    <t>Evacetrapib</t>
  </si>
  <si>
    <t>Anacetrapib</t>
  </si>
  <si>
    <t>Notes</t>
  </si>
  <si>
    <t>Baseline vs treatment?</t>
  </si>
  <si>
    <t>placebo vs treatment 3-months</t>
  </si>
  <si>
    <t>Study</t>
  </si>
  <si>
    <t>PCSK9</t>
  </si>
  <si>
    <t>Koren et al, 2015</t>
  </si>
  <si>
    <t>Alirocumab</t>
  </si>
  <si>
    <t>Treatment at week 12</t>
  </si>
  <si>
    <t>FOURIER, 2017</t>
  </si>
  <si>
    <t>Evolocumab</t>
  </si>
  <si>
    <t>ODYSSEY, 2018</t>
  </si>
  <si>
    <t>ILLUMINATE, 2007</t>
  </si>
  <si>
    <t>dal-OUTCOMES, 2012</t>
  </si>
  <si>
    <t>ACCELERATE, 2017</t>
  </si>
  <si>
    <t>REVEAL, 2017</t>
  </si>
  <si>
    <t>DESCARTES</t>
  </si>
  <si>
    <t>GLAGOV</t>
  </si>
  <si>
    <t>EVOPACS</t>
  </si>
  <si>
    <t>LAPLACE-2, 2014</t>
  </si>
  <si>
    <t>Treatment at week 52</t>
  </si>
  <si>
    <t>nmol/L</t>
  </si>
  <si>
    <t>Treatment at week 8</t>
  </si>
  <si>
    <t>N</t>
  </si>
  <si>
    <t>K. A. Mitropoulos et al.</t>
  </si>
  <si>
    <t>Simvastatin</t>
  </si>
  <si>
    <t>HMGCR</t>
  </si>
  <si>
    <t>mmol/L^-1</t>
  </si>
  <si>
    <t>Heinonen et al, 1996</t>
  </si>
  <si>
    <t>Atorvastatin</t>
  </si>
  <si>
    <t>None</t>
  </si>
  <si>
    <t>No 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</si>
</sst>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5079-AE68-BF42-A90D-CF1AF9BDA796}">
  <dimension ref="A1:N18"/>
  <sheetViews>
    <sheetView tabSelected="1" workbookViewId="0"/>
  </sheetViews>
  <sheetFormatPr baseColWidth="10" defaultColWidth="5.33203125" defaultRowHeight="16" x14ac:dyDescent="0.2"/>
  <cols>
    <col min="1" max="1" width="9.1640625" bestFit="1" customWidth="1"/>
    <col min="2" max="2" width="20" bestFit="1" customWidth="1"/>
    <col min="3" max="3" width="11" bestFit="1" customWidth="1"/>
    <col min="4" max="4" width="7" bestFit="1" customWidth="1"/>
    <col min="5" max="5" width="8.6640625" bestFit="1" customWidth="1"/>
    <col min="6" max="6" width="10.33203125" bestFit="1" customWidth="1"/>
    <col min="7" max="7" width="11.1640625" bestFit="1" customWidth="1"/>
    <col min="8" max="8" width="13.1640625" bestFit="1" customWidth="1"/>
    <col min="9" max="9" width="13.5" bestFit="1" customWidth="1"/>
    <col min="10" max="10" width="15.5" bestFit="1" customWidth="1"/>
    <col min="11" max="11" width="9.5" bestFit="1" customWidth="1"/>
    <col min="12" max="12" width="11.5" bestFit="1" customWidth="1"/>
    <col min="13" max="13" width="7.1640625" bestFit="1" customWidth="1"/>
    <col min="14" max="14" width="27.33203125" bestFit="1" customWidth="1"/>
  </cols>
  <sheetData>
    <row r="1" spans="1:14" x14ac:dyDescent="0.2">
      <c r="A1" t="s">
        <v>1</v>
      </c>
      <c r="B1" t="s">
        <v>23</v>
      </c>
      <c r="C1" t="s">
        <v>3</v>
      </c>
      <c r="D1" t="s">
        <v>4</v>
      </c>
      <c r="E1" t="s">
        <v>2</v>
      </c>
      <c r="F1" t="s">
        <v>12</v>
      </c>
      <c r="G1" t="s">
        <v>8</v>
      </c>
      <c r="H1" t="s">
        <v>9</v>
      </c>
      <c r="I1" t="s">
        <v>10</v>
      </c>
      <c r="J1" t="s">
        <v>11</v>
      </c>
      <c r="K1" t="s">
        <v>14</v>
      </c>
      <c r="L1" t="s">
        <v>15</v>
      </c>
      <c r="M1" t="s">
        <v>42</v>
      </c>
      <c r="N1" t="s">
        <v>20</v>
      </c>
    </row>
    <row r="2" spans="1:14" x14ac:dyDescent="0.2">
      <c r="A2">
        <v>17984165</v>
      </c>
      <c r="B2" t="s">
        <v>31</v>
      </c>
      <c r="C2" t="s">
        <v>7</v>
      </c>
      <c r="D2" t="s">
        <v>6</v>
      </c>
      <c r="E2" t="s">
        <v>0</v>
      </c>
      <c r="F2" t="s">
        <v>13</v>
      </c>
      <c r="G2">
        <v>79.900000000000006</v>
      </c>
      <c r="H2">
        <f>G2-21.5</f>
        <v>58.400000000000006</v>
      </c>
      <c r="I2">
        <v>20.399999999999999</v>
      </c>
      <c r="J2">
        <v>22.7</v>
      </c>
      <c r="K2">
        <v>7534</v>
      </c>
      <c r="L2">
        <v>7533</v>
      </c>
      <c r="M2">
        <f>SUM(K2:L2)</f>
        <v>15067</v>
      </c>
      <c r="N2" t="s">
        <v>50</v>
      </c>
    </row>
    <row r="3" spans="1:14" x14ac:dyDescent="0.2">
      <c r="A3">
        <v>17984165</v>
      </c>
      <c r="B3" t="s">
        <v>31</v>
      </c>
      <c r="C3" t="s">
        <v>7</v>
      </c>
      <c r="D3" t="s">
        <v>6</v>
      </c>
      <c r="E3" t="s">
        <v>5</v>
      </c>
      <c r="F3" t="s">
        <v>13</v>
      </c>
      <c r="G3">
        <v>48.5</v>
      </c>
      <c r="H3">
        <f>G3+34.2</f>
        <v>82.7</v>
      </c>
      <c r="I3">
        <v>12.2</v>
      </c>
      <c r="J3">
        <v>17</v>
      </c>
      <c r="K3">
        <v>7534</v>
      </c>
      <c r="L3">
        <v>7533</v>
      </c>
      <c r="M3">
        <f t="shared" ref="M3:M18" si="0">SUM(K3:L3)</f>
        <v>15067</v>
      </c>
      <c r="N3" t="s">
        <v>50</v>
      </c>
    </row>
    <row r="4" spans="1:14" x14ac:dyDescent="0.2">
      <c r="A4">
        <v>23126252</v>
      </c>
      <c r="B4" t="s">
        <v>32</v>
      </c>
      <c r="C4" t="s">
        <v>16</v>
      </c>
      <c r="D4" t="s">
        <v>6</v>
      </c>
      <c r="E4" t="s">
        <v>0</v>
      </c>
      <c r="F4" t="s">
        <v>13</v>
      </c>
      <c r="G4">
        <v>75.8</v>
      </c>
      <c r="H4" t="s">
        <v>17</v>
      </c>
      <c r="I4">
        <v>25.9</v>
      </c>
      <c r="J4" t="s">
        <v>17</v>
      </c>
      <c r="K4">
        <v>7933</v>
      </c>
      <c r="L4">
        <v>7938</v>
      </c>
      <c r="M4">
        <f t="shared" si="0"/>
        <v>15871</v>
      </c>
      <c r="N4" t="s">
        <v>21</v>
      </c>
    </row>
    <row r="5" spans="1:14" x14ac:dyDescent="0.2">
      <c r="A5">
        <v>23126252</v>
      </c>
      <c r="B5" t="s">
        <v>32</v>
      </c>
      <c r="C5" t="s">
        <v>16</v>
      </c>
      <c r="D5" t="s">
        <v>6</v>
      </c>
      <c r="E5" t="s">
        <v>5</v>
      </c>
      <c r="F5" t="s">
        <v>13</v>
      </c>
      <c r="G5">
        <v>42.2</v>
      </c>
      <c r="H5" t="s">
        <v>17</v>
      </c>
      <c r="I5">
        <v>11.5</v>
      </c>
      <c r="J5" t="s">
        <v>17</v>
      </c>
      <c r="K5">
        <v>7933</v>
      </c>
      <c r="L5">
        <v>7938</v>
      </c>
      <c r="M5">
        <f>SUM(K5:L5)</f>
        <v>15871</v>
      </c>
      <c r="N5" t="s">
        <v>21</v>
      </c>
    </row>
    <row r="6" spans="1:14" x14ac:dyDescent="0.2">
      <c r="A6">
        <v>28514624</v>
      </c>
      <c r="B6" t="s">
        <v>33</v>
      </c>
      <c r="C6" t="s">
        <v>18</v>
      </c>
      <c r="D6" t="s">
        <v>6</v>
      </c>
      <c r="E6" t="s">
        <v>0</v>
      </c>
      <c r="F6" t="s">
        <v>13</v>
      </c>
      <c r="G6">
        <v>83.7</v>
      </c>
      <c r="H6">
        <v>54.7</v>
      </c>
      <c r="I6">
        <v>30.8</v>
      </c>
      <c r="J6">
        <v>26.4</v>
      </c>
      <c r="K6">
        <v>6054</v>
      </c>
      <c r="L6">
        <v>6038</v>
      </c>
      <c r="M6">
        <f t="shared" si="0"/>
        <v>12092</v>
      </c>
      <c r="N6" t="s">
        <v>22</v>
      </c>
    </row>
    <row r="7" spans="1:14" x14ac:dyDescent="0.2">
      <c r="A7">
        <v>28514624</v>
      </c>
      <c r="B7" t="s">
        <v>33</v>
      </c>
      <c r="C7" t="s">
        <v>18</v>
      </c>
      <c r="D7" t="s">
        <v>6</v>
      </c>
      <c r="E7" t="s">
        <v>5</v>
      </c>
      <c r="F7" t="s">
        <v>13</v>
      </c>
      <c r="G7">
        <v>45.6</v>
      </c>
      <c r="H7">
        <v>104.1</v>
      </c>
      <c r="I7">
        <v>12.3</v>
      </c>
      <c r="J7">
        <v>31.4</v>
      </c>
      <c r="K7">
        <v>6054</v>
      </c>
      <c r="L7">
        <v>6038</v>
      </c>
      <c r="M7">
        <f t="shared" si="0"/>
        <v>12092</v>
      </c>
      <c r="N7" t="s">
        <v>22</v>
      </c>
    </row>
    <row r="8" spans="1:14" x14ac:dyDescent="0.2">
      <c r="A8">
        <v>28847206</v>
      </c>
      <c r="B8" t="s">
        <v>34</v>
      </c>
      <c r="C8" t="s">
        <v>19</v>
      </c>
      <c r="D8" t="s">
        <v>6</v>
      </c>
      <c r="E8" t="s">
        <v>0</v>
      </c>
      <c r="F8" t="s">
        <v>13</v>
      </c>
      <c r="G8" t="s">
        <v>17</v>
      </c>
      <c r="H8" t="s">
        <v>17</v>
      </c>
      <c r="I8" t="s">
        <v>17</v>
      </c>
      <c r="J8" t="s">
        <v>17</v>
      </c>
      <c r="K8">
        <v>152254</v>
      </c>
      <c r="L8">
        <v>15225</v>
      </c>
      <c r="M8">
        <f t="shared" si="0"/>
        <v>167479</v>
      </c>
      <c r="N8" t="s">
        <v>49</v>
      </c>
    </row>
    <row r="9" spans="1:14" x14ac:dyDescent="0.2">
      <c r="A9">
        <v>28847206</v>
      </c>
      <c r="B9" t="s">
        <v>34</v>
      </c>
      <c r="C9" t="s">
        <v>19</v>
      </c>
      <c r="D9" t="s">
        <v>6</v>
      </c>
      <c r="E9" t="s">
        <v>5</v>
      </c>
      <c r="F9" t="s">
        <v>13</v>
      </c>
      <c r="G9" t="s">
        <v>17</v>
      </c>
      <c r="H9" t="s">
        <v>17</v>
      </c>
      <c r="I9" t="s">
        <v>17</v>
      </c>
      <c r="J9" t="s">
        <v>17</v>
      </c>
      <c r="K9">
        <v>152254</v>
      </c>
      <c r="L9">
        <v>15225</v>
      </c>
      <c r="M9">
        <f t="shared" si="0"/>
        <v>167479</v>
      </c>
      <c r="N9" t="s">
        <v>49</v>
      </c>
    </row>
    <row r="10" spans="1:14" x14ac:dyDescent="0.2">
      <c r="A10">
        <v>26586732</v>
      </c>
      <c r="B10" t="s">
        <v>25</v>
      </c>
      <c r="C10" t="s">
        <v>26</v>
      </c>
      <c r="D10" t="s">
        <v>24</v>
      </c>
      <c r="E10" t="s">
        <v>0</v>
      </c>
      <c r="F10" t="s">
        <v>13</v>
      </c>
      <c r="G10">
        <v>120.5</v>
      </c>
      <c r="H10">
        <v>34.200000000000003</v>
      </c>
      <c r="I10">
        <v>27</v>
      </c>
      <c r="J10">
        <v>15.6</v>
      </c>
      <c r="K10">
        <v>31</v>
      </c>
      <c r="L10">
        <v>29</v>
      </c>
      <c r="M10">
        <f t="shared" si="0"/>
        <v>60</v>
      </c>
      <c r="N10" t="s">
        <v>27</v>
      </c>
    </row>
    <row r="11" spans="1:14" x14ac:dyDescent="0.2">
      <c r="A11">
        <v>28304224</v>
      </c>
      <c r="B11" t="s">
        <v>28</v>
      </c>
      <c r="C11" t="s">
        <v>29</v>
      </c>
      <c r="D11" t="s">
        <v>24</v>
      </c>
      <c r="E11" t="s">
        <v>0</v>
      </c>
      <c r="M11">
        <f t="shared" si="0"/>
        <v>0</v>
      </c>
      <c r="N11" t="s">
        <v>49</v>
      </c>
    </row>
    <row r="12" spans="1:14" x14ac:dyDescent="0.2">
      <c r="A12">
        <v>30403574</v>
      </c>
      <c r="B12" t="s">
        <v>30</v>
      </c>
      <c r="C12" t="s">
        <v>26</v>
      </c>
      <c r="D12" t="s">
        <v>24</v>
      </c>
      <c r="E12" t="s">
        <v>0</v>
      </c>
      <c r="M12">
        <f t="shared" si="0"/>
        <v>0</v>
      </c>
      <c r="N12" t="s">
        <v>49</v>
      </c>
    </row>
    <row r="13" spans="1:14" x14ac:dyDescent="0.2">
      <c r="A13">
        <v>24678979</v>
      </c>
      <c r="B13" t="s">
        <v>35</v>
      </c>
      <c r="C13" t="s">
        <v>29</v>
      </c>
      <c r="D13" t="s">
        <v>24</v>
      </c>
      <c r="E13" t="s">
        <v>0</v>
      </c>
      <c r="F13" t="s">
        <v>13</v>
      </c>
      <c r="G13">
        <v>107.9</v>
      </c>
      <c r="H13">
        <v>50.9</v>
      </c>
      <c r="I13">
        <f>1.9*SQRT(K13)</f>
        <v>30.871345937616649</v>
      </c>
      <c r="J13">
        <f>1.4*SQRT(L13)</f>
        <v>32.593250835103881</v>
      </c>
      <c r="K13">
        <v>264</v>
      </c>
      <c r="L13">
        <v>542</v>
      </c>
      <c r="M13">
        <f t="shared" si="0"/>
        <v>806</v>
      </c>
      <c r="N13" t="s">
        <v>39</v>
      </c>
    </row>
    <row r="14" spans="1:14" x14ac:dyDescent="0.2">
      <c r="A14">
        <v>27846344</v>
      </c>
      <c r="B14" t="s">
        <v>36</v>
      </c>
      <c r="C14" t="s">
        <v>29</v>
      </c>
      <c r="D14" t="s">
        <v>24</v>
      </c>
      <c r="E14" t="s">
        <v>0</v>
      </c>
      <c r="F14" t="s">
        <v>13</v>
      </c>
      <c r="G14">
        <v>93</v>
      </c>
      <c r="H14">
        <v>36.6</v>
      </c>
      <c r="I14">
        <f>SQRT(K14)*(95.4-90.5)/3.92</f>
        <v>27.500000000000032</v>
      </c>
      <c r="J14">
        <f>SQRT(L14)*(38.8-34.5)/3.92</f>
        <v>24.132653061224474</v>
      </c>
      <c r="K14">
        <v>484</v>
      </c>
      <c r="L14">
        <v>484</v>
      </c>
      <c r="M14">
        <f t="shared" si="0"/>
        <v>968</v>
      </c>
      <c r="N14" t="s">
        <v>49</v>
      </c>
    </row>
    <row r="15" spans="1:14" x14ac:dyDescent="0.2">
      <c r="A15">
        <v>31479722</v>
      </c>
      <c r="B15" t="s">
        <v>37</v>
      </c>
      <c r="C15" t="s">
        <v>29</v>
      </c>
      <c r="D15" t="s">
        <v>24</v>
      </c>
      <c r="E15" t="s">
        <v>0</v>
      </c>
      <c r="F15" t="s">
        <v>40</v>
      </c>
      <c r="G15">
        <v>2.06</v>
      </c>
      <c r="H15">
        <v>0.79</v>
      </c>
      <c r="I15">
        <v>0.63</v>
      </c>
      <c r="J15">
        <v>0.46</v>
      </c>
      <c r="K15">
        <v>149</v>
      </c>
      <c r="L15">
        <v>141</v>
      </c>
      <c r="M15">
        <f t="shared" si="0"/>
        <v>290</v>
      </c>
      <c r="N15" t="s">
        <v>41</v>
      </c>
    </row>
    <row r="16" spans="1:14" x14ac:dyDescent="0.2">
      <c r="A16">
        <v>24825642</v>
      </c>
      <c r="B16" t="s">
        <v>38</v>
      </c>
      <c r="C16" t="s">
        <v>29</v>
      </c>
      <c r="D16" t="s">
        <v>24</v>
      </c>
      <c r="E16" t="s">
        <v>0</v>
      </c>
      <c r="M16">
        <f t="shared" si="0"/>
        <v>0</v>
      </c>
      <c r="N16" t="s">
        <v>49</v>
      </c>
    </row>
    <row r="17" spans="1:14" x14ac:dyDescent="0.2">
      <c r="A17">
        <v>9043839</v>
      </c>
      <c r="B17" t="s">
        <v>43</v>
      </c>
      <c r="C17" t="s">
        <v>44</v>
      </c>
      <c r="D17" t="s">
        <v>45</v>
      </c>
      <c r="E17" t="s">
        <v>0</v>
      </c>
      <c r="F17" t="s">
        <v>46</v>
      </c>
      <c r="G17">
        <v>4.21</v>
      </c>
      <c r="H17">
        <v>2.4700000000000002</v>
      </c>
      <c r="I17">
        <v>0.91</v>
      </c>
      <c r="J17">
        <v>0.65</v>
      </c>
      <c r="K17">
        <v>51</v>
      </c>
      <c r="L17">
        <v>54</v>
      </c>
      <c r="M17">
        <f t="shared" si="0"/>
        <v>105</v>
      </c>
      <c r="N17" t="s">
        <v>49</v>
      </c>
    </row>
    <row r="18" spans="1:14" x14ac:dyDescent="0.2">
      <c r="A18">
        <v>8930429</v>
      </c>
      <c r="B18" t="s">
        <v>47</v>
      </c>
      <c r="C18" t="s">
        <v>48</v>
      </c>
      <c r="D18" t="s">
        <v>45</v>
      </c>
      <c r="E18" t="s">
        <v>0</v>
      </c>
      <c r="F18" t="s">
        <v>13</v>
      </c>
      <c r="G18">
        <v>194</v>
      </c>
      <c r="H18">
        <v>122</v>
      </c>
      <c r="I18">
        <f>SQRT(K18)*6</f>
        <v>24.738633753705962</v>
      </c>
      <c r="J18">
        <f>SQRT(L18)*4.5</f>
        <v>19.091883092036781</v>
      </c>
      <c r="K18">
        <v>17</v>
      </c>
      <c r="L18">
        <v>18</v>
      </c>
      <c r="M18">
        <f t="shared" si="0"/>
        <v>35</v>
      </c>
      <c r="N18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2021-06-27T16:01:19Z</dcterms:created>
  <dcterms:modified xsi:type="dcterms:W3CDTF">2021-06-28T12:03:13Z</dcterms:modified>
</cp:coreProperties>
</file>