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8800" windowHeight="11700" tabRatio="599" activeTab="3"/>
  </bookViews>
  <sheets>
    <sheet name="Récap" sheetId="3" r:id="rId1"/>
    <sheet name="TRANSPORT" sheetId="11" r:id="rId2"/>
    <sheet name="FOURNITURE" sheetId="9" r:id="rId3"/>
    <sheet name="Feuil2" sheetId="13" r:id="rId4"/>
  </sheets>
  <externalReferences>
    <externalReference r:id="rId5"/>
  </externalReferences>
  <definedNames>
    <definedName name="_xlnm._FilterDatabase" localSheetId="0" hidden="1">Récap!$A$3:$G$14</definedName>
    <definedName name="LComptes">[1]Parametres!$A$1:$A$7</definedName>
    <definedName name="RESPONSABLES">[1]Parametres!$I$1:$I$6</definedName>
    <definedName name="TA">[1]Parametres!$K$15:$K$18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17" i="3"/>
  <c r="G5" i="3"/>
  <c r="D182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4" i="11"/>
  <c r="I182" i="11"/>
  <c r="G182" i="11"/>
  <c r="H182" i="11"/>
  <c r="J182" i="11"/>
  <c r="K182" i="11"/>
  <c r="L182" i="11"/>
  <c r="M182" i="11"/>
  <c r="N182" i="11"/>
  <c r="O182" i="11"/>
  <c r="P182" i="11"/>
  <c r="Q182" i="11"/>
  <c r="F182" i="11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051" i="9"/>
  <c r="E795" i="9"/>
  <c r="E796" i="9"/>
  <c r="E797" i="9"/>
  <c r="E798" i="9"/>
  <c r="E799" i="9"/>
  <c r="E800" i="9"/>
  <c r="E801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12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2" i="9"/>
  <c r="E153" i="9"/>
  <c r="E154" i="9"/>
  <c r="E155" i="9"/>
  <c r="E156" i="9"/>
  <c r="E157" i="9"/>
  <c r="E158" i="9"/>
  <c r="E159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90" i="9"/>
  <c r="E191" i="9"/>
  <c r="E192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1" i="9"/>
  <c r="E292" i="9"/>
  <c r="E293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5" i="9"/>
  <c r="E326" i="9"/>
  <c r="E327" i="9"/>
  <c r="E328" i="9"/>
  <c r="E329" i="9"/>
  <c r="E330" i="9"/>
  <c r="E331" i="9"/>
  <c r="E332" i="9"/>
  <c r="E333" i="9"/>
  <c r="E334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5" i="9"/>
  <c r="G363" i="9"/>
  <c r="I1254" i="9"/>
  <c r="H1254" i="9"/>
  <c r="G1254" i="9"/>
  <c r="J1254" i="9"/>
  <c r="K1254" i="9"/>
  <c r="L1254" i="9"/>
  <c r="M1254" i="9"/>
  <c r="N1254" i="9"/>
  <c r="O1254" i="9"/>
  <c r="P1254" i="9"/>
  <c r="Q1254" i="9"/>
  <c r="R1254" i="9"/>
  <c r="S1254" i="9"/>
  <c r="T1254" i="9"/>
  <c r="U1254" i="9"/>
  <c r="V1254" i="9"/>
  <c r="W1254" i="9"/>
  <c r="X1254" i="9"/>
  <c r="Y1254" i="9"/>
  <c r="Z1254" i="9"/>
  <c r="AA1254" i="9"/>
  <c r="AB1254" i="9"/>
  <c r="AC1254" i="9"/>
  <c r="AD1254" i="9"/>
  <c r="E32" i="13"/>
  <c r="E31" i="13"/>
  <c r="E30" i="13"/>
  <c r="E1212" i="9"/>
  <c r="E1213" i="9"/>
  <c r="E1214" i="9"/>
  <c r="E1215" i="9"/>
  <c r="E1150" i="9"/>
  <c r="E29" i="13"/>
  <c r="E28" i="13"/>
  <c r="E27" i="13"/>
  <c r="E26" i="13"/>
  <c r="E1121" i="9"/>
  <c r="E1120" i="9"/>
  <c r="E1033" i="9"/>
  <c r="E1034" i="9"/>
  <c r="E25" i="13"/>
  <c r="E24" i="13"/>
  <c r="E23" i="13"/>
  <c r="E22" i="13"/>
  <c r="E21" i="13"/>
  <c r="E20" i="13"/>
  <c r="E19" i="13"/>
  <c r="E18" i="13"/>
  <c r="E1035" i="9"/>
  <c r="E1027" i="9"/>
  <c r="E1028" i="9"/>
  <c r="E1029" i="9"/>
  <c r="E1030" i="9"/>
  <c r="E1031" i="9"/>
  <c r="E1032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116" i="9"/>
  <c r="E1117" i="9"/>
  <c r="E1118" i="9"/>
  <c r="E1119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036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026" i="9"/>
  <c r="E990" i="9"/>
  <c r="E989" i="9"/>
  <c r="H1023" i="9"/>
  <c r="I1023" i="9"/>
  <c r="J1023" i="9"/>
  <c r="K1023" i="9"/>
  <c r="L1023" i="9"/>
  <c r="M1023" i="9"/>
  <c r="N1023" i="9"/>
  <c r="O1023" i="9"/>
  <c r="P1023" i="9"/>
  <c r="Q1023" i="9"/>
  <c r="R1023" i="9"/>
  <c r="S1023" i="9"/>
  <c r="T1023" i="9"/>
  <c r="U1023" i="9"/>
  <c r="V1023" i="9"/>
  <c r="W1023" i="9"/>
  <c r="X1023" i="9"/>
  <c r="Y1023" i="9"/>
  <c r="Z1023" i="9"/>
  <c r="AA1023" i="9"/>
  <c r="AB1023" i="9"/>
  <c r="AC1023" i="9"/>
  <c r="AD1023" i="9"/>
  <c r="G1023" i="9"/>
  <c r="E984" i="9"/>
  <c r="E985" i="9"/>
  <c r="E986" i="9"/>
  <c r="E987" i="9"/>
  <c r="E988" i="9"/>
  <c r="E991" i="9"/>
  <c r="E992" i="9"/>
  <c r="E993" i="9"/>
  <c r="E994" i="9"/>
  <c r="E995" i="9"/>
  <c r="E996" i="9"/>
  <c r="E997" i="9"/>
  <c r="E998" i="9"/>
  <c r="E999" i="9"/>
  <c r="E1000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983" i="9"/>
  <c r="E942" i="9"/>
  <c r="E941" i="9"/>
  <c r="E940" i="9"/>
  <c r="E939" i="9"/>
  <c r="E938" i="9"/>
  <c r="E937" i="9"/>
  <c r="E936" i="9"/>
  <c r="E935" i="9"/>
  <c r="E872" i="9"/>
  <c r="E17" i="13"/>
  <c r="H980" i="9"/>
  <c r="J980" i="9"/>
  <c r="K980" i="9"/>
  <c r="M980" i="9"/>
  <c r="N980" i="9"/>
  <c r="O980" i="9"/>
  <c r="Q980" i="9"/>
  <c r="S980" i="9"/>
  <c r="U980" i="9"/>
  <c r="W980" i="9"/>
  <c r="Y980" i="9"/>
  <c r="Z980" i="9"/>
  <c r="AA980" i="9"/>
  <c r="AB980" i="9"/>
  <c r="AC980" i="9"/>
  <c r="AD980" i="9"/>
  <c r="G980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4" i="9"/>
  <c r="E865" i="9"/>
  <c r="E866" i="9"/>
  <c r="E867" i="9"/>
  <c r="E869" i="9"/>
  <c r="E870" i="9"/>
  <c r="E871" i="9"/>
  <c r="E873" i="9"/>
  <c r="E875" i="9"/>
  <c r="E876" i="9"/>
  <c r="E877" i="9"/>
  <c r="E880" i="9"/>
  <c r="E883" i="9"/>
  <c r="E884" i="9"/>
  <c r="E885" i="9"/>
  <c r="E886" i="9"/>
  <c r="E887" i="9"/>
  <c r="E888" i="9"/>
  <c r="E889" i="9"/>
  <c r="E890" i="9"/>
  <c r="E893" i="9"/>
  <c r="E894" i="9"/>
  <c r="E895" i="9"/>
  <c r="E896" i="9"/>
  <c r="E902" i="9"/>
  <c r="E904" i="9"/>
  <c r="E905" i="9"/>
  <c r="E908" i="9"/>
  <c r="E909" i="9"/>
  <c r="E910" i="9"/>
  <c r="E911" i="9"/>
  <c r="E912" i="9"/>
  <c r="E913" i="9"/>
  <c r="E914" i="9"/>
  <c r="E915" i="9"/>
  <c r="E917" i="9"/>
  <c r="E918" i="9"/>
  <c r="E919" i="9"/>
  <c r="E920" i="9"/>
  <c r="E921" i="9"/>
  <c r="E922" i="9"/>
  <c r="E923" i="9"/>
  <c r="E924" i="9"/>
  <c r="E925" i="9"/>
  <c r="E928" i="9"/>
  <c r="E929" i="9"/>
  <c r="E930" i="9"/>
  <c r="E931" i="9"/>
  <c r="E932" i="9"/>
  <c r="E933" i="9"/>
  <c r="E934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1254" i="9" l="1"/>
  <c r="E1023" i="9"/>
  <c r="E16" i="13" l="1"/>
  <c r="E15" i="13"/>
  <c r="E14" i="13"/>
  <c r="E13" i="13"/>
  <c r="E12" i="13"/>
  <c r="E11" i="13"/>
  <c r="E10" i="13"/>
  <c r="E9" i="13"/>
  <c r="E8" i="13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365" i="9"/>
  <c r="I363" i="9"/>
  <c r="M363" i="9"/>
  <c r="N363" i="9"/>
  <c r="Q363" i="9"/>
  <c r="T363" i="9"/>
  <c r="U363" i="9"/>
  <c r="W363" i="9"/>
  <c r="X363" i="9"/>
  <c r="Y363" i="9"/>
  <c r="Z363" i="9"/>
  <c r="AA363" i="9"/>
  <c r="AB363" i="9"/>
  <c r="AC363" i="9"/>
  <c r="AD363" i="9"/>
  <c r="L189" i="9"/>
  <c r="E189" i="9" s="1"/>
  <c r="L188" i="9"/>
  <c r="E188" i="9" s="1"/>
  <c r="K194" i="9"/>
  <c r="E194" i="9" s="1"/>
  <c r="K193" i="9"/>
  <c r="E193" i="9" s="1"/>
  <c r="E842" i="9" l="1"/>
  <c r="L363" i="9"/>
  <c r="K363" i="9"/>
  <c r="P294" i="9" l="1"/>
  <c r="E294" i="9" s="1"/>
  <c r="P363" i="9" l="1"/>
  <c r="X927" i="9" l="1"/>
  <c r="E927" i="9" s="1"/>
  <c r="X926" i="9"/>
  <c r="V916" i="9"/>
  <c r="T907" i="9"/>
  <c r="E907" i="9" s="1"/>
  <c r="T906" i="9"/>
  <c r="R903" i="9"/>
  <c r="E903" i="9" s="1"/>
  <c r="R901" i="9"/>
  <c r="E901" i="9" s="1"/>
  <c r="R900" i="9"/>
  <c r="E900" i="9" s="1"/>
  <c r="R892" i="9"/>
  <c r="E892" i="9" s="1"/>
  <c r="R891" i="9"/>
  <c r="P882" i="9"/>
  <c r="E882" i="9" s="1"/>
  <c r="P881" i="9"/>
  <c r="E881" i="9" s="1"/>
  <c r="P879" i="9"/>
  <c r="E879" i="9" s="1"/>
  <c r="P878" i="9"/>
  <c r="L874" i="9"/>
  <c r="E874" i="9" s="1"/>
  <c r="L868" i="9"/>
  <c r="E868" i="9" s="1"/>
  <c r="L863" i="9"/>
  <c r="I845" i="9"/>
  <c r="E916" i="9" l="1"/>
  <c r="V980" i="9"/>
  <c r="P980" i="9"/>
  <c r="E878" i="9"/>
  <c r="R980" i="9"/>
  <c r="E891" i="9"/>
  <c r="E926" i="9"/>
  <c r="X980" i="9"/>
  <c r="E845" i="9"/>
  <c r="I980" i="9"/>
  <c r="E863" i="9"/>
  <c r="L980" i="9"/>
  <c r="E906" i="9"/>
  <c r="T980" i="9"/>
  <c r="H842" i="9"/>
  <c r="I842" i="9"/>
  <c r="J842" i="9"/>
  <c r="K842" i="9"/>
  <c r="L842" i="9"/>
  <c r="M842" i="9"/>
  <c r="N842" i="9"/>
  <c r="O842" i="9"/>
  <c r="P842" i="9"/>
  <c r="Q842" i="9"/>
  <c r="R842" i="9"/>
  <c r="S842" i="9"/>
  <c r="T842" i="9"/>
  <c r="U842" i="9"/>
  <c r="V842" i="9"/>
  <c r="W842" i="9"/>
  <c r="X842" i="9"/>
  <c r="Y842" i="9"/>
  <c r="Z842" i="9"/>
  <c r="AA842" i="9"/>
  <c r="AB842" i="9"/>
  <c r="AC842" i="9"/>
  <c r="AD842" i="9"/>
  <c r="G842" i="9"/>
  <c r="H499" i="9"/>
  <c r="I499" i="9"/>
  <c r="J499" i="9"/>
  <c r="K499" i="9"/>
  <c r="L499" i="9"/>
  <c r="M499" i="9"/>
  <c r="N499" i="9"/>
  <c r="O499" i="9"/>
  <c r="P499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G499" i="9"/>
  <c r="Q447" i="9"/>
  <c r="E447" i="9" s="1"/>
  <c r="E499" i="9" s="1"/>
  <c r="V335" i="9"/>
  <c r="S324" i="9"/>
  <c r="R308" i="9"/>
  <c r="O290" i="9"/>
  <c r="E290" i="9" s="1"/>
  <c r="O266" i="9"/>
  <c r="E266" i="9" s="1"/>
  <c r="J160" i="9"/>
  <c r="E160" i="9" s="1"/>
  <c r="J151" i="9"/>
  <c r="E151" i="9" s="1"/>
  <c r="J126" i="9"/>
  <c r="E126" i="9" s="1"/>
  <c r="J80" i="9"/>
  <c r="E80" i="9" s="1"/>
  <c r="J79" i="9"/>
  <c r="E79" i="9" s="1"/>
  <c r="H45" i="9"/>
  <c r="S363" i="9" l="1"/>
  <c r="E324" i="9"/>
  <c r="V363" i="9"/>
  <c r="E335" i="9"/>
  <c r="E45" i="9"/>
  <c r="H363" i="9"/>
  <c r="R363" i="9"/>
  <c r="E308" i="9"/>
  <c r="E980" i="9"/>
  <c r="Q499" i="9"/>
  <c r="J363" i="9"/>
  <c r="O363" i="9"/>
  <c r="E1258" i="9" s="1"/>
  <c r="E1259" i="9" l="1"/>
  <c r="E363" i="9"/>
  <c r="G7" i="3" l="1"/>
  <c r="E1257" i="9"/>
</calcChain>
</file>

<file path=xl/sharedStrings.xml><?xml version="1.0" encoding="utf-8"?>
<sst xmlns="http://schemas.openxmlformats.org/spreadsheetml/2006/main" count="2976" uniqueCount="1280">
  <si>
    <t>Août</t>
  </si>
  <si>
    <t>Septembre</t>
  </si>
  <si>
    <t>Octobre</t>
  </si>
  <si>
    <t>Novembre</t>
  </si>
  <si>
    <t>Aout</t>
  </si>
  <si>
    <t>Décembre</t>
  </si>
  <si>
    <t>Janvier</t>
  </si>
  <si>
    <t>Mars</t>
  </si>
  <si>
    <t>Montant  HT</t>
  </si>
  <si>
    <t>TVA</t>
  </si>
  <si>
    <t>Montant TTC</t>
  </si>
  <si>
    <t>Février</t>
  </si>
  <si>
    <t>Avril</t>
  </si>
  <si>
    <t>Mai</t>
  </si>
  <si>
    <t>Juin</t>
  </si>
  <si>
    <t>Juillet</t>
  </si>
  <si>
    <t>Fournitures</t>
  </si>
  <si>
    <t>TOTAL CHARGES</t>
  </si>
  <si>
    <t>ECART MENSUEL</t>
  </si>
  <si>
    <t>CHARGE</t>
  </si>
  <si>
    <t>Désignation</t>
  </si>
  <si>
    <t>DATE</t>
  </si>
  <si>
    <t>Transport des fournitures</t>
  </si>
  <si>
    <t>juillet</t>
  </si>
  <si>
    <t>Déplacement</t>
  </si>
  <si>
    <t xml:space="preserve">Juin </t>
  </si>
  <si>
    <t>Fourniture acheté par ABDELLATIF</t>
  </si>
  <si>
    <t>Transport des fournitures vers SMARA</t>
  </si>
  <si>
    <t>2023</t>
  </si>
  <si>
    <t>JOINT BRIDE</t>
  </si>
  <si>
    <t>PROJET</t>
  </si>
  <si>
    <t>FACTURE</t>
  </si>
  <si>
    <t>ACHAT ADHESIF</t>
  </si>
  <si>
    <t>PRODUIT NETTOYAGE</t>
  </si>
  <si>
    <t>SERRURE,,,</t>
  </si>
  <si>
    <t>ARMOIRE A CLES CHEZ BRICOMA</t>
  </si>
  <si>
    <t xml:space="preserve">COFFRET TRANSPARENT CHEZ SOFA </t>
  </si>
  <si>
    <t>PAQUE CHEVILLE DIAM 8( 100PCS)</t>
  </si>
  <si>
    <t>BOSTIK S300 TRANSPARENT EN 280ML CHEZ BRICOMA</t>
  </si>
  <si>
    <t>BOSTIK S300 BLANC EN 280ML</t>
  </si>
  <si>
    <t>DEODORANT AUTO PAPIER</t>
  </si>
  <si>
    <t>DAGRAISSANT GAZINIERE 750ML</t>
  </si>
  <si>
    <t>VITRE 750ML</t>
  </si>
  <si>
    <t>CYLINDRE ECO 60MM 30X30MM 5 GOUPILLES DORE 3 CLES CHEZ BRICOMA</t>
  </si>
  <si>
    <t xml:space="preserve">ROULEAU PEINTURE </t>
  </si>
  <si>
    <t>PAPIER POLISSAGE</t>
  </si>
  <si>
    <t>PEINTURE COLORADO</t>
  </si>
  <si>
    <t>LAQUE SATINE</t>
  </si>
  <si>
    <t>PLACARD EN BOIS</t>
  </si>
  <si>
    <t>CORNIERE GRAND INOX 2D</t>
  </si>
  <si>
    <t xml:space="preserve">ACHAT BOIS FORMIKA </t>
  </si>
  <si>
    <t>ESSENCE POUR PEINTURE</t>
  </si>
  <si>
    <t>VERNIS PEINTURE</t>
  </si>
  <si>
    <t>JOURNAL</t>
  </si>
  <si>
    <t>SCOTCH</t>
  </si>
  <si>
    <t>ROULEAU DE PEINTURE</t>
  </si>
  <si>
    <t xml:space="preserve">ENDUIT </t>
  </si>
  <si>
    <t>PORTE PAPIER TOILETTE YASEMEN CHEZ BRICOMA</t>
  </si>
  <si>
    <t>SILICONE TEC7 BLANC CHEZ BRICOMA</t>
  </si>
  <si>
    <t>TEINTE A EAU</t>
  </si>
  <si>
    <t>TEINTE A L'HUILE</t>
  </si>
  <si>
    <t>FILLASSE</t>
  </si>
  <si>
    <t>MASTIC BOIS</t>
  </si>
  <si>
    <t>SAC POUBELLE</t>
  </si>
  <si>
    <t>POIGNET ALUMINIUM</t>
  </si>
  <si>
    <t>PAQUETS VIS POUR FIXATION LAVABO</t>
  </si>
  <si>
    <t>COLLE VINYLIQUE</t>
  </si>
  <si>
    <t>POMMEAU DE DOUCHE BLANC</t>
  </si>
  <si>
    <t>ENDUIT GOLD 5KG CHEZ BRICOMA</t>
  </si>
  <si>
    <t>COLOSTAR98/100 BLANC 01 KG CHEZ BRICOMA</t>
  </si>
  <si>
    <t>WHITE SPIRIT ASTRAL 1L CHEZ BRICOMA</t>
  </si>
  <si>
    <t>MONCHON POUR VERNIS DIM 10C? 1 PIECE SOUS PLASTIQUE BRICOMA</t>
  </si>
  <si>
    <t>MONCHON MINI POUR PEINTURE DIM 16X8X100MM PAINTRE BRICOMA</t>
  </si>
  <si>
    <t>FICHE INTERRUPTEUR</t>
  </si>
  <si>
    <t>TOLE GRIS 122X244</t>
  </si>
  <si>
    <t>BOIS PLACARD</t>
  </si>
  <si>
    <t>SECURITE DE GARAGE CANON</t>
  </si>
  <si>
    <t>ACHAT VERRE BRONZE 8 ET VERRE STADIP 4X4</t>
  </si>
  <si>
    <t xml:space="preserve">ACHAT TRANSFORMATEUR </t>
  </si>
  <si>
    <t>CORNIERE 20/20 LAQUE BLAND</t>
  </si>
  <si>
    <t>SILICONE TRANSPARENT</t>
  </si>
  <si>
    <t>FIXATION ETAGERE</t>
  </si>
  <si>
    <t>DILUANT</t>
  </si>
  <si>
    <t>PEINTURE NOIR</t>
  </si>
  <si>
    <t xml:space="preserve">CABLE HDMI 3D 4K </t>
  </si>
  <si>
    <t>TUBE ANNELE ISOGRIS ICT D-20/16 10210 INES</t>
  </si>
  <si>
    <t xml:space="preserve">FIL GALVANISE  </t>
  </si>
  <si>
    <t>BOUCHON A SOUDER PPR DIAM 20</t>
  </si>
  <si>
    <t>TUBE PPR DIAM 20</t>
  </si>
  <si>
    <t xml:space="preserve">MANOMETRE 1/2 </t>
  </si>
  <si>
    <t>MICHE DIAM 20</t>
  </si>
  <si>
    <t>FIL GALVANISE</t>
  </si>
  <si>
    <t xml:space="preserve">ACHAT BOIS </t>
  </si>
  <si>
    <t>FOURNITURE PLOMBERIE</t>
  </si>
  <si>
    <t>SAC VIDE</t>
  </si>
  <si>
    <t xml:space="preserve">BOITE </t>
  </si>
  <si>
    <t>4 SAC CIMENT</t>
  </si>
  <si>
    <t>FOURNITURE PASTA</t>
  </si>
  <si>
    <t>PASTA</t>
  </si>
  <si>
    <t>VIS A BOIS CLEDOR AUTOPERCEUSE 4,0X40 TYPE 17 ZINGUEE JAUNE BTE DE 200</t>
  </si>
  <si>
    <t>SERRURE A ENCASTRE POUR PORTE CANON BRASS M60+3CLES REF F33N AB</t>
  </si>
  <si>
    <t xml:space="preserve">CYLINDRE CLEDOR DE SURETE V6 80MM LAITON NICKEL SATINE </t>
  </si>
  <si>
    <t>PAUMELLE REVERSIBLE 100MM BOUT ROND EN INOX COUPE FEU CHARGE 120KG</t>
  </si>
  <si>
    <t>CODE+VIS</t>
  </si>
  <si>
    <t xml:space="preserve">MARBRE </t>
  </si>
  <si>
    <t>PLASTIQUE+SILICONE</t>
  </si>
  <si>
    <t>PEINTURE</t>
  </si>
  <si>
    <t xml:space="preserve">CREATION TRANCHER EN MARBRE </t>
  </si>
  <si>
    <t>CHEVILLE METAL</t>
  </si>
  <si>
    <t>NETTOYAGE</t>
  </si>
  <si>
    <t xml:space="preserve">ACHAT VITRE </t>
  </si>
  <si>
    <t>FOURNITURE PEINTURE</t>
  </si>
  <si>
    <t>CORNIERE 30X2</t>
  </si>
  <si>
    <t>CIMENT+SABLE,,,</t>
  </si>
  <si>
    <t xml:space="preserve">TRAVAUX DE FINITION LES ENDROITS ENDOMMAGE </t>
  </si>
  <si>
    <t>PLAQUE BA13</t>
  </si>
  <si>
    <t>CIMENT</t>
  </si>
  <si>
    <t>PLATRE</t>
  </si>
  <si>
    <t xml:space="preserve">PARQUETS CHEZ MR BRICOLAGE </t>
  </si>
  <si>
    <t xml:space="preserve">LANDKRABBA RACK W 5 HOOLS </t>
  </si>
  <si>
    <t xml:space="preserve">SANTOFAIRE </t>
  </si>
  <si>
    <t>SAC CIMENT</t>
  </si>
  <si>
    <t xml:space="preserve">ACHAT CARRELAGE </t>
  </si>
  <si>
    <t>MATERIELS DE CONSTRUCTION (BARKAOUI)</t>
  </si>
  <si>
    <t>BORNE EN BETON N</t>
  </si>
  <si>
    <t>ACHAT BAGUETTE MARBRE APPRT ARCHITECTE</t>
  </si>
  <si>
    <t>TRAVAUX MEZZANINE LEONI HARBILI</t>
  </si>
  <si>
    <t>BUREAU IMRAN LEONI BOUZNIKA</t>
  </si>
  <si>
    <t>REFECTOIRE LEONI AIN SEBAA</t>
  </si>
  <si>
    <t>TRAVAUX LOGISTIQUE AIN SEBAA</t>
  </si>
  <si>
    <t>INTELCOM TEMARA</t>
  </si>
  <si>
    <t>LOCALE CHARGE LEONI BOUZNIKA</t>
  </si>
  <si>
    <t>VILLA MOHAMMEDIA</t>
  </si>
  <si>
    <t>PALAIS RABAT</t>
  </si>
  <si>
    <t>LEONI BERRECHID</t>
  </si>
  <si>
    <t>RMA</t>
  </si>
  <si>
    <t>VILLA BENSLIMANE</t>
  </si>
  <si>
    <t>EL JOREF</t>
  </si>
  <si>
    <t>LEONI BOUSKOURA</t>
  </si>
  <si>
    <t>MAISON M MOUNIR</t>
  </si>
  <si>
    <t>CONSOMMABLE LEONI BZK</t>
  </si>
  <si>
    <t>TOYOTA</t>
  </si>
  <si>
    <t>INTELCOM</t>
  </si>
  <si>
    <t>DEPLACEMENT BUREAU LEONI AIN SEBAA</t>
  </si>
  <si>
    <t>AIN BORJA</t>
  </si>
  <si>
    <t>RESTAURANT MOHAMMEDIA</t>
  </si>
  <si>
    <t>LEONI AIN SBAA</t>
  </si>
  <si>
    <t>APPRT ARCHITECTE</t>
  </si>
  <si>
    <t>TECHNICIENS</t>
  </si>
  <si>
    <t>ABDELLAH ADDAOUI</t>
  </si>
  <si>
    <t xml:space="preserve">RETUBE </t>
  </si>
  <si>
    <t>RESATURANT ALMADINA</t>
  </si>
  <si>
    <t>TEFLON</t>
  </si>
  <si>
    <t>AUTO VISEUSE+DISQUE,,,</t>
  </si>
  <si>
    <t>JOREF</t>
  </si>
  <si>
    <t>ACHAT 4 DETECTEUR DE MOUVEMENT CHEZ BRICOMA</t>
  </si>
  <si>
    <t>ACHAT 1 DETECTEUR DE MOUVEMENT CHEZ BRICOMA</t>
  </si>
  <si>
    <t>SILENT BLOC 100X100X50</t>
  </si>
  <si>
    <t>SKOTCH+GRIFFE</t>
  </si>
  <si>
    <t>POMPE A DOUCHE</t>
  </si>
  <si>
    <t>EL BARNOUSSI</t>
  </si>
  <si>
    <t>LOGISTIQUE</t>
  </si>
  <si>
    <t>40 ECROU</t>
  </si>
  <si>
    <t>BOULON+CHEVILLE+VIS,,,</t>
  </si>
  <si>
    <t>RACCORD+RONDELLE+COUDE,,,</t>
  </si>
  <si>
    <t>LOCATION HILTI</t>
  </si>
  <si>
    <t>CHEVILLE META+VIS,,,</t>
  </si>
  <si>
    <t>PLATRE+MNCHAR,,,</t>
  </si>
  <si>
    <t>MICHE+VIS</t>
  </si>
  <si>
    <t>FIXATION DRAPEAU</t>
  </si>
  <si>
    <t>POMPE AZOT</t>
  </si>
  <si>
    <t>TERFOR+COLIS</t>
  </si>
  <si>
    <t>SABLE+CILENT+PLATRE+FILASS</t>
  </si>
  <si>
    <t xml:space="preserve"> VENTILATION CAISSON LEONI BER</t>
  </si>
  <si>
    <t>CABLE 6M</t>
  </si>
  <si>
    <t>SERRE CABLE 4M</t>
  </si>
  <si>
    <t>CARTE CLIM</t>
  </si>
  <si>
    <t>TIGE 8 +20 AUTOPERCEUSE +12 RONFELLE +12ECRO</t>
  </si>
  <si>
    <t>PLATRE+CAOUATCHO</t>
  </si>
  <si>
    <t>PVC 32+LAME+CHEVILLE METAL</t>
  </si>
  <si>
    <t>RACCORD+COLIS,,,</t>
  </si>
  <si>
    <t>CAPACITE</t>
  </si>
  <si>
    <t>AZOTE IND CHEZ AIR LIQUIDE</t>
  </si>
  <si>
    <t>OXYGENE+ACETYLENE</t>
  </si>
  <si>
    <t>COLLE FLAMBO</t>
  </si>
  <si>
    <t>SUPPORT</t>
  </si>
  <si>
    <t>PVC+CODE</t>
  </si>
  <si>
    <t>CABLE SIGNAL CHEZ SOFA</t>
  </si>
  <si>
    <t>EAU + PAINCE POUR NETTOYAGE CARTE CLIM</t>
  </si>
  <si>
    <t>MISE EN MARCHE DRV RMA</t>
  </si>
  <si>
    <t>COLLE +RACCORD+COUDE,,,,</t>
  </si>
  <si>
    <t>PLATRE +PAPIER +ITRY,,,</t>
  </si>
  <si>
    <t>MICHE+BOITE,,,</t>
  </si>
  <si>
    <t>LAMPE+LAME</t>
  </si>
  <si>
    <t>BOUCHON+COLLIER</t>
  </si>
  <si>
    <t>SABLE+CIMENT,,,</t>
  </si>
  <si>
    <t>HARBILI</t>
  </si>
  <si>
    <t>TRAPPE</t>
  </si>
  <si>
    <t>PLINTHE VILLA MOHAMMEDIA</t>
  </si>
  <si>
    <t>TIGE+RONDELLE,,,</t>
  </si>
  <si>
    <t>LAQUE+DOULLIANT+PAINCEAU+SKOTCH+CHEVILLE,,,</t>
  </si>
  <si>
    <t>MONCHON +BOITE JONCTION,,</t>
  </si>
  <si>
    <t xml:space="preserve">11 ISOGRIS </t>
  </si>
  <si>
    <t xml:space="preserve">SAC VIDE </t>
  </si>
  <si>
    <t>LAQUE+CHEVILLE+REONDELLE+ECRO+PANCE+FLAMBO,,,</t>
  </si>
  <si>
    <t>VIS AUTO+RONDELLE+TET VISEUSE</t>
  </si>
  <si>
    <t>MICHE INOX 8/6/4 +PAQUET RIFFI 4X16+</t>
  </si>
  <si>
    <t xml:space="preserve">CLE </t>
  </si>
  <si>
    <t>PEINTURE+RONDELLE+ECRO</t>
  </si>
  <si>
    <t>MANITO</t>
  </si>
  <si>
    <t>MICHE6/8/5+PAINCE</t>
  </si>
  <si>
    <t>MICHE HILTI 8+MICHE HILTI 10+CHEVILLE 10+PLATRE</t>
  </si>
  <si>
    <t>COLIS</t>
  </si>
  <si>
    <t>COURROIE LISSE GOODYEAR+TIMBRE</t>
  </si>
  <si>
    <t>VIS+CHEVILLE+BOULON</t>
  </si>
  <si>
    <t>PLASTIQUE</t>
  </si>
  <si>
    <t>BALAIS SERPILLIERE AVAEC MANCHE  REF 10-4316-13</t>
  </si>
  <si>
    <t>INTELCOM CASA</t>
  </si>
  <si>
    <t>JAVEL 5L</t>
  </si>
  <si>
    <t>ACHAT 11 BROSSE</t>
  </si>
  <si>
    <t>FRANGE BALAI 60CM</t>
  </si>
  <si>
    <t>CLIM INTELCOM TEMARA</t>
  </si>
  <si>
    <t>ACHAT DETECTEUR THERMIQUE ADRESSABLE</t>
  </si>
  <si>
    <t>LEONI AIN SEBAA</t>
  </si>
  <si>
    <t>1TIGE CAD DIAM 5+EC 5CAD</t>
  </si>
  <si>
    <t>SUPPORT TV LEONI AIN SEBAA</t>
  </si>
  <si>
    <t>3 SUPPORT TV 80</t>
  </si>
  <si>
    <t>BOULON+ECRO</t>
  </si>
  <si>
    <t>CAPACITE CLIM 40</t>
  </si>
  <si>
    <t>MICHE 8+BOITE VERT</t>
  </si>
  <si>
    <t>HASNA</t>
  </si>
  <si>
    <t>ZENITH</t>
  </si>
  <si>
    <t>PVC32+CULLOTE+CODE+PLASTIQUE,,,,</t>
  </si>
  <si>
    <t>BMCE</t>
  </si>
  <si>
    <t>BARBI RACCORD FEM ECRO LIBRE</t>
  </si>
  <si>
    <t>TWIN</t>
  </si>
  <si>
    <t>RACCORD 3/4</t>
  </si>
  <si>
    <t xml:space="preserve">1M RETUBE </t>
  </si>
  <si>
    <t>AZOTE IND BT B20 3M3</t>
  </si>
  <si>
    <t>COLIS+CIMENT</t>
  </si>
  <si>
    <t>TRAVAUX FLEXIBLE TOYOTA</t>
  </si>
  <si>
    <t>LAMOUN+TEINTE+FILASS</t>
  </si>
  <si>
    <t>SAC VIDE+FILASS</t>
  </si>
  <si>
    <t>TRUELLE+LAME</t>
  </si>
  <si>
    <t>5M PLASTIQUE</t>
  </si>
  <si>
    <t>PESTOLER</t>
  </si>
  <si>
    <t>JOINT+TEFLOR</t>
  </si>
  <si>
    <t>MICHE HILTY</t>
  </si>
  <si>
    <t>SKOTCH+ROULEAU+PAINCE</t>
  </si>
  <si>
    <t>TEINTE+DOULLIANT</t>
  </si>
  <si>
    <t>SPIRIT+PEINTURE+ROULEAU</t>
  </si>
  <si>
    <t>CARRELAGE</t>
  </si>
  <si>
    <t xml:space="preserve">PEINTURE </t>
  </si>
  <si>
    <t>CIMENT+SABLE+BRIQUE+SAC VIDE,,,</t>
  </si>
  <si>
    <t>2CODE,,,</t>
  </si>
  <si>
    <t>RACCORD MAL+COLIS</t>
  </si>
  <si>
    <t>ACHAT BOIS</t>
  </si>
  <si>
    <t>REDUCTION+MAMELON</t>
  </si>
  <si>
    <t>PAQUETS COLLIER+ROULEAU SOLOFANE</t>
  </si>
  <si>
    <t>VILLA HICHAM</t>
  </si>
  <si>
    <t>ACHAT SKOTCH+ROULEAU SOLOFANE</t>
  </si>
  <si>
    <t xml:space="preserve">PIECE VEHICULE </t>
  </si>
  <si>
    <t>UFM</t>
  </si>
  <si>
    <t>ACHAT ORGANISATEUR POUR OUTILLAGE</t>
  </si>
  <si>
    <t xml:space="preserve">SERRURE AVEC CLINDRE CLE </t>
  </si>
  <si>
    <t xml:space="preserve">POIGNE LUNA SUR PLAQUE </t>
  </si>
  <si>
    <t>POINGNE NOIRE</t>
  </si>
  <si>
    <t>SKOTCH ALUMIUM</t>
  </si>
  <si>
    <t>GRIFFE+JOINT+TEINTE BLEU</t>
  </si>
  <si>
    <t>40 VIS POUR AUTOVISEUSE</t>
  </si>
  <si>
    <t xml:space="preserve">ACHANTILLON REFLECTEUR </t>
  </si>
  <si>
    <t>CHANGEMENT THERMOSTAT GROUP RMA</t>
  </si>
  <si>
    <t xml:space="preserve">5KG PLATRE (TRAVAUX GAINABLE 24000BTU) </t>
  </si>
  <si>
    <t>GOULOUTTE (HYMRY TRAVAUX CASSETTE TOYOTA)</t>
  </si>
  <si>
    <t>PLAQUE D'IMATRICULATION VEHICULE 19246-D-8</t>
  </si>
  <si>
    <t>ROULEAU PEINTURE +PAINCEAU</t>
  </si>
  <si>
    <t>FUSIBLE BS88T ET 56A</t>
  </si>
  <si>
    <t>ONDULEUR RMA</t>
  </si>
  <si>
    <t>50PCS BEJMATE (20X5X2)</t>
  </si>
  <si>
    <t>VILLA RMA</t>
  </si>
  <si>
    <t>1/2 SAC CIMENT GRIS</t>
  </si>
  <si>
    <t xml:space="preserve">2 SAC SABLE </t>
  </si>
  <si>
    <t>FILASS</t>
  </si>
  <si>
    <t>PRISE</t>
  </si>
  <si>
    <t xml:space="preserve">1/2 SAC CIMENT </t>
  </si>
  <si>
    <t>BANDE TIRETTE POUR YOUSSRI CHEZ SANIWORD</t>
  </si>
  <si>
    <t xml:space="preserve">YOUSRI LEONI </t>
  </si>
  <si>
    <t>GONT POUR TRAVAUX LA FAUSSE</t>
  </si>
  <si>
    <t xml:space="preserve">10 VIS </t>
  </si>
  <si>
    <t>RMA LOCAL TECHNIQUE</t>
  </si>
  <si>
    <t xml:space="preserve">SUPPORT </t>
  </si>
  <si>
    <t>HAMZA FETTHANE</t>
  </si>
  <si>
    <t>Facture d'eau et d'éléctricité mois 10-11</t>
  </si>
  <si>
    <t>CHARGE DIVERS</t>
  </si>
  <si>
    <t>Peinture rouge</t>
  </si>
  <si>
    <t>SMARA</t>
  </si>
  <si>
    <t>Miche hilti 12</t>
  </si>
  <si>
    <t>Miche 10</t>
  </si>
  <si>
    <t>Fabrication des cadres 800*200</t>
  </si>
  <si>
    <t>Femme de ménage</t>
  </si>
  <si>
    <t>Jawaz bouchaib</t>
  </si>
  <si>
    <t>Paquet rivet 4*16</t>
  </si>
  <si>
    <t>Disque LAMOUN 230</t>
  </si>
  <si>
    <t>RACCORD MIXTE MF 1/2</t>
  </si>
  <si>
    <t>BERNOUSSI</t>
  </si>
  <si>
    <t>Facture d'eau et éléctricité M 12</t>
  </si>
  <si>
    <t>SWIGLASS DE VOITURE</t>
  </si>
  <si>
    <t>Disque lamoun 230</t>
  </si>
  <si>
    <t>TRAVAUX AIR COMPRIME MAGASIN BOUSKOURA</t>
  </si>
  <si>
    <t>Boulon 6*20</t>
  </si>
  <si>
    <t>RONDELLE PLAT CAD 8 X 30</t>
  </si>
  <si>
    <t>Térford 8*50</t>
  </si>
  <si>
    <t>CHEVILLE Ø12 PLASTIQUE</t>
  </si>
  <si>
    <t>TERFORD</t>
  </si>
  <si>
    <t>Cheville 12</t>
  </si>
  <si>
    <t>VERRE DE SOUDURE</t>
  </si>
  <si>
    <t>BOULON 6*30</t>
  </si>
  <si>
    <t>VIS AUTO VISEUSE 4,8*19</t>
  </si>
  <si>
    <t>ACHAT GONFLEUR</t>
  </si>
  <si>
    <t>REPARATION DE VISEUSE</t>
  </si>
  <si>
    <t>RACCORD BSP DROIT MALE 1/2-1/2</t>
  </si>
  <si>
    <t>Raccord 63 mal 1"1/2</t>
  </si>
  <si>
    <t>TERFORD 8*100</t>
  </si>
  <si>
    <t>RONDELLE Ø8</t>
  </si>
  <si>
    <t>CHALUMEAU A GAZ PM TEPEX</t>
  </si>
  <si>
    <t>MASQUE DE SOUDURE</t>
  </si>
  <si>
    <t>TRAVAUX AIR COMPRIME  HARBILI</t>
  </si>
  <si>
    <t>LUNETTE DE PROTECTION</t>
  </si>
  <si>
    <t>FILTRE A TAMIS</t>
  </si>
  <si>
    <t>MICHE 12</t>
  </si>
  <si>
    <t>MICHE 10</t>
  </si>
  <si>
    <t>HUILE DE MACHINE</t>
  </si>
  <si>
    <t>LUNETTE DE SOUDURE</t>
  </si>
  <si>
    <t>GILET DE SECURITE</t>
  </si>
  <si>
    <t>CHAUSSURE DE SECURITE</t>
  </si>
  <si>
    <t>PINCE DE COUPURE</t>
  </si>
  <si>
    <t>VILLA MOHAMEDIA</t>
  </si>
  <si>
    <t>JOINT A MOUSSE</t>
  </si>
  <si>
    <t xml:space="preserve">PROJET D'AMENAGEMENT DU CENTRE DE FORMATION OCP DE JORF LASFAR  </t>
  </si>
  <si>
    <t xml:space="preserve">DISQUE DE FER </t>
  </si>
  <si>
    <t>GARGOUILLE 75</t>
  </si>
  <si>
    <t>EMBOUT DE VISEUSE</t>
  </si>
  <si>
    <t>DISQUE LAMOUN  230</t>
  </si>
  <si>
    <t>4 DISQUE DE FER</t>
  </si>
  <si>
    <t>BAGUETTE DE SOUDURE</t>
  </si>
  <si>
    <t>TUBE GALVANISE SANS SOUDURE T3 DIAM 3"</t>
  </si>
  <si>
    <t>DISQUE  LAMOUN 230</t>
  </si>
  <si>
    <t>COUDE PVC 32</t>
  </si>
  <si>
    <t>VANNE GALVA 3"</t>
  </si>
  <si>
    <t>CLE PIPE 10</t>
  </si>
  <si>
    <t>FILLAGE DE 2 TYPE D87 DE 2 COTE SUR RACCORD</t>
  </si>
  <si>
    <t>RACCORD MALE 1/2-1/2</t>
  </si>
  <si>
    <t>VETEMENT DES OEUVRIERS</t>
  </si>
  <si>
    <t>CORDE D'ECHAFAUDAGE</t>
  </si>
  <si>
    <t>DISQUE 213</t>
  </si>
  <si>
    <t>VILLA BOUSKOURA</t>
  </si>
  <si>
    <t>CEINTURE D'ECHAFAUDAGE</t>
  </si>
  <si>
    <t>CABLE H07VK(U500SV) 120 N TOP CABLE</t>
  </si>
  <si>
    <t>BOITE JONC THERMO 50-70MMH² EPKJ0249</t>
  </si>
  <si>
    <t>BOULON POUR ARMOIRE</t>
  </si>
  <si>
    <t>RONDELLE CAD 8*30</t>
  </si>
  <si>
    <t>VILLA BOUZNIKA F</t>
  </si>
  <si>
    <t>FLEXIBLE BRANCH 3/8" 40CM FF</t>
  </si>
  <si>
    <t>MAMELON 280 LAITON D.1/2 4CM INYECTO</t>
  </si>
  <si>
    <t>CLE PIPE 13</t>
  </si>
  <si>
    <t>RESTAURENT MOHAMEDEIA</t>
  </si>
  <si>
    <t>TEFLON 8*"30</t>
  </si>
  <si>
    <t>CERTIFICAT DE PASSAGE</t>
  </si>
  <si>
    <t>DISQUE LAMOUN 230</t>
  </si>
  <si>
    <t>CABLE DE TV</t>
  </si>
  <si>
    <t>CHARGE ROFTOOP VERS TERRASE</t>
  </si>
  <si>
    <t>FACTURE SMARA MOIS 1-2</t>
  </si>
  <si>
    <t>HUILE DE POMPE A VIDE</t>
  </si>
  <si>
    <t>COUDE PVC Ø110 à 45°</t>
  </si>
  <si>
    <t>BOUCHON Ø110</t>
  </si>
  <si>
    <t>REDUCTION PVC 110/50</t>
  </si>
  <si>
    <t>MANCHON PPR Ø40</t>
  </si>
  <si>
    <t>12M polythelyne 25</t>
  </si>
  <si>
    <t>LAITON MAMELON 280 1/2"</t>
  </si>
  <si>
    <t>BAGUETTE DE DOKKER</t>
  </si>
  <si>
    <t>RIVET 4*16</t>
  </si>
  <si>
    <t>MICHE 4</t>
  </si>
  <si>
    <t xml:space="preserve">BOUGIE DE SOUDURE </t>
  </si>
  <si>
    <t>TIGE FILTEE CAD DIA 08 X 1000mm NEW</t>
  </si>
  <si>
    <t>IMMEUBLE BERRECHID</t>
  </si>
  <si>
    <t>RACCORD LIBRE 1"3/4</t>
  </si>
  <si>
    <t>VILLA MOHAMEDEIA</t>
  </si>
  <si>
    <t>ACCESSOIRE DE PLACARD</t>
  </si>
  <si>
    <t>AGENCE DEROUA</t>
  </si>
  <si>
    <t>NETTOYAGE D'AGENCE</t>
  </si>
  <si>
    <t>CHEVILLE EMBASE</t>
  </si>
  <si>
    <t>ACHAT ESCALIER</t>
  </si>
  <si>
    <t>COLLE FLOMBO</t>
  </si>
  <si>
    <t>CANNOT</t>
  </si>
  <si>
    <t>TRUELLE</t>
  </si>
  <si>
    <t>VILLA PLAGE</t>
  </si>
  <si>
    <t>BOITE ETANCHE CARRE 10/10</t>
  </si>
  <si>
    <t xml:space="preserve"> FERME BENSLIMAN</t>
  </si>
  <si>
    <t>KIT RADIATEUR</t>
  </si>
  <si>
    <t>TUBE PVC 40</t>
  </si>
  <si>
    <t>REDUCTION PVC 200*160</t>
  </si>
  <si>
    <t>CHEVILLE METALLIQUE D8</t>
  </si>
  <si>
    <t>REDUCTION 75/50</t>
  </si>
  <si>
    <t>COUDE PVC 160</t>
  </si>
  <si>
    <t>MANSOURIYA</t>
  </si>
  <si>
    <t>CLE 07</t>
  </si>
  <si>
    <t>COUDE FEMELLE 32*1"</t>
  </si>
  <si>
    <t>PPR AQ CSTB RACCORD FEM 20 X 1/2"</t>
  </si>
  <si>
    <t>MANCHON PPR D.20 ALFA</t>
  </si>
  <si>
    <t>VANNE PPR DIAM 25</t>
  </si>
  <si>
    <t>TEINTURERIE</t>
  </si>
  <si>
    <t>MENAGE BERNOUSSI</t>
  </si>
  <si>
    <t>REPARATION PIECE DE CHAUDIERE</t>
  </si>
  <si>
    <t>ROBINET D'URINOIR</t>
  </si>
  <si>
    <t>EVACUATION DECHET</t>
  </si>
  <si>
    <t xml:space="preserve">SAC DE TOUT VENANT </t>
  </si>
  <si>
    <t>COVER VOLANT</t>
  </si>
  <si>
    <t xml:space="preserve">TUBE DEPART CHAUFFAGE </t>
  </si>
  <si>
    <t>FLEXIBLE INOX F3/8*M3/8 40CM</t>
  </si>
  <si>
    <t>RACCORD 16*1/2</t>
  </si>
  <si>
    <t>COUDE DOS DANE PPR 20</t>
  </si>
  <si>
    <t>CLE PIPE  8</t>
  </si>
  <si>
    <t>TRAVAUX AMENAGEMENT 2EME LOCAL AS2-AIR COMPRIME / ELECTRICITE</t>
  </si>
  <si>
    <t xml:space="preserve">BOUCHON PVC 75 </t>
  </si>
  <si>
    <t>6 MANCHON PPR 32</t>
  </si>
  <si>
    <t>FAILLASSE</t>
  </si>
  <si>
    <t>SAC DE PLATRE &amp; CHARPON</t>
  </si>
  <si>
    <t>FILASSE</t>
  </si>
  <si>
    <t>FACTURE SMARA MOIS 3-4</t>
  </si>
  <si>
    <t xml:space="preserve">COLLE FLOMBO </t>
  </si>
  <si>
    <t>GSP</t>
  </si>
  <si>
    <t>REPARATION HILTY</t>
  </si>
  <si>
    <t>BANDE ADHESIF K-FLEX 10MX*50MM</t>
  </si>
  <si>
    <t>MARAKECH</t>
  </si>
  <si>
    <t>5M SAC D'EMBALLAGE</t>
  </si>
  <si>
    <t>BISAGRAT+VIS+SILICOUNE</t>
  </si>
  <si>
    <t>TETOUANE</t>
  </si>
  <si>
    <t xml:space="preserve">TRAVAUX MENOUISERIE </t>
  </si>
  <si>
    <t>SAC LAMINE TISSE 45X</t>
  </si>
  <si>
    <t>ST DAMAS 50*90 BLANC+DB DAMAS 100*150 BLA</t>
  </si>
  <si>
    <t xml:space="preserve">SECHE LINGE </t>
  </si>
  <si>
    <t>ROBINET EQUERRE CHROME 1/2*3/4 TIEMME</t>
  </si>
  <si>
    <t>FERME BOUZNIKA</t>
  </si>
  <si>
    <t>EAU DE NETTOYAGE</t>
  </si>
  <si>
    <t>SHOWROOM TOYOTA</t>
  </si>
  <si>
    <t>SUPPORT DE CLIM</t>
  </si>
  <si>
    <t>SOUDURE DE 6 SUPPORT DE CLIM</t>
  </si>
  <si>
    <t xml:space="preserve">CHEVILLE METTALIQUE </t>
  </si>
  <si>
    <t>8 BORNE 8</t>
  </si>
  <si>
    <t>COLLE DIVNYLE</t>
  </si>
  <si>
    <t>PEINTURE PISTOLET</t>
  </si>
  <si>
    <t>CHAINE DE SIGNALISATION+RUBAN DE SIGNALISATION</t>
  </si>
  <si>
    <t>ROULEAU PLASTIQUE D'EMBALLAGE</t>
  </si>
  <si>
    <t>FABRICATION DE SUPPORT DE CLIM</t>
  </si>
  <si>
    <t>OXYGEN IND  BT B20 MINITOP 4M3</t>
  </si>
  <si>
    <t>CHEVILLE METALLIQUE Ø8</t>
  </si>
  <si>
    <t>SPIRAY GALVA</t>
  </si>
  <si>
    <t>TIRFOND 8/100</t>
  </si>
  <si>
    <t>VIS  6*100</t>
  </si>
  <si>
    <t>TRAPPE DE VISITE 120*60</t>
  </si>
  <si>
    <t>SHOWROOM LEXUS</t>
  </si>
  <si>
    <t>CLE PIPE 08</t>
  </si>
  <si>
    <t>CORDE 2ML</t>
  </si>
  <si>
    <t>CLE PIP 7</t>
  </si>
  <si>
    <t>ECROU CAD M8 NEW</t>
  </si>
  <si>
    <t>AUTO VIS</t>
  </si>
  <si>
    <t xml:space="preserve">CHEVILLE METALLIQUE </t>
  </si>
  <si>
    <t>CAOUTCHOUC+PLASTIQUE</t>
  </si>
  <si>
    <t>FOURNITURE DE PEINTURE</t>
  </si>
  <si>
    <t>CHEVILLE METALLIQUE N°8</t>
  </si>
  <si>
    <t>DALLE LISSE</t>
  </si>
  <si>
    <t>SILICOUN BLANC</t>
  </si>
  <si>
    <t>TUBE PVC 32 YC COMPRIS ACCESSOIRE DE RACCORDEMENT</t>
  </si>
  <si>
    <t>FOURNITURE DE PEINTURE (BAGUETTE,PINCEAU..)</t>
  </si>
  <si>
    <t>CHEVILLE METTALIQUE D8</t>
  </si>
  <si>
    <t>TUBE PVC 32</t>
  </si>
  <si>
    <t>PROJET D'AMENAGEMENT DU CENTRE DE FORMATION OCP DE JORF LASFAR</t>
  </si>
  <si>
    <t xml:space="preserve">SAC PLASTIQUE </t>
  </si>
  <si>
    <t>ISSA PLOMBERIE</t>
  </si>
  <si>
    <t>IMRANE</t>
  </si>
  <si>
    <t>CONTACTEUR TRI 11KW D25 SCHNEIDER</t>
  </si>
  <si>
    <t>CABLE SOUPLE SE1V 3*1,5MM²</t>
  </si>
  <si>
    <t>CONTACTEUR 1012</t>
  </si>
  <si>
    <t>FACTURE D'EAU ET D'ELECTRICITE</t>
  </si>
  <si>
    <t>MAMELON 32 1"</t>
  </si>
  <si>
    <t>SCOTCH EMBALLAGE</t>
  </si>
  <si>
    <t>LEXUS</t>
  </si>
  <si>
    <t>JORF</t>
  </si>
  <si>
    <t>APPARTEMENT RABAT</t>
  </si>
  <si>
    <t>CASSETTE DYMO 12MM</t>
  </si>
  <si>
    <t>REDUCTION PVC 100/50</t>
  </si>
  <si>
    <t>DECHARGE DE TUBE GALVA</t>
  </si>
  <si>
    <t>GALET PPR</t>
  </si>
  <si>
    <t>COUDE PVC D50 A 45°</t>
  </si>
  <si>
    <t>1,20ML TUBE PVC 125</t>
  </si>
  <si>
    <t>COUDE PVC 40</t>
  </si>
  <si>
    <t>CULOTTE PVC 50</t>
  </si>
  <si>
    <t>CIMENT BLANC</t>
  </si>
  <si>
    <t>ALI LEONI</t>
  </si>
  <si>
    <t>BOUCHON 1/2</t>
  </si>
  <si>
    <t>COUDE FEMELLE 25*1/2</t>
  </si>
  <si>
    <t>MAMELON 1"</t>
  </si>
  <si>
    <t>ECROU D6</t>
  </si>
  <si>
    <t>RONDELLE D6</t>
  </si>
  <si>
    <t>CULOTTE PVC 32</t>
  </si>
  <si>
    <t>TUBE PVC 100 Y COMPRIS ACCESSOIRE DE RACCORDEMENT</t>
  </si>
  <si>
    <t>TUBE PVC 40 Y COMPRIS ACCESSOIRE DE RACORDEMENT</t>
  </si>
  <si>
    <t>GOULOUTTE 60/40</t>
  </si>
  <si>
    <t>FRAIS DE LAHCEN ELECTRICIEN</t>
  </si>
  <si>
    <t>PLAQUE B13 &amp; BANDE A JOINT</t>
  </si>
  <si>
    <t>COUTEAU ENDUIT</t>
  </si>
  <si>
    <t>VISTE TECHNIQUE VEHICULE</t>
  </si>
  <si>
    <t>PLAQUE AMSTRONG LISSE</t>
  </si>
  <si>
    <t>COUDE PVC 50</t>
  </si>
  <si>
    <t>MANCHON NOIR 2"1/2</t>
  </si>
  <si>
    <t>compresseur bouskoura</t>
  </si>
  <si>
    <t xml:space="preserve">TUYAUX ARROSSAGE </t>
  </si>
  <si>
    <t>APPARTEMENT N</t>
  </si>
  <si>
    <t>TUBE PVC EVACUATION DIMATUBE D32</t>
  </si>
  <si>
    <t>ABDILAH INTELCOM</t>
  </si>
  <si>
    <t xml:space="preserve">RACCORD COUDE FEMELLE A COMPRESSEUR </t>
  </si>
  <si>
    <t xml:space="preserve">RACCORD TE A COMPRESSION </t>
  </si>
  <si>
    <t>COLLIER GALVANISE AVEC VIS SANS JOINT 100</t>
  </si>
  <si>
    <t>intelcom</t>
  </si>
  <si>
    <t>SILEN BLOC 50*50*20</t>
  </si>
  <si>
    <t>RACCORD DROIT FEMELLE 32*1" BLEU R102R3206</t>
  </si>
  <si>
    <t>RACCORD DROIT FEMELLE EN POLYPROPULENE D32*3/4"</t>
  </si>
  <si>
    <t>FLEXIBLE DE BRANCHEMENT MF 3/8*3/8 20CM</t>
  </si>
  <si>
    <t>VIS 4*20</t>
  </si>
  <si>
    <t>6M PLASTIQUE</t>
  </si>
  <si>
    <t>COLLE FLOMBO 500G</t>
  </si>
  <si>
    <t>FILASSE &amp; PLATRE</t>
  </si>
  <si>
    <t>SAC D'EMBALLAGE</t>
  </si>
  <si>
    <t>130 BRIQUE</t>
  </si>
  <si>
    <t>15SAC DE SABLE</t>
  </si>
  <si>
    <t>1SAC TOUT VENANT</t>
  </si>
  <si>
    <t>PLAQUE ET BOITE CLIMATISEUR</t>
  </si>
  <si>
    <t>3M LISE BTF</t>
  </si>
  <si>
    <t>10 SAC SABLE</t>
  </si>
  <si>
    <t>5SAC CIMENT</t>
  </si>
  <si>
    <t>10ML GRILLAGE 25</t>
  </si>
  <si>
    <t>BITU FLEX TV 3MM F/F</t>
  </si>
  <si>
    <t>10 SAC DE SABLE</t>
  </si>
  <si>
    <t>3 SAC CIMENT</t>
  </si>
  <si>
    <t>COLIER PVC 75/40</t>
  </si>
  <si>
    <t>SAC CIMENT RJ35</t>
  </si>
  <si>
    <t>DOCTEUR HAY RIYAD</t>
  </si>
  <si>
    <t>SAC SABLE</t>
  </si>
  <si>
    <t>BRIQUE 6</t>
  </si>
  <si>
    <t>2 TRUELLE</t>
  </si>
  <si>
    <t xml:space="preserve"> LEONI BOUZNIKA CASETTE</t>
  </si>
  <si>
    <t>ACHAT 2 CARRELAGE</t>
  </si>
  <si>
    <t>PAPIER COLLE</t>
  </si>
  <si>
    <t>RACCORD COURBE FEMELLE 32*1" BLEU</t>
  </si>
  <si>
    <t>RACCORD COURBE FEMELLE 25*1/2" BLEU</t>
  </si>
  <si>
    <t>TEFLON 19MM*0,2MM GEB</t>
  </si>
  <si>
    <t>AGENT IMMOBILIER</t>
  </si>
  <si>
    <t>TRAVAUX AMENAGEMENT 2EME LOCAL AS3-AIR COMPRIME / ELECTRICITE</t>
  </si>
  <si>
    <t>LAME DE SCIE</t>
  </si>
  <si>
    <t>RONDELLE 5*30</t>
  </si>
  <si>
    <t>FACTURE D'EAU ET ELECTRICITE</t>
  </si>
  <si>
    <t>FLEXIBLE FEMELLE-FEMELLE 3/8*3/8</t>
  </si>
  <si>
    <t>2 ENCRE CACHET ET A ENCRIEN</t>
  </si>
  <si>
    <t xml:space="preserve">TUBE PVC 40 </t>
  </si>
  <si>
    <t>0,5 ML PVC 40</t>
  </si>
  <si>
    <t>CLE PIPE 7</t>
  </si>
  <si>
    <t>SSP BERRECHID</t>
  </si>
  <si>
    <t>GONFELEMENT DU PNEU</t>
  </si>
  <si>
    <t>MANCHON 35MM²</t>
  </si>
  <si>
    <t xml:space="preserve"> 2 SUPPORT EN ALUMINIUM </t>
  </si>
  <si>
    <t>TERFON 8*60</t>
  </si>
  <si>
    <t>0,5 SAC CIMENT</t>
  </si>
  <si>
    <t>MAGASIN MOHAMEDEIA</t>
  </si>
  <si>
    <t>AGENT  IMMOBILIER</t>
  </si>
  <si>
    <t>VILLA KENITRA</t>
  </si>
  <si>
    <t xml:space="preserve">MASETTE </t>
  </si>
  <si>
    <t>TALOCHE</t>
  </si>
  <si>
    <t>BURIN PLAT</t>
  </si>
  <si>
    <t>TRAVAUX KHRIBGA</t>
  </si>
  <si>
    <t>MAMELON 3/4</t>
  </si>
  <si>
    <t xml:space="preserve">4 FILTRE </t>
  </si>
  <si>
    <t>YACOUB EL MANSOUIR</t>
  </si>
  <si>
    <t>TOYOTA RABAT</t>
  </si>
  <si>
    <t xml:space="preserve">LEGENT BLEU </t>
  </si>
  <si>
    <t>MATERIAUX DE NETTOYAGE</t>
  </si>
  <si>
    <t>COLOVINYL600 EXTRA 5K</t>
  </si>
  <si>
    <t>100 COLLIERS COLSON 9*92-7,6*370MM</t>
  </si>
  <si>
    <t>PINCEAU ROND ACRYLIQUE MANCHE EN BOIS SOIES NATURELLE DXH 20*44MM PAINTER REF ORK</t>
  </si>
  <si>
    <t>ROULEAU DE PEINTURE COMPLET LONG 20CM REF:E-2002</t>
  </si>
  <si>
    <t>COLOSTAR PLUS BASE TR 850G</t>
  </si>
  <si>
    <t>WHITE SPIRIT COLORADO 1L D66 (P)</t>
  </si>
  <si>
    <t>PINCEAU PLAT A BASE HUILE MANCHE POLYPRO SOIES NATURELLE DIM 100*14*57 MM PAINT</t>
  </si>
  <si>
    <t>JEU DE PORTE A BOIS COFF/PLAS 8 PCES 3-10MM TIVOLY REF 50800370005</t>
  </si>
  <si>
    <t>MINI VANNE 1/2</t>
  </si>
  <si>
    <t>CABINET DOCTEUR</t>
  </si>
  <si>
    <t xml:space="preserve">AGENT DE MAITRISE </t>
  </si>
  <si>
    <t>NIVEAU A BULLE</t>
  </si>
  <si>
    <t>REPERAGE DE NACELLE</t>
  </si>
  <si>
    <t>ABDELLATIF LAHLALI</t>
  </si>
  <si>
    <t>40 RONDELLE</t>
  </si>
  <si>
    <t>NETTOYAGE DES DECHET</t>
  </si>
  <si>
    <t>AGENCE ERFOUD</t>
  </si>
  <si>
    <t>FOURNITURE DE CIMENT+BRIQUE</t>
  </si>
  <si>
    <t>BOIS</t>
  </si>
  <si>
    <t>CABLE 3*1,5</t>
  </si>
  <si>
    <t>FOURNITURE SEUIL EN MARBRE</t>
  </si>
  <si>
    <t>FOURNITURE DE CIMENT+BRIQUE POUR SEUIL ET RIDEAU</t>
  </si>
  <si>
    <t>VERNISSEUR PORTE</t>
  </si>
  <si>
    <t>ARMOIR RESEAU</t>
  </si>
  <si>
    <t>PANNEAU DE BRASSAGE</t>
  </si>
  <si>
    <t>COMPTEUR</t>
  </si>
  <si>
    <t>Adhesif</t>
  </si>
  <si>
    <t>FRAIS DE COMPTEUR</t>
  </si>
  <si>
    <t>MIROIR</t>
  </si>
  <si>
    <t>PROVINCE</t>
  </si>
  <si>
    <t>FRAIS DEPLACEMENT DES OEUVRIERS</t>
  </si>
  <si>
    <t xml:space="preserve">SCIE CLOCHE </t>
  </si>
  <si>
    <t>TRAVAUX KHOURIBGA</t>
  </si>
  <si>
    <t>CERTIFICAT DE PROPRETE</t>
  </si>
  <si>
    <t>COMPTEUR D'EAU</t>
  </si>
  <si>
    <t>FRAIS AGENT IMOBILIER</t>
  </si>
  <si>
    <t>AGENCE DEROU</t>
  </si>
  <si>
    <t>AGENT DE SECURITE</t>
  </si>
  <si>
    <t>OCP</t>
  </si>
  <si>
    <t>BAGUETTE DE CARRELAGE+PAQUET DE CARELLEGE</t>
  </si>
  <si>
    <t>BALAIE COCO</t>
  </si>
  <si>
    <t>REPARATION DE VOITURE</t>
  </si>
  <si>
    <t>REPARATION RADIATEUR</t>
  </si>
  <si>
    <t xml:space="preserve">ANTIGEL </t>
  </si>
  <si>
    <t>ARMOIR+PANNEAU DE BRASSAGE</t>
  </si>
  <si>
    <t>Outille de nettoyage</t>
  </si>
  <si>
    <t>femme de menage</t>
  </si>
  <si>
    <t>FRAIS D'ABONNEMENT</t>
  </si>
  <si>
    <t>AGENCE BIR JDID</t>
  </si>
  <si>
    <t>FOURNITURE MACONNERIE</t>
  </si>
  <si>
    <t>AGENCE CHICHAOUA</t>
  </si>
  <si>
    <t>MATIERE CONSOMMABLE (TIGE 8+RONDELLE..)</t>
  </si>
  <si>
    <t xml:space="preserve">FOURNITURE CARRELAGE </t>
  </si>
  <si>
    <t xml:space="preserve">FOURNITURE DE PEINTURE </t>
  </si>
  <si>
    <t>FOURNITURE DE MACONNERIE (CIMENT,SABLE,TOUT VENANT..)</t>
  </si>
  <si>
    <t>AGECE AOUNATE</t>
  </si>
  <si>
    <t>DEMOLITION DE TOILETTE</t>
  </si>
  <si>
    <t>REPARATION DE LA TUYAUTERIE DE TOILETTE</t>
  </si>
  <si>
    <t>ACCESSOIRE DE MENOUISERIE</t>
  </si>
  <si>
    <t>CLOU 6+ CLOU 14</t>
  </si>
  <si>
    <t>DISQUE LAMOUN 213</t>
  </si>
  <si>
    <t>FOURNITURE MACONNERIE (CIMENT,SABLE )</t>
  </si>
  <si>
    <t>FRAIS DE COMPTEUR ONEE</t>
  </si>
  <si>
    <t xml:space="preserve">NETTOYAGE D'AGENCE </t>
  </si>
  <si>
    <t>FOURNITURE ET POSE  PLATRE</t>
  </si>
  <si>
    <t>2 FAUX CADRE POUR PORTE</t>
  </si>
  <si>
    <t>EVACUATION DECHET PLATRE</t>
  </si>
  <si>
    <t>GRATTAGE DE CARELLAGE</t>
  </si>
  <si>
    <t>EVACUATION DE 2 REGARD ET EVACUATION D'UN REGARD</t>
  </si>
  <si>
    <t>GRATTAGE DE MUR TOILETTE</t>
  </si>
  <si>
    <t>FOURNITURE DE PEINTURE(ENDUIT,PEINTURE LEADER…)</t>
  </si>
  <si>
    <t>REPARATION DE POMPE</t>
  </si>
  <si>
    <t>PISTOLET+SCOTCH</t>
  </si>
  <si>
    <t>LEONI BERRCHID</t>
  </si>
  <si>
    <t>NETOYAGE D'AGENCE</t>
  </si>
  <si>
    <t>ONEE</t>
  </si>
  <si>
    <t>MACHINE TRANCHEUSE DE SOL</t>
  </si>
  <si>
    <t>SABLE</t>
  </si>
  <si>
    <t>EVACUATION DES DECHET</t>
  </si>
  <si>
    <t>COLLE+PLUS DE CARRELAGE</t>
  </si>
  <si>
    <t>FOURNITURE D'OUVERTURE DE 2 PORTE (CIMENT,SABLE) 90*2,2 et 1,6*2,10 salle formation</t>
  </si>
  <si>
    <t xml:space="preserve">EVACUATION DECHET </t>
  </si>
  <si>
    <t>ONEP AOUNATE</t>
  </si>
  <si>
    <t>ECHANTILLON CAMERA</t>
  </si>
  <si>
    <t>BOUGARA</t>
  </si>
  <si>
    <t>ONEP+ONEE MEDIOUNA</t>
  </si>
  <si>
    <t>CIMENT +TOUT VENANT+SABLE</t>
  </si>
  <si>
    <t>CABINET RIAD</t>
  </si>
  <si>
    <t>ROBINET 1/2</t>
  </si>
  <si>
    <t>2 FAUX CADRE</t>
  </si>
  <si>
    <t xml:space="preserve">AGENT REDOUANE </t>
  </si>
  <si>
    <t>COURTIER</t>
  </si>
  <si>
    <t>SANTOFER</t>
  </si>
  <si>
    <t>GRATTAGE DE RIDEAU</t>
  </si>
  <si>
    <t>PEINTURE ATLAS</t>
  </si>
  <si>
    <t xml:space="preserve">PAPIER POLISAGE </t>
  </si>
  <si>
    <t>BALAI DE NETTOYAGE</t>
  </si>
  <si>
    <t>CONDENSATEUR</t>
  </si>
  <si>
    <t>GOLF BENSLIMANE</t>
  </si>
  <si>
    <t>BRANCHEMENT DE COMPTEUR</t>
  </si>
  <si>
    <t>ACHAT MIROIR</t>
  </si>
  <si>
    <t>AGENT ONEE  &amp; CACHET DE BRANCHEMENT</t>
  </si>
  <si>
    <t xml:space="preserve">REPERAGE DE FUSIBLE </t>
  </si>
  <si>
    <t>GRATTAGE DE PLACARD</t>
  </si>
  <si>
    <t>VERNISSEUR DES PLACARDS</t>
  </si>
  <si>
    <t>FAIK</t>
  </si>
  <si>
    <t>COFRET DE COMPTAGE 4F ONE MASSA</t>
  </si>
  <si>
    <t>DEPOT SBIT</t>
  </si>
  <si>
    <t>BOITE ETANCHE A CHICANE 240*180*52MM</t>
  </si>
  <si>
    <t>COFFRET FACADE 2A50/6DPMONO 80A</t>
  </si>
  <si>
    <t>COFFRET DE COMPTAGE 4F ONE MASSA</t>
  </si>
  <si>
    <t>CARTOUCHE 22*58*32A</t>
  </si>
  <si>
    <t xml:space="preserve">CABLE ARME 4*25 </t>
  </si>
  <si>
    <t>CLE A PIPE</t>
  </si>
  <si>
    <t>CLAQUE</t>
  </si>
  <si>
    <t>BOUZNIKA</t>
  </si>
  <si>
    <t>ACTE DE PROPRETE AGENCE BIR JDID</t>
  </si>
  <si>
    <t>ACTE DE PROPRETE MEDIOUNA</t>
  </si>
  <si>
    <t>AGENCE MEDIOUNA</t>
  </si>
  <si>
    <t>FRAIS DE LEGALISATION</t>
  </si>
  <si>
    <t>EVACUATION DECHETS</t>
  </si>
  <si>
    <t xml:space="preserve">TRANSPORT FOURNITURE MACONNERIE </t>
  </si>
  <si>
    <t>TRANSPORT FOURNITURES</t>
  </si>
  <si>
    <t>TRAVAUX LOGISTIQUE LEONI AIN SEBAA</t>
  </si>
  <si>
    <t>TRANSPORT BA13</t>
  </si>
  <si>
    <t>TRANSPORT CITERNE</t>
  </si>
  <si>
    <t>TRANSPORT ABDELILAH ELECTRICIEN</t>
  </si>
  <si>
    <t>TRANSPORT TECHNICIENS</t>
  </si>
  <si>
    <t>TRANSPORT STRUCTURE FAUX PLAFAND</t>
  </si>
  <si>
    <t>TRANSPORT ALUMINIUM</t>
  </si>
  <si>
    <t>TRANSPORT ABDELILAH+LHCEN DU MOHAMMEDIA VERS TEMARA</t>
  </si>
  <si>
    <t>TRANSPORT FOURNITURE DU COMPAGNIE VERS VILLA</t>
  </si>
  <si>
    <t>TRANSPORT BA13 AGENCE RMA DAROUA</t>
  </si>
  <si>
    <t>AGENCE DAROUA RMA</t>
  </si>
  <si>
    <t>TRANSPORT GRILLAGE VERS LEONI BERRECHID</t>
  </si>
  <si>
    <t>TRAVAUX GRILLAGE LEONI BERRECHID</t>
  </si>
  <si>
    <t>TRANSPORT BOIS</t>
  </si>
  <si>
    <t>TRAVAUX REFECTOIRE LEONI AIN SEBAA</t>
  </si>
  <si>
    <t>TRANSPORT DECHETS 3 VOAYAGE</t>
  </si>
  <si>
    <t>TRANSPORT MOBILER</t>
  </si>
  <si>
    <t>TRANSPORT FOURNITURE  VERS VILLA</t>
  </si>
  <si>
    <t>TRANSPORT MACANNERIE</t>
  </si>
  <si>
    <t xml:space="preserve">transport de bois </t>
  </si>
  <si>
    <t xml:space="preserve">EVACUATION DECHETS </t>
  </si>
  <si>
    <t>TRANSPORT FOURNITURE BA13</t>
  </si>
  <si>
    <t>TRANSPORT FOURNITURE</t>
  </si>
  <si>
    <t>TRANSPORT FOURNITURE AMSTRONG</t>
  </si>
  <si>
    <t>TRANSPORT INTELCOM</t>
  </si>
  <si>
    <t>EVACUATION DECHETS AVEC NETTOYAGE</t>
  </si>
  <si>
    <t xml:space="preserve">TRANSPORT BOIS </t>
  </si>
  <si>
    <t xml:space="preserve">TRANSPORT FAUX PLAFOND </t>
  </si>
  <si>
    <t xml:space="preserve">TRANSPORT FOURNITURE ELECTRICITE </t>
  </si>
  <si>
    <t xml:space="preserve">TRANSPORT FOURNITURE MACANNERIE </t>
  </si>
  <si>
    <t>2 VOYAGE EVACUATION DECHETS</t>
  </si>
  <si>
    <t xml:space="preserve">2 VOYAGE TRANSPORT REFREIGERATEUR </t>
  </si>
  <si>
    <t>TRANSPORT MATERIELS (echafaudage echelle l'aspirateur DU RMA vers deport mohammedia ) ,,,,</t>
  </si>
  <si>
    <t>TRANSPORT OUVRIERS CURAGE</t>
  </si>
  <si>
    <t>LEONI HARBILI</t>
  </si>
  <si>
    <t>TRANSPORT ETANCHEITE DU BERRECHID VERS TOYOTA</t>
  </si>
  <si>
    <t>DU BERRECHID VERS TOYOTA</t>
  </si>
  <si>
    <t>TRANSPORT DRAPEAU BERRECHID</t>
  </si>
  <si>
    <t>TRANSPORT CABLE DU LEONI AIN SEBAA VERS HARBILI</t>
  </si>
  <si>
    <t>TRANSPORT GALVA VERS BOUSKOURA</t>
  </si>
  <si>
    <t>TRANSPORT DECHETS</t>
  </si>
  <si>
    <t>TRANSPORT RESERVOIRE</t>
  </si>
  <si>
    <t>TRANSPORT CLIM VERS TANGER</t>
  </si>
  <si>
    <t>TRANSPORT CAISSON VERS JOREF</t>
  </si>
  <si>
    <t xml:space="preserve">TRANSPORT GROUP CLIM BERS RMA </t>
  </si>
  <si>
    <t>TRANSPORT SPLIT DU VENTEC VERS TOYOTA ET DEPOT MOHAMMEDIA</t>
  </si>
  <si>
    <t>VER S TOYOTA ET DEPOT</t>
  </si>
  <si>
    <t>CTM DU SPLIT VERS TANGER</t>
  </si>
  <si>
    <t>TRANSPORT CLIM VERS TOYOTA</t>
  </si>
  <si>
    <t xml:space="preserve">TRANSPORT CLIM </t>
  </si>
  <si>
    <t>TRANSPORT CLIM TANGER</t>
  </si>
  <si>
    <t>TRANSPORT CLIM CHEZ OMAR ZEHWANI</t>
  </si>
  <si>
    <t>OMAR ZEHWANI</t>
  </si>
  <si>
    <t>TRANSPORT (GHAZALA) COMPRESSEUR DU NADOR VERS CASA</t>
  </si>
  <si>
    <t>DU NADOR VERS RMA</t>
  </si>
  <si>
    <t>TRANSPORT (SDTM) COMPRESSEUR DU NADOR VERS CASA</t>
  </si>
  <si>
    <t xml:space="preserve">TRANSPORT GAINABLE DU VENTEC VERS VILLA HICHAM </t>
  </si>
  <si>
    <t xml:space="preserve">VILLA HICHAM </t>
  </si>
  <si>
    <t>TRANSPORT DU NADOR VERS CASA</t>
  </si>
  <si>
    <t>TRANSPORT FOURNITURE DU AQUAFLAMME VERS RMA (MADANI)</t>
  </si>
  <si>
    <t>(ZENITH BMCE)</t>
  </si>
  <si>
    <t xml:space="preserve">TRANSPORT FOURNITURE </t>
  </si>
  <si>
    <t>HED BELFAA</t>
  </si>
  <si>
    <t>PAIMENT TRANSPORT FACTURE VERS FES A TRAVERS CAR</t>
  </si>
  <si>
    <t>FES</t>
  </si>
  <si>
    <t>TRANSPORT CLIM DU SSR VERS DEPOT</t>
  </si>
  <si>
    <t>Transport SCOTCH vers SMARA</t>
  </si>
  <si>
    <t>Transport des mamelon vers SMARA</t>
  </si>
  <si>
    <t>Transport ROND CARRE vers SMARA</t>
  </si>
  <si>
    <t>Transport de PPR vers SMARA</t>
  </si>
  <si>
    <t>Transport de galvanisé</t>
  </si>
  <si>
    <t>TRANSPORT DE GALVA VERS HARBILI</t>
  </si>
  <si>
    <t>TRANSPORT DE CABLE VERS BOUSKOURA</t>
  </si>
  <si>
    <t>TRANSPORT DOMINO</t>
  </si>
  <si>
    <t xml:space="preserve">TRANSPORT CABLE </t>
  </si>
  <si>
    <t>TRANSPORT VERS MOHAMEDIA</t>
  </si>
  <si>
    <t>TRANSPORT CABLE VERS HARBILI</t>
  </si>
  <si>
    <t>TRANSPORT DE GAINE VERS REST MOHAMEDIA</t>
  </si>
  <si>
    <t>TRANSPORT DE GAINE VERS BOUSKOURA</t>
  </si>
  <si>
    <t>TRANSPORT DE CLIM VERS VILLA BOUSKOURA</t>
  </si>
  <si>
    <t>TRANSPORT DE SPLIT</t>
  </si>
  <si>
    <t>FRAIS DE TRANSPORT ABDILLAH</t>
  </si>
  <si>
    <t>TRANSPORT DES POTEAU INCENDIE</t>
  </si>
  <si>
    <t xml:space="preserve">TRANSPORT DE GAINE </t>
  </si>
  <si>
    <t xml:space="preserve">TRANSPORT DE LA BANDE </t>
  </si>
  <si>
    <t>TRANSPORT DE FOURNITURE SOSUMA</t>
  </si>
  <si>
    <t>TRANSPORT DE PEHD VERS SMARA</t>
  </si>
  <si>
    <t>TRANSPORT REDOUANE VERS SMARA</t>
  </si>
  <si>
    <t>TRANSPORT FREON 410A VERS MARAKECH</t>
  </si>
  <si>
    <t>TRANSPORT DE CLIM VERS TOYOTA</t>
  </si>
  <si>
    <t>TRANSPORT FLEXIBLE 200</t>
  </si>
  <si>
    <t>TRANSPORT D'ESCALIER</t>
  </si>
  <si>
    <t>TRANSPORT DE CAISSON VERS TOYOTA</t>
  </si>
  <si>
    <t>TRANSPORT SAID AZDOU AIN SBAE</t>
  </si>
  <si>
    <t>TRANSPORT DE GALVA</t>
  </si>
  <si>
    <t xml:space="preserve">TRANSPORT CHEMIN DE CABLE </t>
  </si>
  <si>
    <t>FRAIS DE TRANSPORT HSSAIN</t>
  </si>
  <si>
    <t>TRANSPORT DE RESERVOIRE</t>
  </si>
  <si>
    <t>TRANSPORT ISSA PLOMBERIE</t>
  </si>
  <si>
    <t>TRANSPORT DE FOURNITURE DE MACONNERIE</t>
  </si>
  <si>
    <t>TRANSPORT DE LISE BTF</t>
  </si>
  <si>
    <t>TRANSPORT HOUCINE</t>
  </si>
  <si>
    <t>TRANSPORT DES DECHETS</t>
  </si>
  <si>
    <t>TRANSPORT DES PORTE + PLACARD</t>
  </si>
  <si>
    <t>TRANSPORT DE CLIM+EXTINCTEUR</t>
  </si>
  <si>
    <t>TRANSPORT DE DECHET PLATRE</t>
  </si>
  <si>
    <t>10 SAC DE CIMENT +TRANSPORT</t>
  </si>
  <si>
    <t>FOURNITURE carrelage  de toilette+transport</t>
  </si>
  <si>
    <t>TRANSPORT DE PRISE+PLAQUE</t>
  </si>
  <si>
    <t>TRANSPORT RIDEAU VERS DEROUA</t>
  </si>
  <si>
    <t>TRANSPORT DE FOURNITURE</t>
  </si>
  <si>
    <t>TRANSPORT DECHET</t>
  </si>
  <si>
    <t>TRANSPORT DE 2 PORTE</t>
  </si>
  <si>
    <t>TRANSPORT DE FOURNITURE MACONNERIE VERS AGENCE</t>
  </si>
  <si>
    <t xml:space="preserve">3,5 tout venant+0,5m²sable+12sac ciment+transport </t>
  </si>
  <si>
    <t>TRANSPORT DE CARRELAGE</t>
  </si>
  <si>
    <t xml:space="preserve">TRANSPORT DE TOUT VENANT DE COTE </t>
  </si>
  <si>
    <t>3 SAC CIMENT RJ35 Y COMPRIES TRANSPORT</t>
  </si>
  <si>
    <t>TRANSPORT WC VERS BERRECHID</t>
  </si>
  <si>
    <t>IMMEUBLE EL KARAM</t>
  </si>
  <si>
    <t>TRANSPORT DE FOURNITURE INTERCABLE VERS KHOURIBGA (SAID TRANSPORT)</t>
  </si>
  <si>
    <t>TRANSPORT DE BORDURE VERS KHOURIBGA</t>
  </si>
  <si>
    <t xml:space="preserve">TRANSPORT </t>
  </si>
  <si>
    <t xml:space="preserve">TRANSPORT PLAQUE </t>
  </si>
  <si>
    <t>MEDIOUNA</t>
  </si>
  <si>
    <t>TRANSPORT VERS CASA</t>
  </si>
  <si>
    <t>TRANSPORT</t>
  </si>
  <si>
    <t>BOUSKOURA</t>
  </si>
  <si>
    <t>TRANSPORT ALUMINIUM VERS DEROUA</t>
  </si>
  <si>
    <t>DEROUA</t>
  </si>
  <si>
    <t>TRANSPORT ETAGERS VERS VILLA MOHAMMEDIA</t>
  </si>
  <si>
    <t>TRANSPORT CHAUFFE EAU JUNKER VERS TOYOTA</t>
  </si>
  <si>
    <t>TRANSPORT PLACARD</t>
  </si>
  <si>
    <t>TRANSPORT FOURNITURE SMARA</t>
  </si>
  <si>
    <t>TRANSPORT VITRE VERS BERRECHID</t>
  </si>
  <si>
    <t>TRANSPORT VITRE VERS BOUSKOURA</t>
  </si>
  <si>
    <t>TRANSPORT VITRE VERS AIN BORJA</t>
  </si>
  <si>
    <t xml:space="preserve">VITRE LAAONAT </t>
  </si>
  <si>
    <t>LOUANT</t>
  </si>
  <si>
    <t>TRANSPORT ECHAFAUDAGE DU AIN AOUDA VERS TOYOTA</t>
  </si>
  <si>
    <t>TRANSPORT PLACARD AOUNAT</t>
  </si>
  <si>
    <t>AOUANT</t>
  </si>
  <si>
    <t>TRANSPORT CLIM DU VENTEC VERS DEPOT/INTELCOM</t>
  </si>
  <si>
    <t>INTELCOM/DEPOT</t>
  </si>
  <si>
    <t>VENTEC VERS DEPOT ET 2 INTELCOM</t>
  </si>
  <si>
    <t>FER VERS KHRIBGA</t>
  </si>
  <si>
    <t>KHOURIBGA</t>
  </si>
  <si>
    <t xml:space="preserve">FOURNITURE VITRE+ALUMINIUM VERS BOUZNIKA </t>
  </si>
  <si>
    <t>LEONI BOUZNIKA</t>
  </si>
  <si>
    <t>INTELCOM VERS DEPOT TEMARA +EVACUIATION DECHETS</t>
  </si>
  <si>
    <t>TRANSPORT AGDAL VERS HAY RIAD</t>
  </si>
  <si>
    <t>CABINRT HAY RIAD</t>
  </si>
  <si>
    <t>BARRE INOX DU TEMARA DU CABINET HAY RIAD</t>
  </si>
  <si>
    <t>CABINET HAY RIAD</t>
  </si>
  <si>
    <t>RIDEAU DU TEMARA DU LEONI BOUSKOURA</t>
  </si>
  <si>
    <t>DU VITEM VITRE VERS HAY RIAD</t>
  </si>
  <si>
    <t>TRANSPORT RIDEAU VILLA BOUSKOURA</t>
  </si>
  <si>
    <t>TRANSPORT ALUMINIUM+VITRE+PLACARD BOIS BIR JDID</t>
  </si>
  <si>
    <t>BIR JDID</t>
  </si>
  <si>
    <t xml:space="preserve">TRANSPORT FOURNITURES GALVA + CABLE VERS LEONI BERRECHID </t>
  </si>
  <si>
    <t>TRANSPORT CLIM DU VENTEC VERS DEPOT MOHAMMEDIA ET INTELCOM</t>
  </si>
  <si>
    <t>TRANSPORT ECHAFAUDAGE DU TEMARA VERS PALAIS RABAT</t>
  </si>
  <si>
    <t>TRANSPORT BAGAGES DU BERNOUSSI VERS MOHAMMEDIA</t>
  </si>
  <si>
    <t>APPA MJID</t>
  </si>
  <si>
    <t>fourniture</t>
  </si>
  <si>
    <t>FLIXIBLE FF 1/2</t>
  </si>
  <si>
    <t>ATTACHE M6</t>
  </si>
  <si>
    <t xml:space="preserve"> CHEVILLE A FRAPER</t>
  </si>
  <si>
    <t>BL</t>
  </si>
  <si>
    <t>TIGE D8</t>
  </si>
  <si>
    <t xml:space="preserve">ENTRETOISE </t>
  </si>
  <si>
    <t>ECROU 8</t>
  </si>
  <si>
    <t>CHEVILLE PLASTIQUE 8</t>
  </si>
  <si>
    <t>RACCORD MALE TN DIAM 16</t>
  </si>
  <si>
    <t>BOUCHON DIAM 3/4</t>
  </si>
  <si>
    <t xml:space="preserve">TEFLON </t>
  </si>
  <si>
    <t xml:space="preserve"> CLE 24/27</t>
  </si>
  <si>
    <t>PINCE PLAT</t>
  </si>
  <si>
    <t xml:space="preserve">SANTOFER MASTIC FER DE REPARATION </t>
  </si>
  <si>
    <t xml:space="preserve">M²ASCOT MIX 20X60 PORCELAINE REFCTIFIER FACADE 4D </t>
  </si>
  <si>
    <t xml:space="preserve"> PLATRE </t>
  </si>
  <si>
    <t xml:space="preserve"> CHEVILLE POUR PLATRE </t>
  </si>
  <si>
    <t>TUBE ANNELE ISOGRIS ICT D-20/11 10210 INES</t>
  </si>
  <si>
    <t>TIRE FIL JAUNE</t>
  </si>
  <si>
    <t>COULISSE FGV FR</t>
  </si>
  <si>
    <t xml:space="preserve">COLLE FLAMBO </t>
  </si>
  <si>
    <t>LOT 5 CHIFFONS MICROFIBRE VITNETT</t>
  </si>
  <si>
    <t xml:space="preserve">PINCE PEINTURE </t>
  </si>
  <si>
    <t>MICHE HILTY DIAM 8</t>
  </si>
  <si>
    <t>COLLIER COLSON 7,6*300 NOIR</t>
  </si>
  <si>
    <t>SAC CIMENT 35</t>
  </si>
  <si>
    <t>BRIQUE</t>
  </si>
  <si>
    <t>ENDUIT</t>
  </si>
  <si>
    <t xml:space="preserve"> SCOTCH EMBALLAGE</t>
  </si>
  <si>
    <t xml:space="preserve"> ENDUIT</t>
  </si>
  <si>
    <t xml:space="preserve">PLATRE </t>
  </si>
  <si>
    <t xml:space="preserve"> PAPIER POLISSAGE</t>
  </si>
  <si>
    <t xml:space="preserve"> PEINTURE VINYLIQUE</t>
  </si>
  <si>
    <t>SPOT LED ROND 22W</t>
  </si>
  <si>
    <t>CABLE 4P</t>
  </si>
  <si>
    <t>VIS RJ 45</t>
  </si>
  <si>
    <t>PINCE PEINTURE</t>
  </si>
  <si>
    <t>BEQUILLE SUR PLAQUE 25MM MP BLANC</t>
  </si>
  <si>
    <t>SERRURE 25MM</t>
  </si>
  <si>
    <t>CANON</t>
  </si>
  <si>
    <t xml:space="preserve">EPONGE </t>
  </si>
  <si>
    <t>VERROU PLAT NF</t>
  </si>
  <si>
    <t>CANON  60MM DE PORTE</t>
  </si>
  <si>
    <t xml:space="preserve">CACHE CANON  BLANC </t>
  </si>
  <si>
    <t>CANON DE PORTE</t>
  </si>
  <si>
    <t>DISQUE LAMOUN  115</t>
  </si>
  <si>
    <t>PATERE INOX</t>
  </si>
  <si>
    <t>SILICONE GRIS AKFIX</t>
  </si>
  <si>
    <t>FORET 4HSS COBALT</t>
  </si>
  <si>
    <t>COULISSE FGV FRN</t>
  </si>
  <si>
    <t>VIS AUO PERCEUSE 4,8*19</t>
  </si>
  <si>
    <t>DILUANT ATLAS</t>
  </si>
  <si>
    <t xml:space="preserve"> RACCORD MALE DIAM 16</t>
  </si>
  <si>
    <t>COUDE 45°FEMELLE  DIAM 16</t>
  </si>
  <si>
    <t>COUDE 90°MALE DIAM 16</t>
  </si>
  <si>
    <t>TUBE PVC DIAM 16</t>
  </si>
  <si>
    <t>COUDE 45°MALE DIAM 40</t>
  </si>
  <si>
    <t>TUBE PVC DIAM 40</t>
  </si>
  <si>
    <t>COLLIER DIAM 16</t>
  </si>
  <si>
    <t>CULLOTTE DIAM 16</t>
  </si>
  <si>
    <t>TEFLON DIAM 16</t>
  </si>
  <si>
    <t>BOSTIK MSP 106 INVISIBLE 290ML</t>
  </si>
  <si>
    <t>COLLIER DIAM 50 FGV</t>
  </si>
  <si>
    <t>BRIQUE 15</t>
  </si>
  <si>
    <t xml:space="preserve">SAC SABLE </t>
  </si>
  <si>
    <t>VIS DIAM 8</t>
  </si>
  <si>
    <t>SAC TOUT-VENANT</t>
  </si>
  <si>
    <t>CHEVILLE PLASTIQUE  DIAM 8</t>
  </si>
  <si>
    <t>VIS AUTO PERCEUSE DIAM 8</t>
  </si>
  <si>
    <t>DEGRIPPANT</t>
  </si>
  <si>
    <t xml:space="preserve">BAGUETTE INOX </t>
  </si>
  <si>
    <t>SILICONE BLANC</t>
  </si>
  <si>
    <t xml:space="preserve"> BRIQUE </t>
  </si>
  <si>
    <t xml:space="preserve"> FLEXIBLE DIAM 100</t>
  </si>
  <si>
    <t xml:space="preserve"> PLASTIQUE </t>
  </si>
  <si>
    <t xml:space="preserve"> VA ET VIENT</t>
  </si>
  <si>
    <t xml:space="preserve"> COLLIER DIAM 8</t>
  </si>
  <si>
    <t>BIQUILLE LAQUE PETITE</t>
  </si>
  <si>
    <t>SERURE 25/25</t>
  </si>
  <si>
    <t>CANON 40/2</t>
  </si>
  <si>
    <t>VERROU DE PORTE</t>
  </si>
  <si>
    <t>ACHAT GARGOUILLE EN PLOMB DIA 160</t>
  </si>
  <si>
    <t>PRISE 2+T</t>
  </si>
  <si>
    <t>INTERRUPTEUR SIMPLE ALLUMAGE</t>
  </si>
  <si>
    <t>BOIS 93X57X8 BLANC</t>
  </si>
  <si>
    <t xml:space="preserve"> CANON</t>
  </si>
  <si>
    <t>VERROU</t>
  </si>
  <si>
    <t>BOUTON MAT</t>
  </si>
  <si>
    <t>MICHE DIAM 40</t>
  </si>
  <si>
    <t>FOURNITURE NETTOYAGE (EAU DE CARRELAGE &amp; CHIFFON ….)</t>
  </si>
  <si>
    <t>ODALAC PEINTURE BRILLANT A EAU  4KG BLANC CHEZ BRICOMA</t>
  </si>
  <si>
    <t>COLLE FLAMBO 5KG</t>
  </si>
  <si>
    <t>TEFLON &amp; CHEVILLE &amp; VIS</t>
  </si>
  <si>
    <t>GYPSE</t>
  </si>
  <si>
    <t>CABLE 3X1,5</t>
  </si>
  <si>
    <t>FOURNITURE CONSOMMABLE (TERFORD+DISQUE LAMOUN 115+CHEVILLE D8+MICHE)</t>
  </si>
  <si>
    <t>COUDE MALE A SOUDER DUAM 20</t>
  </si>
  <si>
    <t xml:space="preserve">EMBOUT MAL &amp;  FEMELLE </t>
  </si>
  <si>
    <t>FLEXIBLE MAL FEMELLE 1/2</t>
  </si>
  <si>
    <t>SAC TOUTEVNANT</t>
  </si>
  <si>
    <t>SAC SABLE 35</t>
  </si>
  <si>
    <t>TRAPPE DE VISITE EN ALUMINIUM ALUMATIK 12,5 600X1200 CM</t>
  </si>
  <si>
    <t>FOURRURE F-47/17 DE 3.0 ML</t>
  </si>
  <si>
    <t>ENTRETOISE T24 1,2 ML BLANC AMSTRONG</t>
  </si>
  <si>
    <t>PAQUETS COLLIER</t>
  </si>
  <si>
    <t>PAQUE CHEVILLE PLASTIQUE D12</t>
  </si>
  <si>
    <t xml:space="preserve">PLAQUE PERFORE </t>
  </si>
  <si>
    <t xml:space="preserve"> PLAQUE BA13</t>
  </si>
  <si>
    <t>PAQUE CHEVILLE D8</t>
  </si>
  <si>
    <t xml:space="preserve"> METRE PLASTIQUE </t>
  </si>
  <si>
    <t>TOUT VENANT</t>
  </si>
  <si>
    <t>BARRE FER 6MM</t>
  </si>
  <si>
    <t>BOIS MADRI 3ML</t>
  </si>
  <si>
    <t>BARRE DE FER D8</t>
  </si>
  <si>
    <t>CLOU D8</t>
  </si>
  <si>
    <t>CLOU D10</t>
  </si>
  <si>
    <t>FIL D'ATTACHE EN FER</t>
  </si>
  <si>
    <t xml:space="preserve">PLASTIQUE </t>
  </si>
  <si>
    <t>SAD D'ENDUIT</t>
  </si>
  <si>
    <t>PAPIER POLISSAGE 50</t>
  </si>
  <si>
    <t>PAPIER POLISSAGE 100</t>
  </si>
  <si>
    <t>PEINTURE LAQUE</t>
  </si>
  <si>
    <t>MOULURE 25X16 2M SIMON</t>
  </si>
  <si>
    <t>PROJET LED ANTE 30W600K</t>
  </si>
  <si>
    <t>LAMP LED MR16 COB 7W6K GU10 L-O</t>
  </si>
  <si>
    <t>BAGUETTE PASTE</t>
  </si>
  <si>
    <t xml:space="preserve">CIMENT </t>
  </si>
  <si>
    <t>FOURNITURE MACON (CIMENT,SABLE,TOUT VENANT)</t>
  </si>
  <si>
    <t>GRILLAGE  ENDUIT</t>
  </si>
  <si>
    <t xml:space="preserve"> INTERRUPTEUR ETANCHE SOMPLE ALLUMAGE TROPIC IP55 APPARENT GRIS FONCE</t>
  </si>
  <si>
    <t>PEINTURE  LAQUE</t>
  </si>
  <si>
    <t>COUDE PVC 40 A 45°</t>
  </si>
  <si>
    <t>COUDE PVC 40 A 90°</t>
  </si>
  <si>
    <t>COUDE PVC 40 A 32°</t>
  </si>
  <si>
    <t>CULOTTE PVC 40</t>
  </si>
  <si>
    <t xml:space="preserve">BAGUETTE CARRELAGE </t>
  </si>
  <si>
    <t>GARGOUILLE D40</t>
  </si>
  <si>
    <t>REDUCTION 1/2*3/4</t>
  </si>
  <si>
    <t>CORNIERE GALVA</t>
  </si>
  <si>
    <t>FAUX PLAFOND</t>
  </si>
  <si>
    <t>REDUCTION PVC Ø75/40</t>
  </si>
  <si>
    <t>COUDE PVC Ø40 A 45°</t>
  </si>
  <si>
    <t>TUBE PVC Ø40</t>
  </si>
  <si>
    <t>REDUCTION PVC Ø160*75</t>
  </si>
  <si>
    <t>REDUCTION PVC Ø40/75</t>
  </si>
  <si>
    <t>REDUCTION PVC Ø75/50</t>
  </si>
  <si>
    <t>COUDE PVC Ø75 A 90°</t>
  </si>
  <si>
    <t>TUBE PVC Ø75</t>
  </si>
  <si>
    <t>FOURNITURE DE MACONNERIE (CIMENT+SABLE+TOUT VENANT)</t>
  </si>
  <si>
    <t>CHEVILLE &amp; VIS &amp; BOULON</t>
  </si>
  <si>
    <t>ACHAT MARBRE &amp;TRANSPORT</t>
  </si>
  <si>
    <t>PLASTIQUE &amp; VIS &amp; COLIS</t>
  </si>
  <si>
    <t>COUDE FILTE D40</t>
  </si>
  <si>
    <t>MAMELON  1/2</t>
  </si>
  <si>
    <t>COUDE PVC 40 A  45°</t>
  </si>
  <si>
    <t>COUDE EPVC 40 A 90°</t>
  </si>
  <si>
    <t>COUDE EPVC 40 A 45°</t>
  </si>
  <si>
    <t>CIMENT 35</t>
  </si>
  <si>
    <t>TUBE PVC 75</t>
  </si>
  <si>
    <t>CULOTTE PVC 75</t>
  </si>
  <si>
    <t>REDUCTION PVC 75/50</t>
  </si>
  <si>
    <t>COUDE PVC 75 A 45°</t>
  </si>
  <si>
    <t>REDUCTION PVC 160*125</t>
  </si>
  <si>
    <t>BOUCHON 50</t>
  </si>
  <si>
    <t xml:space="preserve"> DISQUE LAMOUN 213</t>
  </si>
  <si>
    <t>SAC TOUT VENANT</t>
  </si>
  <si>
    <t>SOUPAPE DE SECURITE</t>
  </si>
  <si>
    <t xml:space="preserve">TALOCHE </t>
  </si>
  <si>
    <t>COLLE PVC</t>
  </si>
  <si>
    <t>COLLER PVC 40</t>
  </si>
  <si>
    <t>COUTEAU D'ENDUIT</t>
  </si>
  <si>
    <t>RACCORD  PPR 20</t>
  </si>
  <si>
    <t>COUDE PPR 20</t>
  </si>
  <si>
    <t>FLEXIBLE 1/2*1/2</t>
  </si>
  <si>
    <t>REDUCTION PPR 25*20</t>
  </si>
  <si>
    <t>COUDE DODANE PPR 20</t>
  </si>
  <si>
    <t>KIT WC MAIOSN M MOUNIR</t>
  </si>
  <si>
    <t xml:space="preserve">MITIGEUR DOUCHE MAISON </t>
  </si>
  <si>
    <t>GLISSIERE 40MM</t>
  </si>
  <si>
    <t>JOINT BROSSE 7*5</t>
  </si>
  <si>
    <t>MOTEUR NU TURBO TYPE 30 NORMALE &amp; EMBOUT</t>
  </si>
  <si>
    <t>COLIER &amp;VIS &amp; ISOGRIS</t>
  </si>
  <si>
    <t>TYBE PVC 40 Y COMPRIS ACCESSOIRE DE RACCORDEMENT</t>
  </si>
  <si>
    <t>LINTEAU &amp; APPAREIL DE SOUDURE</t>
  </si>
  <si>
    <t>TIGE DIAM 6</t>
  </si>
  <si>
    <t>GAINE DOUBLE PAROI 63</t>
  </si>
  <si>
    <t>FLEXIBLE 160</t>
  </si>
  <si>
    <t>SIPHON PVC 32</t>
  </si>
  <si>
    <t>HOUCINE</t>
  </si>
  <si>
    <t>LAHLALI</t>
  </si>
  <si>
    <t>TUBE PVC 110</t>
  </si>
  <si>
    <t>TUBE PVC 100</t>
  </si>
  <si>
    <t>COLLE SADIR</t>
  </si>
  <si>
    <t>FOURNITURE DE MACONNERIE POUR CARELLAGE (CIMENT,SABLE,,)</t>
  </si>
  <si>
    <t>ENDUIT RAMA</t>
  </si>
  <si>
    <t>ENDUIT ATLAS</t>
  </si>
  <si>
    <t>ENDUIT PLASTIQUE</t>
  </si>
  <si>
    <t>PLATRE LISSE</t>
  </si>
  <si>
    <t>SCOTCH 3M</t>
  </si>
  <si>
    <t>PAPIER POLISAGE 60</t>
  </si>
  <si>
    <t>PAPIER POLISAGE 80</t>
  </si>
  <si>
    <t>TEINTE ATLAS</t>
  </si>
  <si>
    <t>MANCHON PVC 32</t>
  </si>
  <si>
    <t>REDUCTION PVC 32*25</t>
  </si>
  <si>
    <t>REDUCTION PVC 32*1/2</t>
  </si>
  <si>
    <t>HOUCINE LAHLOU</t>
  </si>
  <si>
    <t>METRE RUBAN</t>
  </si>
  <si>
    <t>NILOE BLANC PLAQUE 2 POSTE</t>
  </si>
  <si>
    <t>FOURMICA+DISQUE</t>
  </si>
  <si>
    <t>PINCE A GAZ+SCIE CLOCHE+CLE</t>
  </si>
  <si>
    <t>VIS 6,3*32</t>
  </si>
  <si>
    <t>VERRE DE SOUDURE + BAGUETTE DE SOUDURE</t>
  </si>
  <si>
    <t>DISQUE 230*1,9</t>
  </si>
  <si>
    <t>DISQUE 115*1,6</t>
  </si>
  <si>
    <t>BAGUETTE DE SOUDURE 2,5</t>
  </si>
  <si>
    <t>SILICOUN</t>
  </si>
  <si>
    <t>CABLE SOUPLE 2*1,5+BARETTE DOMINO</t>
  </si>
  <si>
    <t>REDUCTION 50/40+MANCHON Ø50+PAQUET CHEVILLE 8</t>
  </si>
  <si>
    <t>NETTOYAGE DE VOITURE</t>
  </si>
  <si>
    <t>FORMICA LB POUR TABLEAU</t>
  </si>
  <si>
    <t>CANNOT+PINCEAU</t>
  </si>
  <si>
    <t>VIS AUTO VISSEUSE</t>
  </si>
  <si>
    <t>PEINTURE  LAQUE ATLAS 5KG</t>
  </si>
  <si>
    <t>CALIFORNIA</t>
  </si>
  <si>
    <t xml:space="preserve">SAC CIMENT </t>
  </si>
  <si>
    <t>COUSSIN DOKKER</t>
  </si>
  <si>
    <t>RACCORD MAL 63*2"</t>
  </si>
  <si>
    <t>FRAIS DE SOUDURE</t>
  </si>
  <si>
    <t>ROBINET EQUERRE 1/2*3/8 APP N</t>
  </si>
  <si>
    <t>SAC CIMENT+0,5SABLE (CABINET DOCTEUR)</t>
  </si>
  <si>
    <t>CHANGEMENT D'ECLAIRAGE DE VOITURE</t>
  </si>
  <si>
    <t>BOUCHAIB LAHBABI</t>
  </si>
  <si>
    <t>TE EGALE 20</t>
  </si>
  <si>
    <t>VIS 6,3*25</t>
  </si>
  <si>
    <t>SCOTCH EMBALAGE</t>
  </si>
  <si>
    <t>CHEVILLE METTALIQUE DIAM 10</t>
  </si>
  <si>
    <t xml:space="preserve"> ISOGRIS 21</t>
  </si>
  <si>
    <t>RETUBE GRIFLEX</t>
  </si>
  <si>
    <t>CABLE 10 POUR ALIMENTATION DISJONCTEUR</t>
  </si>
  <si>
    <t>VIS 4*40</t>
  </si>
  <si>
    <t>TUBE PVC 125</t>
  </si>
  <si>
    <t xml:space="preserve">DECAPAGE CARRELAGE </t>
  </si>
  <si>
    <t>LEONI HARBILI MLS</t>
  </si>
  <si>
    <t xml:space="preserve">PAPIER COLLE </t>
  </si>
  <si>
    <t xml:space="preserve">PRODUIT NETTOYAGE </t>
  </si>
  <si>
    <t>TEFLON GRAND</t>
  </si>
  <si>
    <t>RACCORD MAL( fuit d'eau)</t>
  </si>
  <si>
    <t>ATLAS ITRY VINYLIQUE 10KG</t>
  </si>
  <si>
    <t>RMA LALLA YACOUT</t>
  </si>
  <si>
    <t>sable</t>
  </si>
  <si>
    <t xml:space="preserve">BOUCHON </t>
  </si>
  <si>
    <t xml:space="preserve">réparation porte aluminium </t>
  </si>
  <si>
    <t>BURIN</t>
  </si>
  <si>
    <t>LOCATION ESCALE</t>
  </si>
  <si>
    <t xml:space="preserve">SABLE </t>
  </si>
  <si>
    <t xml:space="preserve">COUDE PPR Ø20 </t>
  </si>
  <si>
    <t xml:space="preserve">LOCATION DEGAGEUR </t>
  </si>
  <si>
    <t>ciment</t>
  </si>
  <si>
    <t>échelle loyer (2 jour) 2m</t>
  </si>
  <si>
    <t xml:space="preserve">3 salarié </t>
  </si>
  <si>
    <t>loyer lamon</t>
  </si>
  <si>
    <t xml:space="preserve">DÉCHET </t>
  </si>
  <si>
    <t>loyer échelle 01/03 à 16/03</t>
  </si>
  <si>
    <t xml:space="preserve">loyer échelle ( 21/03 à  01/04) 2echelle + transport 30dh </t>
  </si>
  <si>
    <t>TRANCHE HARBILI</t>
  </si>
  <si>
    <t xml:space="preserve">APPRT AIN BORJA </t>
  </si>
  <si>
    <t xml:space="preserve">FOURNITURE BA13 </t>
  </si>
  <si>
    <t>APPARTEMENT MOHAMEDIA</t>
  </si>
  <si>
    <t>10/02/20023</t>
  </si>
  <si>
    <t>HUILE</t>
  </si>
  <si>
    <t xml:space="preserve">DEMOLUTION BOIS </t>
  </si>
  <si>
    <t>APPARTEMENT RMA MEDINA</t>
  </si>
  <si>
    <t>DEMOLUTION MUR</t>
  </si>
  <si>
    <t>CONSIERGE RMA</t>
  </si>
  <si>
    <t xml:space="preserve">100 SAC VIDE </t>
  </si>
  <si>
    <t>SEUIL EN MARBRE DE GRIS DE TIFLET (0,42*3,18)</t>
  </si>
  <si>
    <t>FAUX CADRE</t>
  </si>
  <si>
    <t>JOINT CREUX</t>
  </si>
  <si>
    <t>CHEVILLE BETON</t>
  </si>
  <si>
    <t>PAPIER ABRASSIF</t>
  </si>
  <si>
    <t>PAPIER COLLA</t>
  </si>
  <si>
    <t>venille itry plaste 30kg</t>
  </si>
  <si>
    <t xml:space="preserve">COUDE PVC DIM 40 </t>
  </si>
  <si>
    <t>TUB PVC DIM 40</t>
  </si>
  <si>
    <t>FIXIBLE 1/2</t>
  </si>
  <si>
    <t>PELLE COMPLET</t>
  </si>
  <si>
    <t>PEINTURE HABILLAGR BA13 COULIOIRE ETAG 6 MOHAMMEDIA</t>
  </si>
  <si>
    <t>APPRT MOHAMMEDIA PARK</t>
  </si>
  <si>
    <t>DEPOSE CARRELAGE MUR ET GRANITE</t>
  </si>
  <si>
    <t xml:space="preserve">50 SAC VIDE </t>
  </si>
  <si>
    <t>TUBE PVC DIAM 100</t>
  </si>
  <si>
    <t>TE 1/2 DIAM 16</t>
  </si>
  <si>
    <t>RACCORD 1/2 DIAM 16</t>
  </si>
  <si>
    <t>SAC GRAVIER</t>
  </si>
  <si>
    <t xml:space="preserve">POMPE PEINTURE </t>
  </si>
  <si>
    <t>PEINTURE VINILYQUE KG</t>
  </si>
  <si>
    <t>TUBE ORANGE DIAM 16</t>
  </si>
  <si>
    <t>TUBE ORANGE DIAM 13 (ROULEAU)</t>
  </si>
  <si>
    <t>ISOGRIS 25</t>
  </si>
  <si>
    <t>ISOGRIS 26</t>
  </si>
  <si>
    <t>BOITE CARRE VERT</t>
  </si>
  <si>
    <t>COFFRET DIAM 14</t>
  </si>
  <si>
    <t>BOITE ETANCHE 15/10</t>
  </si>
  <si>
    <t>BOITE ETANCHE 10/10</t>
  </si>
  <si>
    <t xml:space="preserve">BOITE DE SOL </t>
  </si>
  <si>
    <t xml:space="preserve">PIQUAGE </t>
  </si>
  <si>
    <t>TUBE ISOGRIS DIAM 13</t>
  </si>
  <si>
    <t>COLIER COLSON</t>
  </si>
  <si>
    <t>EVACUATION DECHETS 1</t>
  </si>
  <si>
    <t>LEONI BOISKOURA</t>
  </si>
  <si>
    <t>CHEVILLE D8</t>
  </si>
  <si>
    <t>MAMELON 3/4 CUIVRE</t>
  </si>
  <si>
    <t>SERRURE</t>
  </si>
  <si>
    <t>MANCHE DE PELLE EN BOIS</t>
  </si>
  <si>
    <t>BANK AL MAGHREB</t>
  </si>
  <si>
    <t>CHALUMEAU</t>
  </si>
  <si>
    <t>SAC DE SABLE</t>
  </si>
  <si>
    <t>SAC DE GRAVIER</t>
  </si>
  <si>
    <t>CIMENT 25KG</t>
  </si>
  <si>
    <t>TE PPR 20</t>
  </si>
  <si>
    <t>PINCE DE PEINTURE</t>
  </si>
  <si>
    <t>JMILA</t>
  </si>
  <si>
    <t>BARRE DE FER 8</t>
  </si>
  <si>
    <t>ROBINET D'ARRET D20</t>
  </si>
  <si>
    <t>BOUCHAN PVC 110</t>
  </si>
  <si>
    <t>ACHAT ESCALIER 2M</t>
  </si>
  <si>
    <t>TUBE PVC D100</t>
  </si>
  <si>
    <t>TUBE PVC D40</t>
  </si>
  <si>
    <t>SERRURE WC</t>
  </si>
  <si>
    <t>SERRURE BUREAU</t>
  </si>
  <si>
    <t>SABLE POUR CARRELAGE</t>
  </si>
  <si>
    <t>CIMENT POUR CARRELAGE</t>
  </si>
  <si>
    <t>COUDE PVC 32 A 45°</t>
  </si>
  <si>
    <t>COUDE PVC 100 A 45°</t>
  </si>
  <si>
    <t>FLEXIBLE WC</t>
  </si>
  <si>
    <t>RACCORD FEMELLE 40</t>
  </si>
  <si>
    <t>ROBINET EQUERRE 1/2*1/2</t>
  </si>
  <si>
    <t>PISTOLET</t>
  </si>
  <si>
    <t>PLINTH ELECTRIQUE</t>
  </si>
  <si>
    <t>PAQUET DOMINO</t>
  </si>
  <si>
    <t>CHEVILLE D6</t>
  </si>
  <si>
    <t>CHEVILLE DE BA13</t>
  </si>
  <si>
    <t>GRILLEGE D'ENDUIT</t>
  </si>
  <si>
    <t>MANCHON D6 ( B13)</t>
  </si>
  <si>
    <t>FLEXIBLE D 200</t>
  </si>
  <si>
    <t>TRAPPE DE VISITE</t>
  </si>
  <si>
    <t>PLATRE B13</t>
  </si>
  <si>
    <t xml:space="preserve">ENDUIT PATRE </t>
  </si>
  <si>
    <t>PAPIER ABRASIF 80</t>
  </si>
  <si>
    <t>PAPIER COLLANT</t>
  </si>
  <si>
    <t>ATLAS ITRY VINYLE</t>
  </si>
  <si>
    <t xml:space="preserve">TEINTE </t>
  </si>
  <si>
    <t>RALLONGE 6 PRISE</t>
  </si>
  <si>
    <t>PRODUIT DE MENAGE</t>
  </si>
  <si>
    <t>COLLIER PPR D20</t>
  </si>
  <si>
    <t>ROBINET PPR 20</t>
  </si>
  <si>
    <t>REDUCTION PPR 25/20</t>
  </si>
  <si>
    <t>CIMENT 45</t>
  </si>
  <si>
    <t>MICHE D6</t>
  </si>
  <si>
    <t>ATLAS LAQUE ITRY GRIS POUR GARDE CORP</t>
  </si>
  <si>
    <t>PAPIER POLISSAGE 60</t>
  </si>
  <si>
    <t>TEINTE CREME HUILE</t>
  </si>
  <si>
    <t>GRATTOIR</t>
  </si>
  <si>
    <t>TEINTE D'EAU</t>
  </si>
  <si>
    <t>FIL ATTACHE</t>
  </si>
  <si>
    <t>BARRE DE FER</t>
  </si>
  <si>
    <t>LEGENT DE SECURITE</t>
  </si>
  <si>
    <t>FOURNITURE PEINTURE (ENDUIT,TEINTE EAU )</t>
  </si>
  <si>
    <t>TUBE PER DIAM 16</t>
  </si>
  <si>
    <t>COUDE PVC DIAM 100 A 45°</t>
  </si>
  <si>
    <t>COUDE  1/2 DIAM 16</t>
  </si>
  <si>
    <t>ROBINET DE SERVICE 1/2</t>
  </si>
  <si>
    <t>BRIQUE 15/50</t>
  </si>
  <si>
    <t>GRAVIER</t>
  </si>
  <si>
    <t>BARRE 10</t>
  </si>
  <si>
    <t>BARRE 12</t>
  </si>
  <si>
    <t>BARRE 6</t>
  </si>
  <si>
    <t>MASTIQUE</t>
  </si>
  <si>
    <t>MAIN D'ŒUVRE FAUX PLAFOND </t>
  </si>
  <si>
    <t>FOURRURE E 3M</t>
  </si>
  <si>
    <t>VIS 25</t>
  </si>
  <si>
    <t>TEINTE EAU</t>
  </si>
  <si>
    <t>REDUCTION PPR 20/25</t>
  </si>
  <si>
    <t>TUVE PVC D40</t>
  </si>
  <si>
    <t>COUDE PVC  110 A 45°</t>
  </si>
  <si>
    <t>CULOTTE PVC 100</t>
  </si>
  <si>
    <t>COUDE PVC  100 A 45°</t>
  </si>
  <si>
    <t>REDUCTION PVC 100*40 pvc</t>
  </si>
  <si>
    <t>COUDE PVC DIM 100</t>
  </si>
  <si>
    <t>COUDE PPR ASSOUDE D20</t>
  </si>
  <si>
    <t>COUDE PPR FEMELLE 20</t>
  </si>
  <si>
    <t>FIXATION WC</t>
  </si>
  <si>
    <t>ROBINET EQUERRE  1/2</t>
  </si>
  <si>
    <t>ISOGRIS DIAM 16</t>
  </si>
  <si>
    <t>TEINTE BLEU</t>
  </si>
  <si>
    <t>TEINTE ROUGE</t>
  </si>
  <si>
    <t>AGENCE HAD BELFAA</t>
  </si>
  <si>
    <t>MONTANT TOTAL ABDELLAH ADDAOUI</t>
  </si>
  <si>
    <t>MONTANT TOTAL FOURNITURE HAMZA FETHANE</t>
  </si>
  <si>
    <t>MONTANT TOTAL FOURNITURE ABELLATIF LAHLALI</t>
  </si>
  <si>
    <t>MONTANT TOTAL FOURNITURE BOUCHAB LAHBABI</t>
  </si>
  <si>
    <t>MONTANT TOTAL FOURNITURE MOHAMED JMILA</t>
  </si>
  <si>
    <t>MOHAMED JMILA</t>
  </si>
  <si>
    <t>MONTANT TOTAL FOURNITURE HOUCINE LAHLOU</t>
  </si>
  <si>
    <t xml:space="preserve">MONTANT TOTAL FOURNITURE </t>
  </si>
  <si>
    <t xml:space="preserve">MONTANT TOTAL AVEC FACTURE </t>
  </si>
  <si>
    <t>MONTANT TOTAL AVEC 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</si>
</sst>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]_-;\-* #,##0.00\ [$€]_-;_-* &quot;-&quot;??\ [$€]_-;_-@_-"/>
    <numFmt numFmtId="165" formatCode="[$-40C]m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8"/>
      <name val="Candara"/>
      <family val="2"/>
    </font>
    <font>
      <b/>
      <sz val="8"/>
      <color theme="0"/>
      <name val="Candara"/>
      <family val="2"/>
    </font>
    <font>
      <b/>
      <sz val="12"/>
      <color theme="0"/>
      <name val="Candara"/>
      <family val="2"/>
    </font>
    <font>
      <b/>
      <sz val="8"/>
      <color indexed="62"/>
      <name val="Candara"/>
      <family val="2"/>
    </font>
    <font>
      <sz val="8"/>
      <color indexed="62"/>
      <name val="Candara"/>
      <family val="2"/>
    </font>
    <font>
      <b/>
      <sz val="8"/>
      <name val="Candara"/>
      <family val="2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8" tint="-0.499984740745262"/>
      <name val="Candara"/>
      <family val="2"/>
    </font>
    <font>
      <sz val="8"/>
      <color rgb="FFFF0000"/>
      <name val="Candara"/>
      <family val="2"/>
    </font>
    <font>
      <b/>
      <sz val="8"/>
      <color rgb="FFFF0000"/>
      <name val="Candara"/>
      <family val="2"/>
    </font>
    <font>
      <sz val="28"/>
      <color theme="8" tint="-0.499984740745262"/>
      <name val="Calibri"/>
      <family val="2"/>
      <scheme val="minor"/>
    </font>
    <font>
      <b/>
      <sz val="28"/>
      <color theme="8" tint="-0.499984740745262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name val="Candara"/>
      <family val="2"/>
    </font>
    <font>
      <b/>
      <sz val="14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0"/>
      </left>
      <right style="thin">
        <color theme="0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0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0"/>
      </left>
      <right/>
      <top style="thin">
        <color theme="4" tint="-0.499984740745262"/>
      </top>
      <bottom style="thin">
        <color theme="0"/>
      </bottom>
      <diagonal/>
    </border>
    <border>
      <left/>
      <right/>
      <top style="thin">
        <color theme="4" tint="-0.499984740745262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-0.499984740745262"/>
      </bottom>
      <diagonal/>
    </border>
    <border>
      <left style="thin">
        <color theme="0"/>
      </left>
      <right style="thin">
        <color theme="0"/>
      </right>
      <top style="thin">
        <color theme="4" tint="-0.499984740745262"/>
      </top>
      <bottom/>
      <diagonal/>
    </border>
    <border>
      <left style="thin">
        <color theme="0"/>
      </left>
      <right/>
      <top style="thin">
        <color theme="4" tint="-0.499984740745262"/>
      </top>
      <bottom/>
      <diagonal/>
    </border>
    <border>
      <left style="thin">
        <color theme="0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indexed="64"/>
      </top>
      <bottom style="thin">
        <color theme="4" tint="-0.499984740745262"/>
      </bottom>
      <diagonal/>
    </border>
    <border>
      <left/>
      <right/>
      <top style="thin">
        <color indexed="64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 applyFill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165" fontId="5" fillId="0" borderId="0"/>
    <xf numFmtId="165" fontId="1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165" fontId="6" fillId="0" borderId="0" xfId="11" applyFont="1"/>
    <xf numFmtId="43" fontId="6" fillId="0" borderId="0" xfId="3" applyFont="1" applyAlignment="1">
      <alignment horizontal="center" vertical="center"/>
    </xf>
    <xf numFmtId="165" fontId="6" fillId="0" borderId="0" xfId="11" applyFont="1" applyAlignment="1">
      <alignment horizontal="center" vertical="center"/>
    </xf>
    <xf numFmtId="165" fontId="7" fillId="4" borderId="4" xfId="11" applyFont="1" applyFill="1" applyBorder="1" applyAlignment="1">
      <alignment horizontal="center" vertical="center"/>
    </xf>
    <xf numFmtId="165" fontId="6" fillId="0" borderId="0" xfId="11" applyFont="1" applyAlignment="1">
      <alignment horizontal="center"/>
    </xf>
    <xf numFmtId="165" fontId="10" fillId="5" borderId="6" xfId="11" applyFont="1" applyFill="1" applyBorder="1" applyAlignment="1">
      <alignment vertical="center" wrapText="1"/>
    </xf>
    <xf numFmtId="3" fontId="10" fillId="5" borderId="6" xfId="11" applyNumberFormat="1" applyFont="1" applyFill="1" applyBorder="1" applyAlignment="1">
      <alignment vertical="center" wrapText="1"/>
    </xf>
    <xf numFmtId="43" fontId="9" fillId="5" borderId="6" xfId="3" applyFont="1" applyFill="1" applyBorder="1" applyAlignment="1" applyProtection="1">
      <alignment horizontal="center" vertical="center" wrapText="1"/>
    </xf>
    <xf numFmtId="43" fontId="11" fillId="3" borderId="5" xfId="3" applyFont="1" applyFill="1" applyBorder="1" applyAlignment="1" applyProtection="1">
      <alignment horizontal="center" vertical="center" wrapText="1"/>
    </xf>
    <xf numFmtId="43" fontId="7" fillId="6" borderId="3" xfId="3" applyFont="1" applyFill="1" applyBorder="1" applyAlignment="1" applyProtection="1">
      <alignment horizontal="center" vertical="center" wrapText="1"/>
    </xf>
    <xf numFmtId="165" fontId="6" fillId="0" borderId="0" xfId="11" applyFont="1" applyAlignment="1">
      <alignment horizontal="left"/>
    </xf>
    <xf numFmtId="0" fontId="0" fillId="0" borderId="0" xfId="0" applyAlignment="1">
      <alignment horizontal="left"/>
    </xf>
    <xf numFmtId="43" fontId="9" fillId="0" borderId="10" xfId="3" applyFont="1" applyBorder="1" applyAlignment="1">
      <alignment horizontal="center" vertical="center"/>
    </xf>
    <xf numFmtId="43" fontId="6" fillId="0" borderId="1" xfId="3" applyFont="1" applyBorder="1" applyAlignment="1">
      <alignment horizontal="center" vertical="center"/>
    </xf>
    <xf numFmtId="165" fontId="6" fillId="0" borderId="15" xfId="11" applyFont="1" applyBorder="1"/>
    <xf numFmtId="43" fontId="9" fillId="0" borderId="18" xfId="3" applyFont="1" applyBorder="1" applyAlignment="1">
      <alignment horizontal="center" vertical="center"/>
    </xf>
    <xf numFmtId="14" fontId="13" fillId="0" borderId="19" xfId="0" applyNumberFormat="1" applyFont="1" applyBorder="1" applyAlignment="1">
      <alignment horizontal="center"/>
    </xf>
    <xf numFmtId="43" fontId="9" fillId="5" borderId="24" xfId="3" applyFont="1" applyFill="1" applyBorder="1" applyAlignment="1" applyProtection="1">
      <alignment horizontal="center" vertical="center" wrapText="1"/>
    </xf>
    <xf numFmtId="43" fontId="11" fillId="3" borderId="16" xfId="3" applyFont="1" applyFill="1" applyBorder="1" applyAlignment="1" applyProtection="1">
      <alignment horizontal="center" vertical="center" wrapText="1"/>
    </xf>
    <xf numFmtId="43" fontId="11" fillId="5" borderId="19" xfId="3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7" fillId="4" borderId="26" xfId="11" applyFont="1" applyFill="1" applyBorder="1" applyAlignment="1">
      <alignment horizontal="center" vertical="center"/>
    </xf>
    <xf numFmtId="165" fontId="7" fillId="4" borderId="27" xfId="11" applyFont="1" applyFill="1" applyBorder="1" applyAlignment="1">
      <alignment horizontal="center" vertical="center"/>
    </xf>
    <xf numFmtId="43" fontId="7" fillId="4" borderId="28" xfId="3" applyFont="1" applyFill="1" applyBorder="1" applyAlignment="1">
      <alignment horizontal="center" vertical="center"/>
    </xf>
    <xf numFmtId="43" fontId="9" fillId="0" borderId="7" xfId="3" applyFont="1" applyBorder="1" applyAlignment="1">
      <alignment horizontal="center" vertical="center"/>
    </xf>
    <xf numFmtId="43" fontId="7" fillId="4" borderId="29" xfId="3" applyFont="1" applyFill="1" applyBorder="1" applyAlignment="1">
      <alignment horizontal="center" vertical="center"/>
    </xf>
    <xf numFmtId="14" fontId="10" fillId="5" borderId="19" xfId="11" applyNumberFormat="1" applyFont="1" applyFill="1" applyBorder="1" applyAlignment="1">
      <alignment horizontal="center" vertical="center" wrapText="1"/>
    </xf>
    <xf numFmtId="165" fontId="10" fillId="5" borderId="19" xfId="11" applyFont="1" applyFill="1" applyBorder="1" applyAlignment="1">
      <alignment vertical="center" wrapText="1"/>
    </xf>
    <xf numFmtId="165" fontId="10" fillId="5" borderId="19" xfId="11" applyFont="1" applyFill="1" applyBorder="1" applyAlignment="1">
      <alignment horizontal="center" vertical="center" wrapText="1"/>
    </xf>
    <xf numFmtId="43" fontId="9" fillId="5" borderId="19" xfId="3" applyFont="1" applyFill="1" applyBorder="1" applyAlignment="1" applyProtection="1">
      <alignment horizontal="center" vertical="center" wrapText="1"/>
    </xf>
    <xf numFmtId="43" fontId="9" fillId="2" borderId="19" xfId="3" applyFont="1" applyFill="1" applyBorder="1" applyAlignment="1" applyProtection="1">
      <alignment horizontal="center" vertical="center" wrapText="1"/>
    </xf>
    <xf numFmtId="43" fontId="11" fillId="3" borderId="5" xfId="3" applyFont="1" applyFill="1" applyBorder="1" applyAlignment="1" applyProtection="1">
      <alignment horizontal="center" vertical="center" wrapText="1"/>
    </xf>
    <xf numFmtId="14" fontId="13" fillId="0" borderId="21" xfId="0" applyNumberFormat="1" applyFont="1" applyBorder="1" applyAlignment="1">
      <alignment vertical="center"/>
    </xf>
    <xf numFmtId="14" fontId="13" fillId="0" borderId="22" xfId="0" applyNumberFormat="1" applyFont="1" applyBorder="1" applyAlignment="1">
      <alignment vertical="center"/>
    </xf>
    <xf numFmtId="43" fontId="7" fillId="4" borderId="14" xfId="3" applyFont="1" applyFill="1" applyBorder="1" applyAlignment="1">
      <alignment horizontal="center" vertical="center"/>
    </xf>
    <xf numFmtId="43" fontId="7" fillId="4" borderId="32" xfId="3" applyFont="1" applyFill="1" applyBorder="1" applyAlignment="1">
      <alignment horizontal="center" vertical="center"/>
    </xf>
    <xf numFmtId="49" fontId="8" fillId="4" borderId="11" xfId="3" applyNumberFormat="1" applyFont="1" applyFill="1" applyBorder="1" applyAlignment="1">
      <alignment horizontal="center" vertical="center"/>
    </xf>
    <xf numFmtId="49" fontId="8" fillId="4" borderId="12" xfId="3" applyNumberFormat="1" applyFont="1" applyFill="1" applyBorder="1" applyAlignment="1">
      <alignment horizontal="center" vertical="center"/>
    </xf>
    <xf numFmtId="43" fontId="7" fillId="6" borderId="4" xfId="3" applyFont="1" applyFill="1" applyBorder="1" applyAlignment="1" applyProtection="1">
      <alignment horizontal="center" vertical="center" wrapText="1"/>
    </xf>
    <xf numFmtId="43" fontId="7" fillId="6" borderId="6" xfId="3" applyFont="1" applyFill="1" applyBorder="1" applyAlignment="1" applyProtection="1">
      <alignment horizontal="center" vertical="center" wrapText="1"/>
    </xf>
    <xf numFmtId="43" fontId="7" fillId="6" borderId="2" xfId="3" applyFont="1" applyFill="1" applyBorder="1" applyAlignment="1" applyProtection="1">
      <alignment horizontal="center" vertical="center" wrapText="1"/>
    </xf>
    <xf numFmtId="43" fontId="11" fillId="3" borderId="5" xfId="3" applyFont="1" applyFill="1" applyBorder="1" applyAlignment="1" applyProtection="1">
      <alignment horizontal="center" vertical="center" wrapText="1"/>
    </xf>
    <xf numFmtId="165" fontId="7" fillId="4" borderId="10" xfId="3" applyNumberFormat="1" applyFont="1" applyFill="1" applyBorder="1" applyAlignment="1">
      <alignment horizontal="center" vertical="center"/>
    </xf>
    <xf numFmtId="165" fontId="7" fillId="4" borderId="6" xfId="3" applyNumberFormat="1" applyFont="1" applyFill="1" applyBorder="1" applyAlignment="1">
      <alignment horizontal="center" vertical="center"/>
    </xf>
    <xf numFmtId="165" fontId="7" fillId="4" borderId="2" xfId="3" applyNumberFormat="1" applyFont="1" applyFill="1" applyBorder="1" applyAlignment="1">
      <alignment horizontal="center" vertical="center"/>
    </xf>
    <xf numFmtId="49" fontId="8" fillId="4" borderId="9" xfId="3" applyNumberFormat="1" applyFont="1" applyFill="1" applyBorder="1" applyAlignment="1">
      <alignment horizontal="center" vertical="center"/>
    </xf>
    <xf numFmtId="49" fontId="8" fillId="4" borderId="0" xfId="3" applyNumberFormat="1" applyFont="1" applyFill="1" applyBorder="1" applyAlignment="1">
      <alignment horizontal="center" vertical="center"/>
    </xf>
    <xf numFmtId="43" fontId="11" fillId="3" borderId="30" xfId="3" applyFont="1" applyFill="1" applyBorder="1" applyAlignment="1" applyProtection="1">
      <alignment horizontal="center" vertical="center" wrapText="1"/>
    </xf>
    <xf numFmtId="43" fontId="11" fillId="3" borderId="31" xfId="3" applyFont="1" applyFill="1" applyBorder="1" applyAlignment="1" applyProtection="1">
      <alignment horizontal="center" vertical="center" wrapText="1"/>
    </xf>
    <xf numFmtId="165" fontId="7" fillId="4" borderId="20" xfId="11" applyFont="1" applyFill="1" applyBorder="1" applyAlignment="1">
      <alignment horizontal="center" vertical="center"/>
    </xf>
    <xf numFmtId="43" fontId="7" fillId="4" borderId="20" xfId="3" applyFont="1" applyFill="1" applyBorder="1" applyAlignment="1">
      <alignment horizontal="center" vertical="center"/>
    </xf>
    <xf numFmtId="165" fontId="7" fillId="4" borderId="0" xfId="11" applyFont="1" applyFill="1" applyAlignment="1">
      <alignment horizontal="center" vertical="center"/>
    </xf>
    <xf numFmtId="43" fontId="10" fillId="5" borderId="19" xfId="3" applyFont="1" applyFill="1" applyBorder="1" applyAlignment="1" applyProtection="1">
      <alignment horizontal="center" vertical="center" wrapText="1"/>
    </xf>
    <xf numFmtId="43" fontId="15" fillId="3" borderId="10" xfId="3" applyFont="1" applyFill="1" applyBorder="1" applyAlignment="1" applyProtection="1">
      <alignment horizontal="center" vertical="center" wrapText="1"/>
    </xf>
    <xf numFmtId="43" fontId="9" fillId="5" borderId="33" xfId="3" applyFont="1" applyFill="1" applyBorder="1" applyAlignment="1" applyProtection="1">
      <alignment horizontal="center" vertical="center" wrapText="1"/>
    </xf>
    <xf numFmtId="165" fontId="7" fillId="4" borderId="0" xfId="11" applyFont="1" applyFill="1" applyBorder="1" applyAlignment="1">
      <alignment horizontal="center" vertical="center"/>
    </xf>
    <xf numFmtId="43" fontId="7" fillId="4" borderId="0" xfId="3" applyFont="1" applyFill="1" applyBorder="1" applyAlignment="1">
      <alignment horizontal="center" vertical="center"/>
    </xf>
    <xf numFmtId="43" fontId="15" fillId="3" borderId="30" xfId="3" applyFont="1" applyFill="1" applyBorder="1" applyAlignment="1" applyProtection="1">
      <alignment horizontal="center" vertical="center" wrapText="1"/>
    </xf>
    <xf numFmtId="14" fontId="16" fillId="5" borderId="19" xfId="11" applyNumberFormat="1" applyFont="1" applyFill="1" applyBorder="1" applyAlignment="1">
      <alignment horizontal="center" vertical="center" wrapText="1"/>
    </xf>
    <xf numFmtId="43" fontId="17" fillId="5" borderId="19" xfId="3" applyFont="1" applyFill="1" applyBorder="1" applyAlignment="1" applyProtection="1">
      <alignment horizontal="center" vertical="center" wrapText="1"/>
    </xf>
    <xf numFmtId="43" fontId="16" fillId="5" borderId="19" xfId="3" applyFont="1" applyFill="1" applyBorder="1" applyAlignment="1" applyProtection="1">
      <alignment horizontal="center" vertical="center" wrapText="1"/>
    </xf>
    <xf numFmtId="0" fontId="14" fillId="0" borderId="0" xfId="0" applyFont="1"/>
    <xf numFmtId="43" fontId="9" fillId="5" borderId="23" xfId="3" applyFont="1" applyFill="1" applyBorder="1" applyAlignment="1" applyProtection="1">
      <alignment horizontal="center" vertical="center" wrapText="1"/>
    </xf>
    <xf numFmtId="43" fontId="7" fillId="4" borderId="34" xfId="3" applyFont="1" applyFill="1" applyBorder="1" applyAlignment="1">
      <alignment horizontal="center" vertical="center"/>
    </xf>
    <xf numFmtId="43" fontId="7" fillId="4" borderId="35" xfId="3" applyFont="1" applyFill="1" applyBorder="1" applyAlignment="1">
      <alignment horizontal="center" vertical="center"/>
    </xf>
    <xf numFmtId="43" fontId="7" fillId="4" borderId="36" xfId="3" applyFont="1" applyFill="1" applyBorder="1" applyAlignment="1">
      <alignment horizontal="center" vertical="center"/>
    </xf>
    <xf numFmtId="43" fontId="7" fillId="4" borderId="1" xfId="3" applyFont="1" applyFill="1" applyBorder="1" applyAlignment="1">
      <alignment horizontal="center" vertical="center"/>
    </xf>
    <xf numFmtId="43" fontId="7" fillId="4" borderId="37" xfId="3" applyFont="1" applyFill="1" applyBorder="1" applyAlignment="1">
      <alignment horizontal="center" vertical="center"/>
    </xf>
    <xf numFmtId="43" fontId="7" fillId="4" borderId="38" xfId="3" applyFont="1" applyFill="1" applyBorder="1" applyAlignment="1">
      <alignment horizontal="center" vertical="center"/>
    </xf>
    <xf numFmtId="43" fontId="11" fillId="5" borderId="23" xfId="3" applyFont="1" applyFill="1" applyBorder="1" applyAlignment="1" applyProtection="1">
      <alignment horizontal="center" vertical="center" wrapText="1"/>
    </xf>
    <xf numFmtId="43" fontId="7" fillId="4" borderId="39" xfId="3" applyFont="1" applyFill="1" applyBorder="1" applyAlignment="1">
      <alignment horizontal="center" vertical="center"/>
    </xf>
    <xf numFmtId="43" fontId="7" fillId="4" borderId="36" xfId="3" applyFont="1" applyFill="1" applyBorder="1" applyAlignment="1">
      <alignment horizontal="center" vertical="center"/>
    </xf>
    <xf numFmtId="43" fontId="7" fillId="4" borderId="17" xfId="3" applyFont="1" applyFill="1" applyBorder="1" applyAlignment="1">
      <alignment horizontal="center" vertical="center"/>
    </xf>
    <xf numFmtId="43" fontId="7" fillId="4" borderId="13" xfId="3" applyFont="1" applyFill="1" applyBorder="1" applyAlignment="1">
      <alignment horizontal="center" vertical="center"/>
    </xf>
    <xf numFmtId="44" fontId="7" fillId="4" borderId="39" xfId="13" applyFont="1" applyFill="1" applyBorder="1" applyAlignment="1">
      <alignment horizontal="center" vertical="center"/>
    </xf>
    <xf numFmtId="44" fontId="7" fillId="4" borderId="36" xfId="13" applyFont="1" applyFill="1" applyBorder="1" applyAlignment="1">
      <alignment horizontal="center" vertical="center"/>
    </xf>
    <xf numFmtId="44" fontId="7" fillId="4" borderId="34" xfId="13" applyFont="1" applyFill="1" applyBorder="1" applyAlignment="1">
      <alignment horizontal="center" vertical="center"/>
    </xf>
    <xf numFmtId="44" fontId="7" fillId="4" borderId="35" xfId="13" applyFont="1" applyFill="1" applyBorder="1" applyAlignment="1">
      <alignment horizontal="center" vertical="center"/>
    </xf>
    <xf numFmtId="43" fontId="7" fillId="4" borderId="40" xfId="3" applyFont="1" applyFill="1" applyBorder="1" applyAlignment="1">
      <alignment horizontal="center" vertical="center"/>
    </xf>
    <xf numFmtId="0" fontId="0" fillId="0" borderId="9" xfId="0" applyBorder="1"/>
    <xf numFmtId="43" fontId="10" fillId="5" borderId="23" xfId="3" applyFont="1" applyFill="1" applyBorder="1" applyAlignment="1" applyProtection="1">
      <alignment horizontal="center" vertical="center" wrapText="1"/>
    </xf>
    <xf numFmtId="165" fontId="7" fillId="4" borderId="20" xfId="11" applyFont="1" applyFill="1" applyBorder="1" applyAlignment="1">
      <alignment horizontal="left" vertical="center"/>
    </xf>
    <xf numFmtId="165" fontId="7" fillId="4" borderId="0" xfId="11" applyFont="1" applyFill="1" applyBorder="1" applyAlignment="1">
      <alignment horizontal="left" vertical="center"/>
    </xf>
    <xf numFmtId="165" fontId="10" fillId="5" borderId="19" xfId="11" applyFont="1" applyFill="1" applyBorder="1" applyAlignment="1">
      <alignment horizontal="left" vertical="center" wrapText="1"/>
    </xf>
    <xf numFmtId="165" fontId="16" fillId="5" borderId="19" xfId="11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left"/>
    </xf>
    <xf numFmtId="14" fontId="18" fillId="0" borderId="22" xfId="0" applyNumberFormat="1" applyFont="1" applyBorder="1" applyAlignment="1">
      <alignment horizontal="center" vertical="center" textRotation="90" readingOrder="1"/>
    </xf>
    <xf numFmtId="14" fontId="18" fillId="0" borderId="25" xfId="0" applyNumberFormat="1" applyFont="1" applyBorder="1" applyAlignment="1">
      <alignment horizontal="center" vertical="center" textRotation="90" readingOrder="1"/>
    </xf>
    <xf numFmtId="14" fontId="19" fillId="0" borderId="22" xfId="0" applyNumberFormat="1" applyFont="1" applyBorder="1" applyAlignment="1">
      <alignment horizontal="center" vertical="center" textRotation="90"/>
    </xf>
    <xf numFmtId="14" fontId="19" fillId="0" borderId="23" xfId="0" applyNumberFormat="1" applyFont="1" applyBorder="1" applyAlignment="1">
      <alignment horizontal="center" vertical="center" textRotation="90"/>
    </xf>
    <xf numFmtId="14" fontId="19" fillId="0" borderId="21" xfId="0" applyNumberFormat="1" applyFont="1" applyBorder="1" applyAlignment="1">
      <alignment horizontal="center" vertical="center" textRotation="90"/>
    </xf>
    <xf numFmtId="43" fontId="17" fillId="5" borderId="24" xfId="3" applyFont="1" applyFill="1" applyBorder="1" applyAlignment="1" applyProtection="1">
      <alignment horizontal="center" vertical="center" wrapText="1"/>
    </xf>
    <xf numFmtId="14" fontId="13" fillId="0" borderId="22" xfId="0" applyNumberFormat="1" applyFont="1" applyFill="1" applyBorder="1" applyAlignment="1">
      <alignment vertical="center"/>
    </xf>
    <xf numFmtId="43" fontId="21" fillId="3" borderId="41" xfId="3" applyFont="1" applyFill="1" applyBorder="1" applyAlignment="1" applyProtection="1">
      <alignment horizontal="center" vertical="center" wrapText="1"/>
    </xf>
    <xf numFmtId="43" fontId="21" fillId="3" borderId="42" xfId="3" applyFont="1" applyFill="1" applyBorder="1" applyAlignment="1" applyProtection="1">
      <alignment horizontal="center" vertical="center" wrapText="1"/>
    </xf>
    <xf numFmtId="43" fontId="21" fillId="3" borderId="43" xfId="3" applyFont="1" applyFill="1" applyBorder="1" applyAlignment="1" applyProtection="1">
      <alignment horizontal="center" vertical="center" wrapText="1"/>
    </xf>
    <xf numFmtId="43" fontId="21" fillId="3" borderId="30" xfId="3" applyFont="1" applyFill="1" applyBorder="1" applyAlignment="1" applyProtection="1">
      <alignment horizontal="center" vertical="center" wrapText="1"/>
    </xf>
    <xf numFmtId="43" fontId="21" fillId="3" borderId="44" xfId="3" applyFont="1" applyFill="1" applyBorder="1" applyAlignment="1" applyProtection="1">
      <alignment horizontal="center" vertical="center" wrapText="1"/>
    </xf>
    <xf numFmtId="43" fontId="21" fillId="3" borderId="31" xfId="3" applyFont="1" applyFill="1" applyBorder="1" applyAlignment="1" applyProtection="1">
      <alignment horizontal="center" vertical="center" wrapText="1"/>
    </xf>
    <xf numFmtId="43" fontId="22" fillId="3" borderId="41" xfId="3" applyFont="1" applyFill="1" applyBorder="1" applyAlignment="1" applyProtection="1">
      <alignment horizontal="center" vertical="center" wrapText="1"/>
    </xf>
    <xf numFmtId="43" fontId="22" fillId="3" borderId="42" xfId="3" applyFont="1" applyFill="1" applyBorder="1" applyAlignment="1" applyProtection="1">
      <alignment horizontal="center" vertical="center" wrapText="1"/>
    </xf>
    <xf numFmtId="43" fontId="22" fillId="3" borderId="43" xfId="3" applyFont="1" applyFill="1" applyBorder="1" applyAlignment="1" applyProtection="1">
      <alignment horizontal="center" vertical="center" wrapText="1"/>
    </xf>
    <xf numFmtId="43" fontId="0" fillId="0" borderId="0" xfId="0" applyNumberFormat="1"/>
    <xf numFmtId="43" fontId="11" fillId="3" borderId="19" xfId="3" applyFont="1" applyFill="1" applyBorder="1" applyAlignment="1" applyProtection="1">
      <alignment horizontal="center" vertical="center" wrapText="1"/>
    </xf>
    <xf numFmtId="165" fontId="16" fillId="5" borderId="19" xfId="11" applyFont="1" applyFill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23" xfId="0" applyFont="1" applyBorder="1" applyAlignment="1">
      <alignment horizontal="center" vertical="center" textRotation="90"/>
    </xf>
  </cellXfs>
  <cellStyles count="14">
    <cellStyle name="Euro" xfId="4"/>
    <cellStyle name="Milliers 2" xfId="1"/>
    <cellStyle name="Milliers 3" xfId="3"/>
    <cellStyle name="Monétaire" xfId="13" builtinId="4"/>
    <cellStyle name="Normal" xfId="0" builtinId="0"/>
    <cellStyle name="Normal 2" xfId="2"/>
    <cellStyle name="Normal 2 2" xfId="5"/>
    <cellStyle name="Normal 3" xfId="6"/>
    <cellStyle name="Normal 4" xfId="7"/>
    <cellStyle name="Normal 5" xfId="8"/>
    <cellStyle name="Normal 6" xfId="11"/>
    <cellStyle name="Normal 6 2" xfId="12"/>
    <cellStyle name="Pourcentage 2" xfId="9"/>
    <cellStyle name="Style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8\Gestion%20Affair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s"/>
      <sheetName val="Collaborateurs"/>
      <sheetName val="Comptes"/>
      <sheetName val="Facturation"/>
      <sheetName val="Devis"/>
      <sheetName val="Achats"/>
      <sheetName val="Commandes"/>
      <sheetName val="Pointage"/>
      <sheetName val="CONGE"/>
      <sheetName val="Personnel"/>
      <sheetName val="CHARGES"/>
      <sheetName val="P-FACTURATION"/>
      <sheetName val="TECTRA"/>
      <sheetName val="Feuil1"/>
      <sheetName val="Feuil2"/>
    </sheetNames>
    <sheetDataSet>
      <sheetData sheetId="0">
        <row r="1">
          <cell r="A1">
            <v>600869</v>
          </cell>
          <cell r="I1" t="str">
            <v>OUAKTI</v>
          </cell>
        </row>
        <row r="2">
          <cell r="A2">
            <v>600870</v>
          </cell>
          <cell r="I2" t="str">
            <v>BENKHADRA</v>
          </cell>
        </row>
        <row r="3">
          <cell r="A3">
            <v>600871</v>
          </cell>
          <cell r="I3" t="str">
            <v>MACHICH</v>
          </cell>
        </row>
        <row r="4">
          <cell r="A4">
            <v>600872</v>
          </cell>
          <cell r="I4" t="str">
            <v>CHAKIB</v>
          </cell>
        </row>
        <row r="5">
          <cell r="A5">
            <v>600873</v>
          </cell>
          <cell r="I5" t="str">
            <v>BOUKAID</v>
          </cell>
        </row>
        <row r="6">
          <cell r="A6">
            <v>600874</v>
          </cell>
          <cell r="I6" t="str">
            <v>HAMMOUCH</v>
          </cell>
        </row>
        <row r="7">
          <cell r="A7">
            <v>93159</v>
          </cell>
        </row>
        <row r="15">
          <cell r="K15" t="str">
            <v>SA</v>
          </cell>
        </row>
        <row r="16">
          <cell r="K16" t="str">
            <v>PC</v>
          </cell>
        </row>
        <row r="17">
          <cell r="K17" t="str">
            <v>EC</v>
          </cell>
        </row>
        <row r="18">
          <cell r="K18" t="str">
            <v>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5" zoomScaleNormal="115" zoomScaleSheetLayoutView="100" workbookViewId="0">
      <selection activeCell="G20" sqref="G20"/>
    </sheetView>
  </sheetViews>
  <sheetFormatPr baseColWidth="10" defaultColWidth="11.42578125" defaultRowHeight="11.25" x14ac:dyDescent="0.2"/>
  <cols>
    <col min="1" max="4" width="11.140625" style="1" customWidth="1"/>
    <col min="5" max="5" width="13.7109375" style="1" customWidth="1"/>
    <col min="6" max="6" width="9.7109375" style="1" customWidth="1"/>
    <col min="7" max="7" width="13.7109375" style="2" customWidth="1"/>
    <col min="8" max="16384" width="11.42578125" style="1"/>
  </cols>
  <sheetData>
    <row r="1" spans="1:7" ht="10.15" customHeight="1" x14ac:dyDescent="0.2"/>
    <row r="2" spans="1:7" ht="17.45" customHeight="1" x14ac:dyDescent="0.2">
      <c r="G2" s="1"/>
    </row>
    <row r="3" spans="1:7" s="5" customFormat="1" ht="17.45" customHeight="1" x14ac:dyDescent="0.2">
      <c r="A3" s="44" t="s">
        <v>20</v>
      </c>
      <c r="B3" s="45"/>
      <c r="C3" s="45"/>
      <c r="D3" s="46"/>
      <c r="E3" s="4" t="s">
        <v>8</v>
      </c>
      <c r="F3" s="4" t="s">
        <v>9</v>
      </c>
      <c r="G3" s="4" t="s">
        <v>10</v>
      </c>
    </row>
    <row r="4" spans="1:7" ht="6" customHeight="1" x14ac:dyDescent="0.2">
      <c r="A4" s="6"/>
      <c r="B4" s="6"/>
      <c r="C4" s="7"/>
      <c r="D4" s="6"/>
      <c r="E4" s="6"/>
      <c r="F4" s="6"/>
      <c r="G4" s="8"/>
    </row>
    <row r="5" spans="1:7" ht="18" customHeight="1" x14ac:dyDescent="0.2">
      <c r="A5" s="43" t="s">
        <v>834</v>
      </c>
      <c r="B5" s="43"/>
      <c r="C5" s="43"/>
      <c r="D5" s="43"/>
      <c r="E5" s="9"/>
      <c r="F5" s="9"/>
      <c r="G5" s="9">
        <f>TRANSPORT!D182</f>
        <v>74478.53</v>
      </c>
    </row>
    <row r="6" spans="1:7" ht="6" customHeight="1" x14ac:dyDescent="0.2">
      <c r="A6" s="6"/>
      <c r="B6" s="6"/>
      <c r="C6" s="7"/>
      <c r="D6" s="6"/>
      <c r="E6" s="6"/>
      <c r="F6" s="6"/>
      <c r="G6" s="6"/>
    </row>
    <row r="7" spans="1:7" ht="18" customHeight="1" x14ac:dyDescent="0.2">
      <c r="A7" s="43" t="s">
        <v>872</v>
      </c>
      <c r="B7" s="43"/>
      <c r="C7" s="43"/>
      <c r="D7" s="43"/>
      <c r="E7" s="9"/>
      <c r="F7" s="9"/>
      <c r="G7" s="9">
        <f>FOURNITURE!E1257</f>
        <v>216866.81199999998</v>
      </c>
    </row>
    <row r="8" spans="1:7" ht="6" customHeight="1" x14ac:dyDescent="0.2">
      <c r="A8" s="6"/>
      <c r="B8" s="6"/>
      <c r="C8" s="7"/>
      <c r="D8" s="6"/>
      <c r="E8" s="6"/>
      <c r="F8" s="6"/>
      <c r="G8" s="6"/>
    </row>
    <row r="9" spans="1:7" ht="18" customHeight="1" x14ac:dyDescent="0.2">
      <c r="A9" s="43" t="s">
        <v>26</v>
      </c>
      <c r="B9" s="43"/>
      <c r="C9" s="43"/>
      <c r="D9" s="43"/>
      <c r="E9" s="9"/>
      <c r="F9" s="9"/>
      <c r="G9" s="9"/>
    </row>
    <row r="10" spans="1:7" ht="6" customHeight="1" x14ac:dyDescent="0.2">
      <c r="A10" s="6"/>
      <c r="B10" s="6"/>
      <c r="C10" s="7"/>
      <c r="D10" s="6"/>
      <c r="E10" s="6"/>
      <c r="F10" s="6"/>
      <c r="G10" s="6"/>
    </row>
    <row r="11" spans="1:7" ht="18" customHeight="1" x14ac:dyDescent="0.2">
      <c r="A11" s="43" t="s">
        <v>22</v>
      </c>
      <c r="B11" s="43"/>
      <c r="C11" s="43"/>
      <c r="D11" s="43"/>
      <c r="E11" s="9"/>
      <c r="F11" s="9"/>
      <c r="G11" s="9"/>
    </row>
    <row r="12" spans="1:7" ht="6" customHeight="1" x14ac:dyDescent="0.2">
      <c r="A12" s="6"/>
      <c r="B12" s="6"/>
      <c r="C12" s="7"/>
      <c r="D12" s="6"/>
      <c r="E12" s="6"/>
      <c r="F12" s="6"/>
      <c r="G12" s="6"/>
    </row>
    <row r="13" spans="1:7" ht="18" customHeight="1" x14ac:dyDescent="0.2">
      <c r="A13" s="43" t="s">
        <v>16</v>
      </c>
      <c r="B13" s="43"/>
      <c r="C13" s="43"/>
      <c r="D13" s="43"/>
      <c r="E13" s="9"/>
      <c r="F13" s="9"/>
      <c r="G13" s="9"/>
    </row>
    <row r="14" spans="1:7" ht="6" customHeight="1" x14ac:dyDescent="0.2">
      <c r="A14" s="6"/>
      <c r="B14" s="6"/>
      <c r="C14" s="7"/>
      <c r="D14" s="6"/>
      <c r="E14" s="6"/>
      <c r="F14" s="6"/>
      <c r="G14" s="6"/>
    </row>
    <row r="15" spans="1:7" ht="18" customHeight="1" x14ac:dyDescent="0.2">
      <c r="A15" s="43" t="s">
        <v>24</v>
      </c>
      <c r="B15" s="43"/>
      <c r="C15" s="43"/>
      <c r="D15" s="43"/>
      <c r="E15" s="9"/>
      <c r="F15" s="9"/>
      <c r="G15" s="9"/>
    </row>
    <row r="16" spans="1:7" ht="6" customHeight="1" x14ac:dyDescent="0.2">
      <c r="A16" s="6"/>
      <c r="B16" s="6"/>
      <c r="C16" s="7"/>
      <c r="D16" s="6"/>
      <c r="E16" s="6"/>
      <c r="F16" s="6"/>
      <c r="G16" s="6"/>
    </row>
    <row r="17" spans="1:7" ht="18" customHeight="1" x14ac:dyDescent="0.2">
      <c r="A17" s="43" t="s">
        <v>17</v>
      </c>
      <c r="B17" s="43"/>
      <c r="C17" s="43"/>
      <c r="D17" s="43"/>
      <c r="E17" s="9"/>
      <c r="F17" s="9"/>
      <c r="G17" s="9">
        <f>SUM(G5:G15)</f>
        <v>291345.34199999995</v>
      </c>
    </row>
    <row r="18" spans="1:7" ht="9" customHeight="1" x14ac:dyDescent="0.2"/>
    <row r="19" spans="1:7" ht="25.5" customHeight="1" x14ac:dyDescent="0.2">
      <c r="A19" s="40" t="s">
        <v>18</v>
      </c>
      <c r="B19" s="41"/>
      <c r="C19" s="41"/>
      <c r="D19" s="42"/>
      <c r="E19" s="10"/>
      <c r="F19" s="10"/>
      <c r="G19" s="10">
        <f>SUBTOTAL(9,G5:G15)</f>
        <v>291345.34199999995</v>
      </c>
    </row>
    <row r="20" spans="1:7" ht="8.25" customHeight="1" x14ac:dyDescent="0.2"/>
  </sheetData>
  <mergeCells count="9">
    <mergeCell ref="A19:D19"/>
    <mergeCell ref="A5:D5"/>
    <mergeCell ref="A7:D7"/>
    <mergeCell ref="A13:D13"/>
    <mergeCell ref="A17:D17"/>
    <mergeCell ref="A11:D11"/>
    <mergeCell ref="A9:D9"/>
    <mergeCell ref="A15:D15"/>
    <mergeCell ref="A3:D3"/>
  </mergeCells>
  <phoneticPr fontId="12" type="noConversion"/>
  <pageMargins left="0.19685039370078741" right="0.19685039370078741" top="0.74803149606299213" bottom="0.74803149606299213" header="0.31496062992125984" footer="0.31496062992125984"/>
  <pageSetup paperSize="8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opLeftCell="A147" workbookViewId="0">
      <selection activeCell="D183" sqref="D183"/>
    </sheetView>
  </sheetViews>
  <sheetFormatPr baseColWidth="10" defaultRowHeight="15" x14ac:dyDescent="0.25"/>
  <cols>
    <col min="1" max="1" width="13.28515625" style="1" customWidth="1"/>
    <col min="2" max="2" width="68" style="1" bestFit="1" customWidth="1"/>
    <col min="3" max="3" width="52.140625" style="1" bestFit="1" customWidth="1"/>
    <col min="4" max="4" width="15.85546875" style="2" bestFit="1" customWidth="1"/>
    <col min="5" max="5" width="2" style="2" customWidth="1"/>
    <col min="6" max="12" width="10.28515625" style="3" customWidth="1"/>
  </cols>
  <sheetData>
    <row r="1" spans="1:17" x14ac:dyDescent="0.25">
      <c r="D1" s="1"/>
    </row>
    <row r="2" spans="1:17" ht="15.75" x14ac:dyDescent="0.25">
      <c r="D2" s="15"/>
      <c r="E2" s="14"/>
      <c r="F2" s="47" t="s">
        <v>28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7" x14ac:dyDescent="0.25">
      <c r="A3" s="23" t="s">
        <v>21</v>
      </c>
      <c r="B3" s="23" t="s">
        <v>20</v>
      </c>
      <c r="C3" s="24" t="s">
        <v>30</v>
      </c>
      <c r="D3" s="25" t="s">
        <v>10</v>
      </c>
      <c r="E3" s="26"/>
      <c r="F3" s="27" t="s">
        <v>6</v>
      </c>
      <c r="G3" s="27" t="s">
        <v>11</v>
      </c>
      <c r="H3" s="27" t="s">
        <v>7</v>
      </c>
      <c r="I3" s="27" t="s">
        <v>12</v>
      </c>
      <c r="J3" s="27" t="s">
        <v>13</v>
      </c>
      <c r="K3" s="27" t="s">
        <v>14</v>
      </c>
      <c r="L3" s="27" t="s">
        <v>23</v>
      </c>
      <c r="M3" s="27" t="s">
        <v>0</v>
      </c>
      <c r="N3" s="27" t="s">
        <v>1</v>
      </c>
      <c r="O3" s="27" t="s">
        <v>2</v>
      </c>
      <c r="P3" s="27" t="s">
        <v>3</v>
      </c>
      <c r="Q3" s="27" t="s">
        <v>5</v>
      </c>
    </row>
    <row r="4" spans="1:17" x14ac:dyDescent="0.25">
      <c r="A4" s="28">
        <v>44937</v>
      </c>
      <c r="B4" s="29" t="s">
        <v>705</v>
      </c>
      <c r="C4" s="30" t="s">
        <v>131</v>
      </c>
      <c r="D4" s="31">
        <f>SUM(F4:Q4)</f>
        <v>300</v>
      </c>
      <c r="E4" s="32"/>
      <c r="F4" s="31">
        <v>300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8">
        <v>44941</v>
      </c>
      <c r="B5" s="29" t="s">
        <v>706</v>
      </c>
      <c r="C5" s="30" t="s">
        <v>132</v>
      </c>
      <c r="D5" s="31">
        <f t="shared" ref="D5:D68" si="0">SUM(F5:Q5)</f>
        <v>50</v>
      </c>
      <c r="E5" s="32"/>
      <c r="F5" s="31">
        <v>50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8">
        <v>44946</v>
      </c>
      <c r="B6" s="29" t="s">
        <v>707</v>
      </c>
      <c r="C6" s="30" t="s">
        <v>708</v>
      </c>
      <c r="D6" s="31">
        <f t="shared" si="0"/>
        <v>200</v>
      </c>
      <c r="E6" s="32"/>
      <c r="F6" s="31">
        <v>200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8">
        <v>44951</v>
      </c>
      <c r="B7" s="29" t="s">
        <v>709</v>
      </c>
      <c r="C7" s="30" t="s">
        <v>126</v>
      </c>
      <c r="D7" s="31">
        <f t="shared" si="0"/>
        <v>200</v>
      </c>
      <c r="E7" s="32"/>
      <c r="F7" s="31">
        <v>200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8">
        <v>44970</v>
      </c>
      <c r="B8" s="29" t="s">
        <v>710</v>
      </c>
      <c r="C8" s="30" t="s">
        <v>136</v>
      </c>
      <c r="D8" s="31">
        <f t="shared" si="0"/>
        <v>600</v>
      </c>
      <c r="E8" s="32"/>
      <c r="F8" s="31"/>
      <c r="G8" s="31">
        <v>600</v>
      </c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17" x14ac:dyDescent="0.25">
      <c r="A9" s="28">
        <v>44971</v>
      </c>
      <c r="B9" s="29" t="s">
        <v>705</v>
      </c>
      <c r="C9" s="30" t="s">
        <v>132</v>
      </c>
      <c r="D9" s="31">
        <f t="shared" si="0"/>
        <v>80</v>
      </c>
      <c r="E9" s="32"/>
      <c r="F9" s="31"/>
      <c r="G9" s="31">
        <v>80</v>
      </c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17" x14ac:dyDescent="0.25">
      <c r="A10" s="28">
        <v>44975</v>
      </c>
      <c r="B10" s="29" t="s">
        <v>711</v>
      </c>
      <c r="C10" s="30" t="s">
        <v>132</v>
      </c>
      <c r="D10" s="31">
        <f t="shared" si="0"/>
        <v>240</v>
      </c>
      <c r="E10" s="32"/>
      <c r="F10" s="31"/>
      <c r="G10" s="31">
        <v>240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A11" s="28">
        <v>44978</v>
      </c>
      <c r="B11" s="29" t="s">
        <v>705</v>
      </c>
      <c r="C11" s="30" t="s">
        <v>132</v>
      </c>
      <c r="D11" s="31">
        <f t="shared" si="0"/>
        <v>40</v>
      </c>
      <c r="E11" s="32"/>
      <c r="F11" s="31"/>
      <c r="G11" s="31">
        <v>40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28">
        <v>44978</v>
      </c>
      <c r="B12" s="29" t="s">
        <v>712</v>
      </c>
      <c r="C12" s="30" t="s">
        <v>262</v>
      </c>
      <c r="D12" s="31">
        <f t="shared" si="0"/>
        <v>120</v>
      </c>
      <c r="E12" s="32"/>
      <c r="F12" s="31"/>
      <c r="G12" s="31">
        <v>120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28">
        <v>44990</v>
      </c>
      <c r="B13" s="29" t="s">
        <v>713</v>
      </c>
      <c r="C13" s="30" t="s">
        <v>126</v>
      </c>
      <c r="D13" s="31">
        <f t="shared" si="0"/>
        <v>100</v>
      </c>
      <c r="E13" s="32"/>
      <c r="F13" s="31"/>
      <c r="G13" s="31"/>
      <c r="H13" s="31">
        <v>100</v>
      </c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28">
        <v>44991</v>
      </c>
      <c r="B14" s="29" t="s">
        <v>714</v>
      </c>
      <c r="C14" s="30" t="s">
        <v>138</v>
      </c>
      <c r="D14" s="31">
        <f t="shared" si="0"/>
        <v>150</v>
      </c>
      <c r="E14" s="32"/>
      <c r="F14" s="31"/>
      <c r="G14" s="31"/>
      <c r="H14" s="31">
        <v>150</v>
      </c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28">
        <v>44996</v>
      </c>
      <c r="B15" s="29" t="s">
        <v>715</v>
      </c>
      <c r="C15" s="30" t="s">
        <v>262</v>
      </c>
      <c r="D15" s="31">
        <f t="shared" si="0"/>
        <v>60</v>
      </c>
      <c r="E15" s="32"/>
      <c r="F15" s="31"/>
      <c r="G15" s="31"/>
      <c r="H15" s="31">
        <v>60</v>
      </c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28">
        <v>44998</v>
      </c>
      <c r="B16" s="29" t="s">
        <v>716</v>
      </c>
      <c r="C16" s="30" t="s">
        <v>132</v>
      </c>
      <c r="D16" s="31">
        <f t="shared" si="0"/>
        <v>1300</v>
      </c>
      <c r="E16" s="32"/>
      <c r="F16" s="31"/>
      <c r="G16" s="31"/>
      <c r="H16" s="31">
        <v>1300</v>
      </c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28">
        <v>45002</v>
      </c>
      <c r="B17" s="29" t="s">
        <v>705</v>
      </c>
      <c r="C17" s="30" t="s">
        <v>132</v>
      </c>
      <c r="D17" s="31">
        <f t="shared" si="0"/>
        <v>80</v>
      </c>
      <c r="E17" s="32"/>
      <c r="F17" s="31"/>
      <c r="G17" s="31"/>
      <c r="H17" s="31">
        <v>80</v>
      </c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28">
        <v>45005</v>
      </c>
      <c r="B18" s="29" t="s">
        <v>717</v>
      </c>
      <c r="C18" s="30" t="s">
        <v>718</v>
      </c>
      <c r="D18" s="31">
        <f t="shared" si="0"/>
        <v>400</v>
      </c>
      <c r="E18" s="32"/>
      <c r="F18" s="31"/>
      <c r="G18" s="31"/>
      <c r="H18" s="31">
        <v>400</v>
      </c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28">
        <v>45006</v>
      </c>
      <c r="B19" s="29" t="s">
        <v>719</v>
      </c>
      <c r="C19" s="30" t="s">
        <v>720</v>
      </c>
      <c r="D19" s="31">
        <f t="shared" si="0"/>
        <v>500</v>
      </c>
      <c r="E19" s="32"/>
      <c r="F19" s="31"/>
      <c r="G19" s="31"/>
      <c r="H19" s="31">
        <v>500</v>
      </c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28">
        <v>45006</v>
      </c>
      <c r="B20" s="29" t="s">
        <v>721</v>
      </c>
      <c r="C20" s="30" t="s">
        <v>134</v>
      </c>
      <c r="D20" s="31">
        <f t="shared" si="0"/>
        <v>200</v>
      </c>
      <c r="E20" s="32"/>
      <c r="F20" s="31"/>
      <c r="G20" s="31"/>
      <c r="H20" s="31">
        <v>200</v>
      </c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28">
        <v>45007</v>
      </c>
      <c r="B21" s="29" t="s">
        <v>705</v>
      </c>
      <c r="C21" s="30" t="s">
        <v>722</v>
      </c>
      <c r="D21" s="31">
        <f t="shared" si="0"/>
        <v>130</v>
      </c>
      <c r="E21" s="32"/>
      <c r="F21" s="31"/>
      <c r="G21" s="31"/>
      <c r="H21" s="31">
        <v>130</v>
      </c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28">
        <v>45007</v>
      </c>
      <c r="B22" s="29" t="s">
        <v>723</v>
      </c>
      <c r="C22" s="30" t="s">
        <v>722</v>
      </c>
      <c r="D22" s="31">
        <f t="shared" si="0"/>
        <v>550</v>
      </c>
      <c r="E22" s="32"/>
      <c r="F22" s="31"/>
      <c r="G22" s="31"/>
      <c r="H22" s="31">
        <v>550</v>
      </c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28">
        <v>45007</v>
      </c>
      <c r="B23" s="29" t="s">
        <v>724</v>
      </c>
      <c r="C23" s="30" t="s">
        <v>132</v>
      </c>
      <c r="D23" s="31">
        <f t="shared" si="0"/>
        <v>250</v>
      </c>
      <c r="E23" s="32"/>
      <c r="F23" s="31"/>
      <c r="G23" s="31"/>
      <c r="H23" s="31">
        <v>250</v>
      </c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28">
        <v>45010</v>
      </c>
      <c r="B24" s="29" t="s">
        <v>725</v>
      </c>
      <c r="C24" s="30" t="s">
        <v>132</v>
      </c>
      <c r="D24" s="31">
        <f t="shared" si="0"/>
        <v>50</v>
      </c>
      <c r="E24" s="32"/>
      <c r="F24" s="31"/>
      <c r="G24" s="31"/>
      <c r="H24" s="31">
        <v>50</v>
      </c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28">
        <v>45017</v>
      </c>
      <c r="B25" s="29" t="s">
        <v>705</v>
      </c>
      <c r="C25" s="30" t="s">
        <v>138</v>
      </c>
      <c r="D25" s="31">
        <f t="shared" si="0"/>
        <v>600</v>
      </c>
      <c r="E25" s="32"/>
      <c r="F25" s="31"/>
      <c r="G25" s="31"/>
      <c r="H25" s="31"/>
      <c r="I25" s="31">
        <v>600</v>
      </c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28">
        <v>45043</v>
      </c>
      <c r="B26" s="29" t="s">
        <v>726</v>
      </c>
      <c r="C26" s="30" t="s">
        <v>132</v>
      </c>
      <c r="D26" s="31">
        <f t="shared" si="0"/>
        <v>120</v>
      </c>
      <c r="E26" s="32"/>
      <c r="F26" s="31"/>
      <c r="G26" s="31"/>
      <c r="H26" s="31"/>
      <c r="I26" s="31">
        <v>120</v>
      </c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28">
        <v>45043</v>
      </c>
      <c r="B27" s="29" t="s">
        <v>727</v>
      </c>
      <c r="C27" s="30" t="s">
        <v>132</v>
      </c>
      <c r="D27" s="31">
        <f t="shared" si="0"/>
        <v>120</v>
      </c>
      <c r="E27" s="32"/>
      <c r="F27" s="31"/>
      <c r="G27" s="31"/>
      <c r="H27" s="31"/>
      <c r="I27" s="31">
        <v>120</v>
      </c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28">
        <v>45044</v>
      </c>
      <c r="B28" s="29" t="s">
        <v>728</v>
      </c>
      <c r="C28" s="30" t="s">
        <v>132</v>
      </c>
      <c r="D28" s="31">
        <f t="shared" si="0"/>
        <v>500</v>
      </c>
      <c r="E28" s="32"/>
      <c r="F28" s="31"/>
      <c r="G28" s="31"/>
      <c r="H28" s="31"/>
      <c r="I28" s="31">
        <v>500</v>
      </c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28">
        <v>45054</v>
      </c>
      <c r="B29" s="29" t="s">
        <v>729</v>
      </c>
      <c r="C29" s="30" t="s">
        <v>132</v>
      </c>
      <c r="D29" s="31">
        <f t="shared" si="0"/>
        <v>500</v>
      </c>
      <c r="E29" s="32"/>
      <c r="F29" s="31"/>
      <c r="G29" s="31"/>
      <c r="H29" s="31"/>
      <c r="I29" s="31"/>
      <c r="J29" s="31">
        <v>500</v>
      </c>
      <c r="K29" s="31"/>
      <c r="L29" s="31"/>
      <c r="M29" s="31"/>
      <c r="N29" s="31"/>
      <c r="O29" s="31"/>
      <c r="P29" s="31"/>
      <c r="Q29" s="31"/>
    </row>
    <row r="30" spans="1:17" x14ac:dyDescent="0.25">
      <c r="A30" s="28">
        <v>45055</v>
      </c>
      <c r="B30" s="29" t="s">
        <v>730</v>
      </c>
      <c r="C30" s="30" t="s">
        <v>138</v>
      </c>
      <c r="D30" s="31">
        <f t="shared" si="0"/>
        <v>50</v>
      </c>
      <c r="E30" s="32"/>
      <c r="F30" s="31"/>
      <c r="G30" s="31"/>
      <c r="H30" s="31"/>
      <c r="I30" s="31"/>
      <c r="J30" s="31">
        <v>50</v>
      </c>
      <c r="K30" s="31"/>
      <c r="L30" s="31"/>
      <c r="M30" s="31"/>
      <c r="N30" s="31"/>
      <c r="O30" s="31"/>
      <c r="P30" s="31"/>
      <c r="Q30" s="31"/>
    </row>
    <row r="31" spans="1:17" x14ac:dyDescent="0.25">
      <c r="A31" s="28">
        <v>45059</v>
      </c>
      <c r="B31" s="29" t="s">
        <v>731</v>
      </c>
      <c r="C31" s="30" t="s">
        <v>138</v>
      </c>
      <c r="D31" s="31">
        <f t="shared" si="0"/>
        <v>500</v>
      </c>
      <c r="E31" s="32"/>
      <c r="F31" s="31"/>
      <c r="G31" s="31"/>
      <c r="H31" s="31"/>
      <c r="I31" s="31"/>
      <c r="J31" s="31">
        <v>500</v>
      </c>
      <c r="K31" s="31"/>
      <c r="L31" s="31"/>
      <c r="M31" s="31"/>
      <c r="N31" s="31"/>
      <c r="O31" s="31"/>
      <c r="P31" s="31"/>
      <c r="Q31" s="31"/>
    </row>
    <row r="32" spans="1:17" x14ac:dyDescent="0.25">
      <c r="A32" s="28">
        <v>45063</v>
      </c>
      <c r="B32" s="29" t="s">
        <v>732</v>
      </c>
      <c r="C32" s="30" t="s">
        <v>142</v>
      </c>
      <c r="D32" s="31">
        <f t="shared" si="0"/>
        <v>1700</v>
      </c>
      <c r="E32" s="32"/>
      <c r="F32" s="31"/>
      <c r="G32" s="31"/>
      <c r="H32" s="31"/>
      <c r="I32" s="31"/>
      <c r="J32" s="31">
        <v>1700</v>
      </c>
      <c r="K32" s="31"/>
      <c r="L32" s="31"/>
      <c r="M32" s="31"/>
      <c r="N32" s="31"/>
      <c r="O32" s="31"/>
      <c r="P32" s="31"/>
      <c r="Q32" s="31"/>
    </row>
    <row r="33" spans="1:17" x14ac:dyDescent="0.25">
      <c r="A33" s="28">
        <v>45063</v>
      </c>
      <c r="B33" s="29" t="s">
        <v>733</v>
      </c>
      <c r="C33" s="30" t="s">
        <v>138</v>
      </c>
      <c r="D33" s="31">
        <f t="shared" si="0"/>
        <v>300</v>
      </c>
      <c r="E33" s="32"/>
      <c r="F33" s="31"/>
      <c r="G33" s="31"/>
      <c r="H33" s="31"/>
      <c r="I33" s="31"/>
      <c r="J33" s="31">
        <v>300</v>
      </c>
      <c r="K33" s="31"/>
      <c r="L33" s="31"/>
      <c r="M33" s="31"/>
      <c r="N33" s="31"/>
      <c r="O33" s="31"/>
      <c r="P33" s="31"/>
      <c r="Q33" s="31"/>
    </row>
    <row r="34" spans="1:17" x14ac:dyDescent="0.25">
      <c r="A34" s="28">
        <v>45067</v>
      </c>
      <c r="B34" s="29" t="s">
        <v>705</v>
      </c>
      <c r="C34" s="30" t="s">
        <v>132</v>
      </c>
      <c r="D34" s="31">
        <f t="shared" si="0"/>
        <v>400</v>
      </c>
      <c r="E34" s="32"/>
      <c r="F34" s="31"/>
      <c r="G34" s="31"/>
      <c r="H34" s="31"/>
      <c r="I34" s="31"/>
      <c r="J34" s="31">
        <v>400</v>
      </c>
      <c r="K34" s="31"/>
      <c r="L34" s="31"/>
      <c r="M34" s="31"/>
      <c r="N34" s="31"/>
      <c r="O34" s="31"/>
      <c r="P34" s="31"/>
      <c r="Q34" s="31"/>
    </row>
    <row r="35" spans="1:17" x14ac:dyDescent="0.25">
      <c r="A35" s="28">
        <v>45068</v>
      </c>
      <c r="B35" s="29" t="s">
        <v>709</v>
      </c>
      <c r="C35" s="30" t="s">
        <v>132</v>
      </c>
      <c r="D35" s="31">
        <f t="shared" si="0"/>
        <v>400</v>
      </c>
      <c r="E35" s="32"/>
      <c r="F35" s="31"/>
      <c r="G35" s="31"/>
      <c r="H35" s="31"/>
      <c r="I35" s="31"/>
      <c r="J35" s="31">
        <v>400</v>
      </c>
      <c r="K35" s="31"/>
      <c r="L35" s="31"/>
      <c r="M35" s="31"/>
      <c r="N35" s="31"/>
      <c r="O35" s="31"/>
      <c r="P35" s="31"/>
      <c r="Q35" s="31"/>
    </row>
    <row r="36" spans="1:17" x14ac:dyDescent="0.25">
      <c r="A36" s="28">
        <v>45078</v>
      </c>
      <c r="B36" s="29" t="s">
        <v>734</v>
      </c>
      <c r="C36" s="30" t="s">
        <v>132</v>
      </c>
      <c r="D36" s="31">
        <f t="shared" si="0"/>
        <v>80</v>
      </c>
      <c r="E36" s="32"/>
      <c r="F36" s="31"/>
      <c r="G36" s="31"/>
      <c r="H36" s="31"/>
      <c r="I36" s="31"/>
      <c r="J36" s="31"/>
      <c r="K36" s="31">
        <v>80</v>
      </c>
      <c r="L36" s="31"/>
      <c r="M36" s="31"/>
      <c r="N36" s="31"/>
      <c r="O36" s="31"/>
      <c r="P36" s="31"/>
      <c r="Q36" s="31"/>
    </row>
    <row r="37" spans="1:17" x14ac:dyDescent="0.25">
      <c r="A37" s="28">
        <v>45083</v>
      </c>
      <c r="B37" s="29" t="s">
        <v>735</v>
      </c>
      <c r="C37" s="30" t="s">
        <v>132</v>
      </c>
      <c r="D37" s="31">
        <f t="shared" si="0"/>
        <v>300</v>
      </c>
      <c r="E37" s="32"/>
      <c r="F37" s="31"/>
      <c r="G37" s="31"/>
      <c r="H37" s="31"/>
      <c r="I37" s="31"/>
      <c r="J37" s="31"/>
      <c r="K37" s="31">
        <v>300</v>
      </c>
      <c r="L37" s="31"/>
      <c r="M37" s="31"/>
      <c r="N37" s="31"/>
      <c r="O37" s="31"/>
      <c r="P37" s="31"/>
      <c r="Q37" s="31"/>
    </row>
    <row r="38" spans="1:17" x14ac:dyDescent="0.25">
      <c r="A38" s="28">
        <v>45086</v>
      </c>
      <c r="B38" s="29" t="s">
        <v>728</v>
      </c>
      <c r="C38" s="30" t="s">
        <v>132</v>
      </c>
      <c r="D38" s="31">
        <f t="shared" si="0"/>
        <v>100</v>
      </c>
      <c r="E38" s="32"/>
      <c r="F38" s="31"/>
      <c r="G38" s="31"/>
      <c r="H38" s="31"/>
      <c r="I38" s="31"/>
      <c r="J38" s="31"/>
      <c r="K38" s="31">
        <v>100</v>
      </c>
      <c r="L38" s="31"/>
      <c r="M38" s="31"/>
      <c r="N38" s="31"/>
      <c r="O38" s="31"/>
      <c r="P38" s="31"/>
      <c r="Q38" s="31"/>
    </row>
    <row r="39" spans="1:17" x14ac:dyDescent="0.25">
      <c r="A39" s="28">
        <v>45099</v>
      </c>
      <c r="B39" s="29" t="s">
        <v>736</v>
      </c>
      <c r="C39" s="30" t="s">
        <v>135</v>
      </c>
      <c r="D39" s="31">
        <f t="shared" si="0"/>
        <v>120</v>
      </c>
      <c r="E39" s="32"/>
      <c r="F39" s="31"/>
      <c r="G39" s="31"/>
      <c r="H39" s="31"/>
      <c r="I39" s="31"/>
      <c r="J39" s="31"/>
      <c r="K39" s="31">
        <v>120</v>
      </c>
      <c r="L39" s="31"/>
      <c r="M39" s="31"/>
      <c r="N39" s="31"/>
      <c r="O39" s="31"/>
      <c r="P39" s="31"/>
      <c r="Q39" s="31"/>
    </row>
    <row r="40" spans="1:17" x14ac:dyDescent="0.25">
      <c r="A40" s="28">
        <v>45114</v>
      </c>
      <c r="B40" s="29" t="s">
        <v>705</v>
      </c>
      <c r="C40" s="30" t="s">
        <v>132</v>
      </c>
      <c r="D40" s="31">
        <f t="shared" si="0"/>
        <v>1500</v>
      </c>
      <c r="E40" s="32"/>
      <c r="F40" s="31"/>
      <c r="G40" s="31"/>
      <c r="H40" s="31"/>
      <c r="I40" s="31"/>
      <c r="J40" s="31"/>
      <c r="K40" s="31"/>
      <c r="L40" s="31">
        <v>1500</v>
      </c>
      <c r="M40" s="31"/>
      <c r="N40" s="31"/>
      <c r="O40" s="31"/>
      <c r="P40" s="31"/>
      <c r="Q40" s="31"/>
    </row>
    <row r="41" spans="1:17" x14ac:dyDescent="0.25">
      <c r="A41" s="28">
        <v>45118</v>
      </c>
      <c r="B41" s="29" t="s">
        <v>705</v>
      </c>
      <c r="C41" s="30" t="s">
        <v>132</v>
      </c>
      <c r="D41" s="31">
        <f t="shared" si="0"/>
        <v>500</v>
      </c>
      <c r="E41" s="32"/>
      <c r="F41" s="31"/>
      <c r="G41" s="31"/>
      <c r="H41" s="31"/>
      <c r="I41" s="31"/>
      <c r="J41" s="31"/>
      <c r="K41" s="31"/>
      <c r="L41" s="31">
        <v>500</v>
      </c>
      <c r="M41" s="31"/>
      <c r="N41" s="31"/>
      <c r="O41" s="31"/>
      <c r="P41" s="31"/>
      <c r="Q41" s="31"/>
    </row>
    <row r="42" spans="1:17" x14ac:dyDescent="0.25">
      <c r="A42" s="28">
        <v>45156</v>
      </c>
      <c r="B42" s="29" t="s">
        <v>737</v>
      </c>
      <c r="C42" s="30" t="s">
        <v>140</v>
      </c>
      <c r="D42" s="31">
        <f t="shared" si="0"/>
        <v>60</v>
      </c>
      <c r="E42" s="32"/>
      <c r="F42" s="31"/>
      <c r="G42" s="31"/>
      <c r="H42" s="31"/>
      <c r="I42" s="31"/>
      <c r="J42" s="31"/>
      <c r="K42" s="31"/>
      <c r="L42" s="31"/>
      <c r="M42" s="31">
        <v>60</v>
      </c>
      <c r="N42" s="31"/>
      <c r="O42" s="31"/>
      <c r="P42" s="31"/>
      <c r="Q42" s="31"/>
    </row>
    <row r="43" spans="1:17" x14ac:dyDescent="0.25">
      <c r="A43" s="28">
        <v>45161</v>
      </c>
      <c r="B43" s="29" t="s">
        <v>738</v>
      </c>
      <c r="C43" s="30" t="s">
        <v>132</v>
      </c>
      <c r="D43" s="31">
        <f t="shared" si="0"/>
        <v>1400</v>
      </c>
      <c r="E43" s="32"/>
      <c r="F43" s="31"/>
      <c r="G43" s="31"/>
      <c r="H43" s="31"/>
      <c r="I43" s="31"/>
      <c r="J43" s="31"/>
      <c r="K43" s="31"/>
      <c r="L43" s="31"/>
      <c r="M43" s="31">
        <v>1400</v>
      </c>
      <c r="N43" s="31"/>
      <c r="O43" s="31"/>
      <c r="P43" s="31"/>
      <c r="Q43" s="31"/>
    </row>
    <row r="44" spans="1:17" x14ac:dyDescent="0.25">
      <c r="A44" s="28">
        <v>45162</v>
      </c>
      <c r="B44" s="29" t="s">
        <v>705</v>
      </c>
      <c r="C44" s="30" t="s">
        <v>132</v>
      </c>
      <c r="D44" s="31">
        <f t="shared" si="0"/>
        <v>150</v>
      </c>
      <c r="E44" s="32"/>
      <c r="F44" s="31"/>
      <c r="G44" s="31"/>
      <c r="H44" s="31"/>
      <c r="I44" s="31"/>
      <c r="J44" s="31"/>
      <c r="K44" s="31"/>
      <c r="L44" s="31"/>
      <c r="M44" s="31">
        <v>150</v>
      </c>
      <c r="N44" s="31"/>
      <c r="O44" s="31"/>
      <c r="P44" s="31"/>
      <c r="Q44" s="31"/>
    </row>
    <row r="45" spans="1:17" x14ac:dyDescent="0.25">
      <c r="A45" s="28">
        <v>45211</v>
      </c>
      <c r="B45" s="29" t="s">
        <v>739</v>
      </c>
      <c r="C45" s="30" t="s">
        <v>145</v>
      </c>
      <c r="D45" s="31">
        <f t="shared" si="0"/>
        <v>550</v>
      </c>
      <c r="E45" s="32"/>
      <c r="F45" s="31"/>
      <c r="G45" s="31"/>
      <c r="H45" s="31"/>
      <c r="I45" s="31"/>
      <c r="J45" s="31"/>
      <c r="K45" s="31"/>
      <c r="L45" s="31"/>
      <c r="M45" s="31"/>
      <c r="N45" s="31"/>
      <c r="O45" s="31">
        <v>550</v>
      </c>
      <c r="P45" s="31"/>
      <c r="Q45" s="31"/>
    </row>
    <row r="46" spans="1:17" x14ac:dyDescent="0.25">
      <c r="A46" s="28">
        <v>45243</v>
      </c>
      <c r="B46" s="29" t="s">
        <v>740</v>
      </c>
      <c r="C46" s="30" t="s">
        <v>262</v>
      </c>
      <c r="D46" s="31">
        <f t="shared" si="0"/>
        <v>400</v>
      </c>
      <c r="E46" s="32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>
        <v>400</v>
      </c>
      <c r="Q46" s="31"/>
    </row>
    <row r="47" spans="1:17" x14ac:dyDescent="0.25">
      <c r="A47" s="28">
        <v>45251</v>
      </c>
      <c r="B47" s="29" t="s">
        <v>741</v>
      </c>
      <c r="C47" s="30" t="s">
        <v>742</v>
      </c>
      <c r="D47" s="31">
        <f t="shared" si="0"/>
        <v>40</v>
      </c>
      <c r="E47" s="3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>
        <v>40</v>
      </c>
      <c r="Q47" s="31"/>
    </row>
    <row r="48" spans="1:17" x14ac:dyDescent="0.25">
      <c r="A48" s="28"/>
      <c r="B48" s="29" t="s">
        <v>743</v>
      </c>
      <c r="C48" s="30" t="s">
        <v>744</v>
      </c>
      <c r="D48" s="31">
        <f t="shared" si="0"/>
        <v>0</v>
      </c>
      <c r="E48" s="32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28">
        <v>44931</v>
      </c>
      <c r="B49" s="29" t="s">
        <v>745</v>
      </c>
      <c r="C49" s="30" t="s">
        <v>134</v>
      </c>
      <c r="D49" s="31">
        <f t="shared" si="0"/>
        <v>200</v>
      </c>
      <c r="E49" s="32"/>
      <c r="F49" s="31">
        <v>200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28">
        <v>44960</v>
      </c>
      <c r="B50" s="29" t="s">
        <v>746</v>
      </c>
      <c r="C50" s="30" t="s">
        <v>196</v>
      </c>
      <c r="D50" s="31">
        <f t="shared" si="0"/>
        <v>150</v>
      </c>
      <c r="E50" s="32"/>
      <c r="F50" s="31"/>
      <c r="G50" s="31">
        <v>150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28">
        <v>44961</v>
      </c>
      <c r="B51" s="29" t="s">
        <v>747</v>
      </c>
      <c r="C51" s="30" t="s">
        <v>138</v>
      </c>
      <c r="D51" s="31">
        <f t="shared" si="0"/>
        <v>650</v>
      </c>
      <c r="E51" s="32"/>
      <c r="F51" s="31"/>
      <c r="G51" s="31">
        <v>650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28">
        <v>44962</v>
      </c>
      <c r="B52" s="29" t="s">
        <v>748</v>
      </c>
      <c r="C52" s="30" t="s">
        <v>196</v>
      </c>
      <c r="D52" s="31">
        <f t="shared" si="0"/>
        <v>100</v>
      </c>
      <c r="E52" s="32"/>
      <c r="F52" s="31"/>
      <c r="G52" s="31">
        <v>100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28">
        <v>44992</v>
      </c>
      <c r="B53" s="29" t="s">
        <v>749</v>
      </c>
      <c r="C53" s="30" t="s">
        <v>196</v>
      </c>
      <c r="D53" s="31">
        <f t="shared" si="0"/>
        <v>600</v>
      </c>
      <c r="E53" s="32"/>
      <c r="F53" s="31"/>
      <c r="G53" s="31"/>
      <c r="H53" s="31">
        <v>600</v>
      </c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28">
        <v>45001</v>
      </c>
      <c r="B54" s="29" t="s">
        <v>747</v>
      </c>
      <c r="C54" s="30" t="s">
        <v>138</v>
      </c>
      <c r="D54" s="31">
        <f t="shared" si="0"/>
        <v>20</v>
      </c>
      <c r="E54" s="32"/>
      <c r="F54" s="31"/>
      <c r="G54" s="31"/>
      <c r="H54" s="31">
        <v>20</v>
      </c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28">
        <v>45015</v>
      </c>
      <c r="B55" s="29" t="s">
        <v>750</v>
      </c>
      <c r="C55" s="30" t="s">
        <v>135</v>
      </c>
      <c r="D55" s="31">
        <f t="shared" si="0"/>
        <v>560</v>
      </c>
      <c r="E55" s="32"/>
      <c r="F55" s="31"/>
      <c r="G55" s="31"/>
      <c r="H55" s="31">
        <v>560</v>
      </c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28">
        <v>45017</v>
      </c>
      <c r="B56" s="29" t="s">
        <v>751</v>
      </c>
      <c r="C56" s="30" t="s">
        <v>154</v>
      </c>
      <c r="D56" s="31">
        <f t="shared" si="0"/>
        <v>1300</v>
      </c>
      <c r="E56" s="32"/>
      <c r="F56" s="31"/>
      <c r="G56" s="31"/>
      <c r="H56" s="31"/>
      <c r="I56" s="31">
        <v>1300</v>
      </c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28">
        <v>45079</v>
      </c>
      <c r="B57" s="29" t="s">
        <v>752</v>
      </c>
      <c r="C57" s="30" t="s">
        <v>135</v>
      </c>
      <c r="D57" s="31">
        <f t="shared" si="0"/>
        <v>600</v>
      </c>
      <c r="E57" s="32"/>
      <c r="F57" s="31"/>
      <c r="G57" s="31"/>
      <c r="H57" s="31"/>
      <c r="I57" s="31"/>
      <c r="J57" s="31"/>
      <c r="K57" s="31">
        <v>600</v>
      </c>
      <c r="L57" s="31"/>
      <c r="M57" s="31"/>
      <c r="N57" s="31"/>
      <c r="O57" s="31"/>
      <c r="P57" s="31"/>
      <c r="Q57" s="31"/>
    </row>
    <row r="58" spans="1:17" x14ac:dyDescent="0.25">
      <c r="A58" s="28">
        <v>45098</v>
      </c>
      <c r="B58" s="29" t="s">
        <v>753</v>
      </c>
      <c r="C58" s="30" t="s">
        <v>754</v>
      </c>
      <c r="D58" s="31">
        <f t="shared" si="0"/>
        <v>1000</v>
      </c>
      <c r="E58" s="32"/>
      <c r="F58" s="31"/>
      <c r="G58" s="31"/>
      <c r="H58" s="31"/>
      <c r="I58" s="31"/>
      <c r="J58" s="31"/>
      <c r="K58" s="31">
        <v>1000</v>
      </c>
      <c r="L58" s="31"/>
      <c r="M58" s="31"/>
      <c r="N58" s="31"/>
      <c r="O58" s="31"/>
      <c r="P58" s="31"/>
      <c r="Q58" s="31"/>
    </row>
    <row r="59" spans="1:17" x14ac:dyDescent="0.25">
      <c r="A59" s="28">
        <v>45099</v>
      </c>
      <c r="B59" s="29" t="s">
        <v>755</v>
      </c>
      <c r="C59" s="30" t="s">
        <v>135</v>
      </c>
      <c r="D59" s="31">
        <f t="shared" si="0"/>
        <v>307.85000000000002</v>
      </c>
      <c r="E59" s="32"/>
      <c r="F59" s="31"/>
      <c r="G59" s="31"/>
      <c r="H59" s="31"/>
      <c r="I59" s="31"/>
      <c r="J59" s="31"/>
      <c r="K59" s="31">
        <v>307.85000000000002</v>
      </c>
      <c r="L59" s="31"/>
      <c r="M59" s="31"/>
      <c r="N59" s="31"/>
      <c r="O59" s="31"/>
      <c r="P59" s="31"/>
      <c r="Q59" s="31"/>
    </row>
    <row r="60" spans="1:17" x14ac:dyDescent="0.25">
      <c r="A60" s="28">
        <v>45099</v>
      </c>
      <c r="B60" s="29" t="s">
        <v>756</v>
      </c>
      <c r="C60" s="30" t="s">
        <v>135</v>
      </c>
      <c r="D60" s="31">
        <f t="shared" si="0"/>
        <v>370</v>
      </c>
      <c r="E60" s="32"/>
      <c r="F60" s="31"/>
      <c r="G60" s="31"/>
      <c r="H60" s="31"/>
      <c r="I60" s="31"/>
      <c r="J60" s="31"/>
      <c r="K60" s="31">
        <v>370</v>
      </c>
      <c r="L60" s="31"/>
      <c r="M60" s="31"/>
      <c r="N60" s="31"/>
      <c r="O60" s="31"/>
      <c r="P60" s="31"/>
      <c r="Q60" s="31"/>
    </row>
    <row r="61" spans="1:17" x14ac:dyDescent="0.25">
      <c r="A61" s="28">
        <v>45100</v>
      </c>
      <c r="B61" s="29" t="s">
        <v>757</v>
      </c>
      <c r="C61" s="30" t="s">
        <v>135</v>
      </c>
      <c r="D61" s="31">
        <f t="shared" si="0"/>
        <v>200</v>
      </c>
      <c r="E61" s="32"/>
      <c r="F61" s="31"/>
      <c r="G61" s="31"/>
      <c r="H61" s="31"/>
      <c r="I61" s="31"/>
      <c r="J61" s="31"/>
      <c r="K61" s="31">
        <v>200</v>
      </c>
      <c r="L61" s="31"/>
      <c r="M61" s="31"/>
      <c r="N61" s="31"/>
      <c r="O61" s="31"/>
      <c r="P61" s="31"/>
      <c r="Q61" s="31"/>
    </row>
    <row r="62" spans="1:17" x14ac:dyDescent="0.25">
      <c r="A62" s="28">
        <v>45121</v>
      </c>
      <c r="B62" s="29" t="s">
        <v>758</v>
      </c>
      <c r="C62" s="30" t="s">
        <v>135</v>
      </c>
      <c r="D62" s="31">
        <f t="shared" si="0"/>
        <v>220</v>
      </c>
      <c r="E62" s="32"/>
      <c r="F62" s="31"/>
      <c r="G62" s="31"/>
      <c r="H62" s="31"/>
      <c r="I62" s="31"/>
      <c r="J62" s="31"/>
      <c r="K62" s="31"/>
      <c r="L62" s="31">
        <v>220</v>
      </c>
      <c r="M62" s="31"/>
      <c r="N62" s="31"/>
      <c r="O62" s="31"/>
      <c r="P62" s="31"/>
      <c r="Q62" s="31"/>
    </row>
    <row r="63" spans="1:17" x14ac:dyDescent="0.25">
      <c r="A63" s="28">
        <v>45135</v>
      </c>
      <c r="B63" s="29" t="s">
        <v>759</v>
      </c>
      <c r="C63" s="30" t="s">
        <v>760</v>
      </c>
      <c r="D63" s="31">
        <f t="shared" si="0"/>
        <v>1000</v>
      </c>
      <c r="E63" s="32"/>
      <c r="F63" s="31"/>
      <c r="G63" s="31"/>
      <c r="H63" s="31"/>
      <c r="I63" s="31"/>
      <c r="J63" s="31"/>
      <c r="K63" s="31"/>
      <c r="L63" s="31">
        <v>1000</v>
      </c>
      <c r="M63" s="31"/>
      <c r="N63" s="31"/>
      <c r="O63" s="31"/>
      <c r="P63" s="31"/>
      <c r="Q63" s="31"/>
    </row>
    <row r="64" spans="1:17" x14ac:dyDescent="0.25">
      <c r="A64" s="28">
        <v>45185</v>
      </c>
      <c r="B64" s="29" t="s">
        <v>761</v>
      </c>
      <c r="C64" s="30" t="s">
        <v>762</v>
      </c>
      <c r="D64" s="31">
        <f t="shared" si="0"/>
        <v>40</v>
      </c>
      <c r="E64" s="32"/>
      <c r="F64" s="31"/>
      <c r="G64" s="31"/>
      <c r="H64" s="31"/>
      <c r="I64" s="31"/>
      <c r="J64" s="31"/>
      <c r="K64" s="31"/>
      <c r="L64" s="31"/>
      <c r="M64" s="31"/>
      <c r="N64" s="31">
        <v>40</v>
      </c>
      <c r="O64" s="31"/>
      <c r="P64" s="31"/>
      <c r="Q64" s="31"/>
    </row>
    <row r="65" spans="1:17" x14ac:dyDescent="0.25">
      <c r="A65" s="28">
        <v>45217</v>
      </c>
      <c r="B65" s="29" t="s">
        <v>763</v>
      </c>
      <c r="C65" s="30" t="s">
        <v>135</v>
      </c>
      <c r="D65" s="31">
        <f t="shared" si="0"/>
        <v>130</v>
      </c>
      <c r="E65" s="32"/>
      <c r="F65" s="31"/>
      <c r="G65" s="31"/>
      <c r="H65" s="31"/>
      <c r="I65" s="31"/>
      <c r="J65" s="31"/>
      <c r="K65" s="31"/>
      <c r="L65" s="31"/>
      <c r="M65" s="31"/>
      <c r="N65" s="31"/>
      <c r="O65" s="31">
        <v>130</v>
      </c>
      <c r="P65" s="31"/>
      <c r="Q65" s="31"/>
    </row>
    <row r="66" spans="1:17" x14ac:dyDescent="0.25">
      <c r="A66" s="28">
        <v>45226</v>
      </c>
      <c r="B66" s="29" t="s">
        <v>764</v>
      </c>
      <c r="C66" s="30" t="s">
        <v>765</v>
      </c>
      <c r="D66" s="31">
        <f t="shared" si="0"/>
        <v>600</v>
      </c>
      <c r="E66" s="32"/>
      <c r="F66" s="31"/>
      <c r="G66" s="31"/>
      <c r="H66" s="31"/>
      <c r="I66" s="31"/>
      <c r="J66" s="31"/>
      <c r="K66" s="31"/>
      <c r="L66" s="31"/>
      <c r="M66" s="31"/>
      <c r="N66" s="31"/>
      <c r="O66" s="31">
        <v>600</v>
      </c>
      <c r="P66" s="31"/>
      <c r="Q66" s="31"/>
    </row>
    <row r="67" spans="1:17" x14ac:dyDescent="0.25">
      <c r="A67" s="28">
        <v>45238</v>
      </c>
      <c r="B67" s="29" t="s">
        <v>766</v>
      </c>
      <c r="C67" s="30" t="s">
        <v>135</v>
      </c>
      <c r="D67" s="31">
        <f t="shared" si="0"/>
        <v>40</v>
      </c>
      <c r="E67" s="32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>
        <v>40</v>
      </c>
      <c r="Q67" s="31"/>
    </row>
    <row r="68" spans="1:17" x14ac:dyDescent="0.25">
      <c r="A68" s="28">
        <v>45241</v>
      </c>
      <c r="B68" s="29" t="s">
        <v>767</v>
      </c>
      <c r="C68" s="30" t="s">
        <v>768</v>
      </c>
      <c r="D68" s="31">
        <f t="shared" si="0"/>
        <v>300</v>
      </c>
      <c r="E68" s="32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>
        <v>300</v>
      </c>
      <c r="Q68" s="31"/>
    </row>
    <row r="69" spans="1:17" x14ac:dyDescent="0.25">
      <c r="A69" s="28">
        <v>45254</v>
      </c>
      <c r="B69" s="29" t="s">
        <v>769</v>
      </c>
      <c r="C69" s="30" t="s">
        <v>770</v>
      </c>
      <c r="D69" s="31">
        <f t="shared" ref="D69:D132" si="1">SUM(F69:Q69)</f>
        <v>600</v>
      </c>
      <c r="E69" s="32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>
        <v>600</v>
      </c>
      <c r="Q69" s="31"/>
    </row>
    <row r="70" spans="1:17" x14ac:dyDescent="0.25">
      <c r="A70" s="28">
        <v>45267</v>
      </c>
      <c r="B70" s="29" t="s">
        <v>769</v>
      </c>
      <c r="C70" s="30" t="s">
        <v>279</v>
      </c>
      <c r="D70" s="31">
        <f t="shared" si="1"/>
        <v>100</v>
      </c>
      <c r="E70" s="32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>
        <v>100</v>
      </c>
    </row>
    <row r="71" spans="1:17" x14ac:dyDescent="0.25">
      <c r="A71" s="28">
        <v>45271</v>
      </c>
      <c r="B71" s="29" t="s">
        <v>771</v>
      </c>
      <c r="C71" s="30" t="s">
        <v>772</v>
      </c>
      <c r="D71" s="31">
        <f t="shared" si="1"/>
        <v>40</v>
      </c>
      <c r="E71" s="3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>
        <v>40</v>
      </c>
    </row>
    <row r="72" spans="1:17" x14ac:dyDescent="0.25">
      <c r="A72" s="28">
        <v>45273</v>
      </c>
      <c r="B72" s="29" t="s">
        <v>773</v>
      </c>
      <c r="C72" s="30" t="s">
        <v>262</v>
      </c>
      <c r="D72" s="31">
        <f t="shared" si="1"/>
        <v>500</v>
      </c>
      <c r="E72" s="32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>
        <v>500</v>
      </c>
    </row>
    <row r="73" spans="1:17" x14ac:dyDescent="0.25">
      <c r="A73" s="28">
        <v>44933</v>
      </c>
      <c r="B73" s="29" t="s">
        <v>27</v>
      </c>
      <c r="C73" s="30" t="s">
        <v>295</v>
      </c>
      <c r="D73" s="31">
        <f t="shared" si="1"/>
        <v>400</v>
      </c>
      <c r="E73" s="32"/>
      <c r="F73" s="31">
        <v>400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1:17" x14ac:dyDescent="0.25">
      <c r="A74" s="28">
        <v>44941</v>
      </c>
      <c r="B74" s="29" t="s">
        <v>27</v>
      </c>
      <c r="C74" s="30" t="s">
        <v>295</v>
      </c>
      <c r="D74" s="31">
        <f t="shared" si="1"/>
        <v>400</v>
      </c>
      <c r="E74" s="32"/>
      <c r="F74" s="31">
        <v>400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1:17" x14ac:dyDescent="0.25">
      <c r="A75" s="28">
        <v>44944</v>
      </c>
      <c r="B75" s="29" t="s">
        <v>774</v>
      </c>
      <c r="C75" s="30" t="s">
        <v>295</v>
      </c>
      <c r="D75" s="31">
        <f t="shared" si="1"/>
        <v>182.68</v>
      </c>
      <c r="E75" s="32"/>
      <c r="F75" s="31">
        <v>182.68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1:17" x14ac:dyDescent="0.25">
      <c r="A76" s="28">
        <v>44947</v>
      </c>
      <c r="B76" s="29" t="s">
        <v>775</v>
      </c>
      <c r="C76" s="30" t="s">
        <v>295</v>
      </c>
      <c r="D76" s="31">
        <f t="shared" si="1"/>
        <v>100</v>
      </c>
      <c r="E76" s="32"/>
      <c r="F76" s="31">
        <v>100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1:17" x14ac:dyDescent="0.25">
      <c r="A77" s="28">
        <v>44949</v>
      </c>
      <c r="B77" s="29" t="s">
        <v>776</v>
      </c>
      <c r="C77" s="30" t="s">
        <v>295</v>
      </c>
      <c r="D77" s="31">
        <f t="shared" si="1"/>
        <v>150</v>
      </c>
      <c r="E77" s="32"/>
      <c r="F77" s="31">
        <v>150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1:17" x14ac:dyDescent="0.25">
      <c r="A78" s="28">
        <v>44957</v>
      </c>
      <c r="B78" s="29" t="s">
        <v>777</v>
      </c>
      <c r="C78" s="30" t="s">
        <v>293</v>
      </c>
      <c r="D78" s="31">
        <f t="shared" si="1"/>
        <v>350</v>
      </c>
      <c r="E78" s="32"/>
      <c r="F78" s="31">
        <v>350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1:17" x14ac:dyDescent="0.25">
      <c r="A79" s="28">
        <v>44966</v>
      </c>
      <c r="B79" s="29" t="s">
        <v>778</v>
      </c>
      <c r="C79" s="30" t="s">
        <v>308</v>
      </c>
      <c r="D79" s="31">
        <f t="shared" si="1"/>
        <v>500</v>
      </c>
      <c r="E79" s="32"/>
      <c r="F79" s="31"/>
      <c r="G79" s="31">
        <v>500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1:17" x14ac:dyDescent="0.25">
      <c r="A80" s="28">
        <v>44977</v>
      </c>
      <c r="B80" s="29" t="s">
        <v>779</v>
      </c>
      <c r="C80" s="30" t="s">
        <v>326</v>
      </c>
      <c r="D80" s="31">
        <f t="shared" si="1"/>
        <v>600</v>
      </c>
      <c r="E80" s="32"/>
      <c r="F80" s="31"/>
      <c r="G80" s="31">
        <v>600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1:17" x14ac:dyDescent="0.25">
      <c r="A81" s="28">
        <v>44981</v>
      </c>
      <c r="B81" s="29" t="s">
        <v>780</v>
      </c>
      <c r="C81" s="30" t="s">
        <v>308</v>
      </c>
      <c r="D81" s="31">
        <f t="shared" si="1"/>
        <v>300</v>
      </c>
      <c r="E81" s="32"/>
      <c r="F81" s="31"/>
      <c r="G81" s="31">
        <v>300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7" x14ac:dyDescent="0.25">
      <c r="A82" s="28">
        <v>44982</v>
      </c>
      <c r="B82" s="29" t="s">
        <v>779</v>
      </c>
      <c r="C82" s="30" t="s">
        <v>326</v>
      </c>
      <c r="D82" s="31">
        <f t="shared" si="1"/>
        <v>700</v>
      </c>
      <c r="E82" s="32"/>
      <c r="F82" s="31"/>
      <c r="G82" s="31">
        <v>700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1:17" x14ac:dyDescent="0.25">
      <c r="A83" s="28">
        <v>44986</v>
      </c>
      <c r="B83" s="29" t="s">
        <v>779</v>
      </c>
      <c r="C83" s="30" t="s">
        <v>326</v>
      </c>
      <c r="D83" s="31">
        <f t="shared" si="1"/>
        <v>400</v>
      </c>
      <c r="E83" s="32"/>
      <c r="F83" s="31"/>
      <c r="G83" s="31"/>
      <c r="H83" s="31">
        <v>400</v>
      </c>
      <c r="I83" s="31"/>
      <c r="J83" s="31"/>
      <c r="K83" s="31"/>
      <c r="L83" s="31"/>
      <c r="M83" s="31"/>
      <c r="N83" s="31"/>
      <c r="O83" s="31"/>
      <c r="P83" s="31"/>
      <c r="Q83" s="31"/>
    </row>
    <row r="84" spans="1:17" x14ac:dyDescent="0.25">
      <c r="A84" s="28">
        <v>44989</v>
      </c>
      <c r="B84" s="29" t="s">
        <v>781</v>
      </c>
      <c r="C84" s="30" t="s">
        <v>326</v>
      </c>
      <c r="D84" s="31">
        <f t="shared" si="1"/>
        <v>250</v>
      </c>
      <c r="E84" s="32"/>
      <c r="F84" s="31"/>
      <c r="G84" s="31"/>
      <c r="H84" s="31">
        <v>250</v>
      </c>
      <c r="I84" s="31"/>
      <c r="J84" s="31"/>
      <c r="K84" s="31"/>
      <c r="L84" s="31"/>
      <c r="M84" s="31"/>
      <c r="N84" s="31"/>
      <c r="O84" s="31"/>
      <c r="P84" s="31"/>
      <c r="Q84" s="31"/>
    </row>
    <row r="85" spans="1:17" x14ac:dyDescent="0.25">
      <c r="A85" s="28">
        <v>44993</v>
      </c>
      <c r="B85" s="29" t="s">
        <v>782</v>
      </c>
      <c r="C85" s="30" t="s">
        <v>326</v>
      </c>
      <c r="D85" s="31">
        <f t="shared" si="1"/>
        <v>250</v>
      </c>
      <c r="E85" s="32"/>
      <c r="F85" s="31"/>
      <c r="G85" s="31"/>
      <c r="H85" s="31">
        <v>250</v>
      </c>
      <c r="I85" s="31"/>
      <c r="J85" s="31"/>
      <c r="K85" s="31"/>
      <c r="L85" s="31"/>
      <c r="M85" s="31"/>
      <c r="N85" s="31"/>
      <c r="O85" s="31"/>
      <c r="P85" s="31"/>
      <c r="Q85" s="31"/>
    </row>
    <row r="86" spans="1:17" x14ac:dyDescent="0.25">
      <c r="A86" s="28">
        <v>45001</v>
      </c>
      <c r="B86" s="29" t="s">
        <v>783</v>
      </c>
      <c r="C86" s="30" t="s">
        <v>293</v>
      </c>
      <c r="D86" s="31">
        <f t="shared" si="1"/>
        <v>25</v>
      </c>
      <c r="E86" s="32"/>
      <c r="F86" s="31"/>
      <c r="G86" s="31"/>
      <c r="H86" s="31">
        <v>25</v>
      </c>
      <c r="I86" s="31"/>
      <c r="J86" s="31"/>
      <c r="K86" s="31"/>
      <c r="L86" s="31"/>
      <c r="M86" s="31"/>
      <c r="N86" s="31"/>
      <c r="O86" s="31"/>
      <c r="P86" s="31"/>
      <c r="Q86" s="31"/>
    </row>
    <row r="87" spans="1:17" x14ac:dyDescent="0.25">
      <c r="A87" s="28">
        <v>45002</v>
      </c>
      <c r="B87" s="29" t="s">
        <v>784</v>
      </c>
      <c r="C87" s="30" t="s">
        <v>326</v>
      </c>
      <c r="D87" s="31">
        <f t="shared" si="1"/>
        <v>200</v>
      </c>
      <c r="E87" s="32"/>
      <c r="F87" s="31"/>
      <c r="G87" s="31"/>
      <c r="H87" s="31">
        <v>200</v>
      </c>
      <c r="I87" s="31"/>
      <c r="J87" s="31"/>
      <c r="K87" s="31"/>
      <c r="L87" s="31"/>
      <c r="M87" s="31"/>
      <c r="N87" s="31"/>
      <c r="O87" s="31"/>
      <c r="P87" s="31"/>
      <c r="Q87" s="31"/>
    </row>
    <row r="88" spans="1:17" x14ac:dyDescent="0.25">
      <c r="A88" s="28">
        <v>45003</v>
      </c>
      <c r="B88" s="29" t="s">
        <v>785</v>
      </c>
      <c r="C88" s="30" t="s">
        <v>365</v>
      </c>
      <c r="D88" s="31">
        <f t="shared" si="1"/>
        <v>700</v>
      </c>
      <c r="E88" s="32"/>
      <c r="F88" s="31"/>
      <c r="G88" s="31"/>
      <c r="H88" s="31">
        <v>700</v>
      </c>
      <c r="I88" s="31"/>
      <c r="J88" s="31"/>
      <c r="K88" s="31"/>
      <c r="L88" s="31"/>
      <c r="M88" s="31"/>
      <c r="N88" s="31"/>
      <c r="O88" s="31"/>
      <c r="P88" s="31"/>
      <c r="Q88" s="31"/>
    </row>
    <row r="89" spans="1:17" x14ac:dyDescent="0.25">
      <c r="A89" s="28">
        <v>45008</v>
      </c>
      <c r="B89" s="29" t="s">
        <v>786</v>
      </c>
      <c r="C89" s="30" t="s">
        <v>355</v>
      </c>
      <c r="D89" s="31">
        <f t="shared" si="1"/>
        <v>400</v>
      </c>
      <c r="E89" s="32"/>
      <c r="F89" s="31"/>
      <c r="G89" s="31"/>
      <c r="H89" s="31">
        <v>400</v>
      </c>
      <c r="I89" s="31"/>
      <c r="J89" s="31"/>
      <c r="K89" s="31"/>
      <c r="L89" s="31"/>
      <c r="M89" s="31"/>
      <c r="N89" s="31"/>
      <c r="O89" s="31"/>
      <c r="P89" s="31"/>
      <c r="Q89" s="31"/>
    </row>
    <row r="90" spans="1:17" x14ac:dyDescent="0.25">
      <c r="A90" s="28">
        <v>45017</v>
      </c>
      <c r="B90" s="29" t="s">
        <v>787</v>
      </c>
      <c r="C90" s="30" t="s">
        <v>355</v>
      </c>
      <c r="D90" s="31">
        <f t="shared" si="1"/>
        <v>200</v>
      </c>
      <c r="E90" s="32"/>
      <c r="F90" s="31"/>
      <c r="G90" s="31"/>
      <c r="H90" s="31"/>
      <c r="I90" s="31">
        <v>200</v>
      </c>
      <c r="J90" s="31"/>
      <c r="K90" s="31"/>
      <c r="L90" s="31"/>
      <c r="M90" s="31"/>
      <c r="N90" s="31"/>
      <c r="O90" s="31"/>
      <c r="P90" s="31"/>
      <c r="Q90" s="31"/>
    </row>
    <row r="91" spans="1:17" x14ac:dyDescent="0.25">
      <c r="A91" s="28">
        <v>45023</v>
      </c>
      <c r="B91" s="29" t="s">
        <v>788</v>
      </c>
      <c r="C91" s="30" t="s">
        <v>365</v>
      </c>
      <c r="D91" s="31">
        <f t="shared" si="1"/>
        <v>400</v>
      </c>
      <c r="E91" s="32"/>
      <c r="F91" s="31"/>
      <c r="G91" s="31"/>
      <c r="H91" s="31"/>
      <c r="I91" s="31">
        <v>400</v>
      </c>
      <c r="J91" s="31"/>
      <c r="K91" s="31"/>
      <c r="L91" s="31"/>
      <c r="M91" s="31"/>
      <c r="N91" s="31"/>
      <c r="O91" s="31"/>
      <c r="P91" s="31"/>
      <c r="Q91" s="31"/>
    </row>
    <row r="92" spans="1:17" x14ac:dyDescent="0.25">
      <c r="A92" s="28">
        <v>45024</v>
      </c>
      <c r="B92" s="29" t="s">
        <v>789</v>
      </c>
      <c r="C92" s="30" t="s">
        <v>355</v>
      </c>
      <c r="D92" s="31">
        <f t="shared" si="1"/>
        <v>143</v>
      </c>
      <c r="E92" s="32"/>
      <c r="F92" s="31"/>
      <c r="G92" s="31"/>
      <c r="H92" s="31"/>
      <c r="I92" s="31">
        <v>143</v>
      </c>
      <c r="J92" s="31"/>
      <c r="K92" s="31"/>
      <c r="L92" s="31"/>
      <c r="M92" s="31"/>
      <c r="N92" s="31"/>
      <c r="O92" s="31"/>
      <c r="P92" s="31"/>
      <c r="Q92" s="31"/>
    </row>
    <row r="93" spans="1:17" x14ac:dyDescent="0.25">
      <c r="A93" s="28">
        <v>45028</v>
      </c>
      <c r="B93" s="29" t="s">
        <v>790</v>
      </c>
      <c r="C93" s="30" t="s">
        <v>295</v>
      </c>
      <c r="D93" s="31">
        <f t="shared" si="1"/>
        <v>200</v>
      </c>
      <c r="E93" s="32"/>
      <c r="F93" s="31"/>
      <c r="G93" s="31"/>
      <c r="H93" s="31"/>
      <c r="I93" s="31">
        <v>200</v>
      </c>
      <c r="J93" s="31"/>
      <c r="K93" s="31"/>
      <c r="L93" s="31"/>
      <c r="M93" s="31"/>
      <c r="N93" s="31"/>
      <c r="O93" s="31"/>
      <c r="P93" s="31"/>
      <c r="Q93" s="31"/>
    </row>
    <row r="94" spans="1:17" x14ac:dyDescent="0.25">
      <c r="A94" s="28">
        <v>45031</v>
      </c>
      <c r="B94" s="29" t="s">
        <v>791</v>
      </c>
      <c r="C94" s="30" t="s">
        <v>365</v>
      </c>
      <c r="D94" s="31">
        <f t="shared" si="1"/>
        <v>500</v>
      </c>
      <c r="E94" s="32"/>
      <c r="F94" s="31"/>
      <c r="G94" s="31"/>
      <c r="H94" s="31"/>
      <c r="I94" s="31">
        <v>500</v>
      </c>
      <c r="J94" s="31"/>
      <c r="K94" s="31"/>
      <c r="L94" s="31"/>
      <c r="M94" s="31"/>
      <c r="N94" s="31"/>
      <c r="O94" s="31"/>
      <c r="P94" s="31"/>
      <c r="Q94" s="31"/>
    </row>
    <row r="95" spans="1:17" x14ac:dyDescent="0.25">
      <c r="A95" s="28">
        <v>45073</v>
      </c>
      <c r="B95" s="29" t="s">
        <v>792</v>
      </c>
      <c r="C95" s="30" t="s">
        <v>295</v>
      </c>
      <c r="D95" s="31">
        <f t="shared" si="1"/>
        <v>20</v>
      </c>
      <c r="E95" s="32"/>
      <c r="F95" s="31"/>
      <c r="G95" s="31"/>
      <c r="H95" s="31"/>
      <c r="I95" s="31"/>
      <c r="J95" s="31">
        <v>20</v>
      </c>
      <c r="K95" s="31"/>
      <c r="L95" s="31"/>
      <c r="M95" s="31"/>
      <c r="N95" s="31"/>
      <c r="O95" s="31"/>
      <c r="P95" s="31"/>
      <c r="Q95" s="31"/>
    </row>
    <row r="96" spans="1:17" x14ac:dyDescent="0.25">
      <c r="A96" s="28">
        <v>45074</v>
      </c>
      <c r="B96" s="29" t="s">
        <v>793</v>
      </c>
      <c r="C96" s="30" t="s">
        <v>295</v>
      </c>
      <c r="D96" s="31">
        <f t="shared" si="1"/>
        <v>50</v>
      </c>
      <c r="E96" s="32"/>
      <c r="F96" s="31"/>
      <c r="G96" s="31"/>
      <c r="H96" s="31"/>
      <c r="I96" s="31"/>
      <c r="J96" s="31">
        <v>50</v>
      </c>
      <c r="K96" s="31"/>
      <c r="L96" s="31"/>
      <c r="M96" s="31"/>
      <c r="N96" s="31"/>
      <c r="O96" s="31"/>
      <c r="P96" s="31"/>
      <c r="Q96" s="31"/>
    </row>
    <row r="97" spans="1:17" x14ac:dyDescent="0.25">
      <c r="A97" s="28">
        <v>45081</v>
      </c>
      <c r="B97" s="29" t="s">
        <v>794</v>
      </c>
      <c r="C97" s="30" t="s">
        <v>295</v>
      </c>
      <c r="D97" s="31">
        <f t="shared" si="1"/>
        <v>900</v>
      </c>
      <c r="E97" s="32"/>
      <c r="F97" s="31"/>
      <c r="G97" s="31"/>
      <c r="H97" s="31"/>
      <c r="I97" s="31"/>
      <c r="J97" s="31"/>
      <c r="K97" s="31">
        <v>900</v>
      </c>
      <c r="L97" s="31"/>
      <c r="M97" s="31"/>
      <c r="N97" s="31"/>
      <c r="O97" s="31"/>
      <c r="P97" s="31"/>
      <c r="Q97" s="31"/>
    </row>
    <row r="98" spans="1:17" x14ac:dyDescent="0.25">
      <c r="A98" s="28">
        <v>45092</v>
      </c>
      <c r="B98" s="29" t="s">
        <v>795</v>
      </c>
      <c r="C98" s="30" t="s">
        <v>295</v>
      </c>
      <c r="D98" s="31">
        <f t="shared" si="1"/>
        <v>370</v>
      </c>
      <c r="E98" s="32"/>
      <c r="F98" s="31"/>
      <c r="G98" s="31"/>
      <c r="H98" s="31"/>
      <c r="I98" s="31"/>
      <c r="J98" s="31"/>
      <c r="K98" s="31">
        <v>370</v>
      </c>
      <c r="L98" s="31"/>
      <c r="M98" s="31"/>
      <c r="N98" s="31"/>
      <c r="O98" s="31"/>
      <c r="P98" s="31"/>
      <c r="Q98" s="31"/>
    </row>
    <row r="99" spans="1:17" x14ac:dyDescent="0.25">
      <c r="A99" s="28">
        <v>45098</v>
      </c>
      <c r="B99" s="29" t="s">
        <v>796</v>
      </c>
      <c r="C99" s="30" t="s">
        <v>433</v>
      </c>
      <c r="D99" s="31">
        <f t="shared" si="1"/>
        <v>100</v>
      </c>
      <c r="E99" s="32"/>
      <c r="F99" s="31"/>
      <c r="G99" s="31"/>
      <c r="H99" s="31"/>
      <c r="I99" s="31"/>
      <c r="J99" s="31"/>
      <c r="K99" s="31">
        <v>100</v>
      </c>
      <c r="L99" s="31"/>
      <c r="M99" s="31"/>
      <c r="N99" s="31"/>
      <c r="O99" s="31"/>
      <c r="P99" s="31"/>
      <c r="Q99" s="31"/>
    </row>
    <row r="100" spans="1:17" x14ac:dyDescent="0.25">
      <c r="A100" s="28">
        <v>45112</v>
      </c>
      <c r="B100" s="29" t="s">
        <v>797</v>
      </c>
      <c r="C100" s="30" t="s">
        <v>444</v>
      </c>
      <c r="D100" s="31">
        <f t="shared" si="1"/>
        <v>480</v>
      </c>
      <c r="E100" s="32"/>
      <c r="F100" s="31"/>
      <c r="G100" s="31"/>
      <c r="H100" s="31"/>
      <c r="I100" s="31"/>
      <c r="J100" s="31"/>
      <c r="K100" s="31"/>
      <c r="L100" s="31">
        <v>480</v>
      </c>
      <c r="M100" s="31"/>
      <c r="N100" s="31"/>
      <c r="O100" s="31"/>
      <c r="P100" s="31"/>
      <c r="Q100" s="31"/>
    </row>
    <row r="101" spans="1:17" x14ac:dyDescent="0.25">
      <c r="A101" s="28">
        <v>45115</v>
      </c>
      <c r="B101" s="29" t="s">
        <v>798</v>
      </c>
      <c r="C101" s="30" t="s">
        <v>444</v>
      </c>
      <c r="D101" s="31">
        <f t="shared" si="1"/>
        <v>200</v>
      </c>
      <c r="E101" s="32"/>
      <c r="F101" s="31"/>
      <c r="G101" s="31"/>
      <c r="H101" s="31"/>
      <c r="I101" s="31"/>
      <c r="J101" s="31"/>
      <c r="K101" s="31"/>
      <c r="L101" s="31">
        <v>200</v>
      </c>
      <c r="M101" s="31"/>
      <c r="N101" s="31"/>
      <c r="O101" s="31"/>
      <c r="P101" s="31"/>
      <c r="Q101" s="31"/>
    </row>
    <row r="102" spans="1:17" x14ac:dyDescent="0.25">
      <c r="A102" s="28">
        <v>45129</v>
      </c>
      <c r="B102" s="29" t="s">
        <v>799</v>
      </c>
      <c r="C102" s="30" t="s">
        <v>444</v>
      </c>
      <c r="D102" s="31">
        <f t="shared" si="1"/>
        <v>300</v>
      </c>
      <c r="E102" s="32"/>
      <c r="F102" s="31"/>
      <c r="G102" s="31"/>
      <c r="H102" s="31"/>
      <c r="I102" s="31"/>
      <c r="J102" s="31"/>
      <c r="K102" s="31"/>
      <c r="L102" s="31">
        <v>300</v>
      </c>
      <c r="M102" s="31"/>
      <c r="N102" s="31"/>
      <c r="O102" s="31"/>
      <c r="P102" s="31"/>
      <c r="Q102" s="31"/>
    </row>
    <row r="103" spans="1:17" x14ac:dyDescent="0.25">
      <c r="A103" s="28">
        <v>45135</v>
      </c>
      <c r="B103" s="29" t="s">
        <v>800</v>
      </c>
      <c r="C103" s="30" t="s">
        <v>444</v>
      </c>
      <c r="D103" s="31">
        <f t="shared" si="1"/>
        <v>400</v>
      </c>
      <c r="E103" s="32"/>
      <c r="F103" s="31"/>
      <c r="G103" s="31"/>
      <c r="H103" s="31"/>
      <c r="I103" s="31"/>
      <c r="J103" s="31"/>
      <c r="K103" s="31"/>
      <c r="L103" s="31">
        <v>400</v>
      </c>
      <c r="M103" s="31"/>
      <c r="N103" s="31"/>
      <c r="O103" s="31"/>
      <c r="P103" s="31"/>
      <c r="Q103" s="31"/>
    </row>
    <row r="104" spans="1:17" x14ac:dyDescent="0.25">
      <c r="A104" s="28">
        <v>45135</v>
      </c>
      <c r="B104" s="29" t="s">
        <v>801</v>
      </c>
      <c r="C104" s="30" t="s">
        <v>444</v>
      </c>
      <c r="D104" s="31">
        <f t="shared" si="1"/>
        <v>200</v>
      </c>
      <c r="E104" s="32"/>
      <c r="F104" s="31"/>
      <c r="G104" s="31"/>
      <c r="H104" s="31"/>
      <c r="I104" s="31"/>
      <c r="J104" s="31"/>
      <c r="K104" s="31"/>
      <c r="L104" s="31">
        <v>200</v>
      </c>
      <c r="M104" s="31"/>
      <c r="N104" s="31"/>
      <c r="O104" s="31"/>
      <c r="P104" s="31"/>
      <c r="Q104" s="31"/>
    </row>
    <row r="105" spans="1:17" x14ac:dyDescent="0.25">
      <c r="A105" s="28">
        <v>45149</v>
      </c>
      <c r="B105" s="29" t="s">
        <v>802</v>
      </c>
      <c r="C105" s="30" t="s">
        <v>422</v>
      </c>
      <c r="D105" s="31">
        <f t="shared" si="1"/>
        <v>200</v>
      </c>
      <c r="E105" s="32"/>
      <c r="F105" s="31"/>
      <c r="G105" s="31"/>
      <c r="H105" s="31"/>
      <c r="I105" s="31"/>
      <c r="J105" s="31"/>
      <c r="K105" s="31"/>
      <c r="L105" s="31"/>
      <c r="M105" s="31">
        <v>200</v>
      </c>
      <c r="N105" s="31"/>
      <c r="O105" s="31"/>
      <c r="P105" s="31"/>
      <c r="Q105" s="31"/>
    </row>
    <row r="106" spans="1:17" x14ac:dyDescent="0.25">
      <c r="A106" s="28">
        <v>45149</v>
      </c>
      <c r="B106" s="29" t="s">
        <v>803</v>
      </c>
      <c r="C106" s="30" t="s">
        <v>422</v>
      </c>
      <c r="D106" s="31">
        <f t="shared" si="1"/>
        <v>300</v>
      </c>
      <c r="E106" s="32"/>
      <c r="F106" s="31"/>
      <c r="G106" s="31"/>
      <c r="H106" s="31"/>
      <c r="I106" s="31"/>
      <c r="J106" s="31"/>
      <c r="K106" s="31"/>
      <c r="L106" s="31"/>
      <c r="M106" s="31">
        <v>300</v>
      </c>
      <c r="N106" s="31"/>
      <c r="O106" s="31"/>
      <c r="P106" s="31"/>
      <c r="Q106" s="31"/>
    </row>
    <row r="107" spans="1:17" x14ac:dyDescent="0.25">
      <c r="A107" s="28">
        <v>45149</v>
      </c>
      <c r="B107" s="29" t="s">
        <v>802</v>
      </c>
      <c r="C107" s="30" t="s">
        <v>422</v>
      </c>
      <c r="D107" s="31">
        <f t="shared" si="1"/>
        <v>200</v>
      </c>
      <c r="E107" s="32"/>
      <c r="F107" s="31"/>
      <c r="G107" s="31"/>
      <c r="H107" s="31"/>
      <c r="I107" s="31"/>
      <c r="J107" s="31"/>
      <c r="K107" s="31"/>
      <c r="L107" s="31"/>
      <c r="M107" s="31">
        <v>200</v>
      </c>
      <c r="N107" s="31"/>
      <c r="O107" s="31"/>
      <c r="P107" s="31"/>
      <c r="Q107" s="31"/>
    </row>
    <row r="108" spans="1:17" x14ac:dyDescent="0.25">
      <c r="A108" s="28">
        <v>45154</v>
      </c>
      <c r="B108" s="29" t="s">
        <v>804</v>
      </c>
      <c r="C108" s="30" t="s">
        <v>422</v>
      </c>
      <c r="D108" s="31">
        <f t="shared" si="1"/>
        <v>200</v>
      </c>
      <c r="E108" s="32"/>
      <c r="F108" s="31"/>
      <c r="G108" s="31"/>
      <c r="H108" s="31"/>
      <c r="I108" s="31"/>
      <c r="J108" s="31"/>
      <c r="K108" s="31"/>
      <c r="L108" s="31"/>
      <c r="M108" s="31">
        <v>200</v>
      </c>
      <c r="N108" s="31"/>
      <c r="O108" s="31"/>
      <c r="P108" s="31"/>
      <c r="Q108" s="31"/>
    </row>
    <row r="109" spans="1:17" x14ac:dyDescent="0.25">
      <c r="A109" s="28">
        <v>45154</v>
      </c>
      <c r="B109" s="29" t="s">
        <v>805</v>
      </c>
      <c r="C109" s="30" t="s">
        <v>422</v>
      </c>
      <c r="D109" s="31">
        <f t="shared" si="1"/>
        <v>400</v>
      </c>
      <c r="E109" s="32"/>
      <c r="F109" s="31"/>
      <c r="G109" s="31"/>
      <c r="H109" s="31"/>
      <c r="I109" s="31"/>
      <c r="J109" s="31"/>
      <c r="K109" s="31"/>
      <c r="L109" s="31"/>
      <c r="M109" s="31">
        <v>400</v>
      </c>
      <c r="N109" s="31"/>
      <c r="O109" s="31"/>
      <c r="P109" s="31"/>
      <c r="Q109" s="31"/>
    </row>
    <row r="110" spans="1:17" x14ac:dyDescent="0.25">
      <c r="A110" s="28">
        <v>45164</v>
      </c>
      <c r="B110" s="29" t="s">
        <v>803</v>
      </c>
      <c r="C110" s="30" t="s">
        <v>422</v>
      </c>
      <c r="D110" s="31">
        <f t="shared" si="1"/>
        <v>300</v>
      </c>
      <c r="E110" s="32"/>
      <c r="F110" s="31"/>
      <c r="G110" s="31"/>
      <c r="H110" s="31"/>
      <c r="I110" s="31"/>
      <c r="J110" s="31"/>
      <c r="K110" s="31"/>
      <c r="L110" s="31"/>
      <c r="M110" s="31">
        <v>300</v>
      </c>
      <c r="N110" s="31"/>
      <c r="O110" s="31"/>
      <c r="P110" s="31"/>
      <c r="Q110" s="31"/>
    </row>
    <row r="111" spans="1:17" x14ac:dyDescent="0.25">
      <c r="A111" s="28">
        <v>45172</v>
      </c>
      <c r="B111" s="29" t="s">
        <v>806</v>
      </c>
      <c r="C111" s="30" t="s">
        <v>365</v>
      </c>
      <c r="D111" s="31">
        <f t="shared" si="1"/>
        <v>96</v>
      </c>
      <c r="E111" s="32"/>
      <c r="F111" s="31"/>
      <c r="G111" s="31"/>
      <c r="H111" s="31"/>
      <c r="I111" s="31"/>
      <c r="J111" s="31"/>
      <c r="K111" s="31"/>
      <c r="L111" s="31"/>
      <c r="M111" s="31"/>
      <c r="N111" s="31">
        <v>96</v>
      </c>
      <c r="O111" s="31"/>
      <c r="P111" s="31"/>
      <c r="Q111" s="31"/>
    </row>
    <row r="112" spans="1:17" x14ac:dyDescent="0.25">
      <c r="A112" s="28">
        <v>45188</v>
      </c>
      <c r="B112" s="29" t="s">
        <v>807</v>
      </c>
      <c r="C112" s="30" t="s">
        <v>517</v>
      </c>
      <c r="D112" s="31">
        <f t="shared" si="1"/>
        <v>100</v>
      </c>
      <c r="E112" s="32"/>
      <c r="F112" s="31"/>
      <c r="G112" s="31"/>
      <c r="H112" s="31"/>
      <c r="I112" s="31"/>
      <c r="J112" s="31"/>
      <c r="K112" s="31"/>
      <c r="L112" s="31"/>
      <c r="M112" s="31"/>
      <c r="N112" s="31">
        <v>100</v>
      </c>
      <c r="O112" s="31"/>
      <c r="P112" s="31"/>
      <c r="Q112" s="31"/>
    </row>
    <row r="113" spans="1:17" x14ac:dyDescent="0.25">
      <c r="A113" s="28">
        <v>45191</v>
      </c>
      <c r="B113" s="29" t="s">
        <v>808</v>
      </c>
      <c r="C113" s="30" t="s">
        <v>517</v>
      </c>
      <c r="D113" s="31">
        <f t="shared" si="1"/>
        <v>200</v>
      </c>
      <c r="E113" s="32"/>
      <c r="F113" s="31"/>
      <c r="G113" s="31"/>
      <c r="H113" s="31"/>
      <c r="I113" s="31"/>
      <c r="J113" s="31"/>
      <c r="K113" s="31"/>
      <c r="L113" s="31"/>
      <c r="M113" s="31"/>
      <c r="N113" s="31">
        <v>200</v>
      </c>
      <c r="O113" s="31"/>
      <c r="P113" s="31"/>
      <c r="Q113" s="31"/>
    </row>
    <row r="114" spans="1:17" x14ac:dyDescent="0.25">
      <c r="A114" s="28">
        <v>45191</v>
      </c>
      <c r="B114" s="29" t="s">
        <v>807</v>
      </c>
      <c r="C114" s="30" t="s">
        <v>517</v>
      </c>
      <c r="D114" s="31">
        <f t="shared" si="1"/>
        <v>100</v>
      </c>
      <c r="E114" s="32"/>
      <c r="F114" s="31"/>
      <c r="G114" s="31"/>
      <c r="H114" s="31"/>
      <c r="I114" s="31"/>
      <c r="J114" s="31"/>
      <c r="K114" s="31"/>
      <c r="L114" s="31"/>
      <c r="M114" s="31"/>
      <c r="N114" s="31">
        <v>100</v>
      </c>
      <c r="O114" s="31"/>
      <c r="P114" s="31"/>
      <c r="Q114" s="31"/>
    </row>
    <row r="115" spans="1:17" x14ac:dyDescent="0.25">
      <c r="A115" s="28"/>
      <c r="B115" s="29" t="s">
        <v>414</v>
      </c>
      <c r="C115" s="30" t="s">
        <v>635</v>
      </c>
      <c r="D115" s="31">
        <f t="shared" si="1"/>
        <v>240</v>
      </c>
      <c r="E115" s="32"/>
      <c r="F115" s="31">
        <v>240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1:17" x14ac:dyDescent="0.25">
      <c r="A116" s="28"/>
      <c r="B116" s="29" t="s">
        <v>651</v>
      </c>
      <c r="C116" s="30" t="s">
        <v>640</v>
      </c>
      <c r="D116" s="31">
        <f t="shared" si="1"/>
        <v>100</v>
      </c>
      <c r="E116" s="32"/>
      <c r="F116" s="31">
        <v>100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</row>
    <row r="117" spans="1:17" x14ac:dyDescent="0.25">
      <c r="A117" s="28"/>
      <c r="B117" s="29" t="s">
        <v>663</v>
      </c>
      <c r="C117" s="30" t="s">
        <v>640</v>
      </c>
      <c r="D117" s="31">
        <f t="shared" si="1"/>
        <v>150</v>
      </c>
      <c r="E117" s="32"/>
      <c r="F117" s="31">
        <v>150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</row>
    <row r="118" spans="1:17" x14ac:dyDescent="0.25">
      <c r="A118" s="28"/>
      <c r="B118" s="29" t="s">
        <v>414</v>
      </c>
      <c r="C118" s="30" t="s">
        <v>633</v>
      </c>
      <c r="D118" s="31">
        <f t="shared" si="1"/>
        <v>100</v>
      </c>
      <c r="E118" s="32"/>
      <c r="F118" s="31">
        <v>100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</row>
    <row r="119" spans="1:17" x14ac:dyDescent="0.25">
      <c r="A119" s="28"/>
      <c r="B119" s="29" t="s">
        <v>414</v>
      </c>
      <c r="C119" s="30" t="s">
        <v>633</v>
      </c>
      <c r="D119" s="31">
        <f t="shared" si="1"/>
        <v>100</v>
      </c>
      <c r="E119" s="32"/>
      <c r="F119" s="31">
        <v>100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</row>
    <row r="120" spans="1:17" x14ac:dyDescent="0.25">
      <c r="A120" s="28"/>
      <c r="B120" s="29" t="s">
        <v>414</v>
      </c>
      <c r="C120" s="30" t="s">
        <v>633</v>
      </c>
      <c r="D120" s="31">
        <f t="shared" si="1"/>
        <v>60</v>
      </c>
      <c r="E120" s="32"/>
      <c r="F120" s="31">
        <v>60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</row>
    <row r="121" spans="1:17" x14ac:dyDescent="0.25">
      <c r="A121" s="28"/>
      <c r="B121" s="29" t="s">
        <v>666</v>
      </c>
      <c r="C121" s="30" t="s">
        <v>658</v>
      </c>
      <c r="D121" s="31">
        <f t="shared" si="1"/>
        <v>200</v>
      </c>
      <c r="E121" s="32"/>
      <c r="F121" s="31">
        <v>200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22" spans="1:17" x14ac:dyDescent="0.25">
      <c r="A122" s="28">
        <v>44965</v>
      </c>
      <c r="B122" s="29" t="s">
        <v>809</v>
      </c>
      <c r="C122" s="30" t="s">
        <v>601</v>
      </c>
      <c r="D122" s="31">
        <f t="shared" si="1"/>
        <v>180</v>
      </c>
      <c r="E122" s="32"/>
      <c r="F122" s="31"/>
      <c r="G122" s="31">
        <v>180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</row>
    <row r="123" spans="1:17" x14ac:dyDescent="0.25">
      <c r="A123" s="28">
        <v>44968</v>
      </c>
      <c r="B123" s="29" t="s">
        <v>810</v>
      </c>
      <c r="C123" s="30" t="s">
        <v>601</v>
      </c>
      <c r="D123" s="31">
        <f t="shared" si="1"/>
        <v>130</v>
      </c>
      <c r="E123" s="32"/>
      <c r="F123" s="31"/>
      <c r="G123" s="31">
        <v>130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</row>
    <row r="124" spans="1:17" x14ac:dyDescent="0.25">
      <c r="A124" s="28">
        <v>44969</v>
      </c>
      <c r="B124" s="29" t="s">
        <v>811</v>
      </c>
      <c r="C124" s="30" t="s">
        <v>601</v>
      </c>
      <c r="D124" s="31">
        <f t="shared" si="1"/>
        <v>50</v>
      </c>
      <c r="E124" s="32"/>
      <c r="F124" s="31"/>
      <c r="G124" s="31">
        <v>50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</row>
    <row r="125" spans="1:17" x14ac:dyDescent="0.25">
      <c r="A125" s="28">
        <v>44975</v>
      </c>
      <c r="B125" s="29" t="s">
        <v>812</v>
      </c>
      <c r="C125" s="30" t="s">
        <v>601</v>
      </c>
      <c r="D125" s="31">
        <f t="shared" si="1"/>
        <v>700</v>
      </c>
      <c r="E125" s="32"/>
      <c r="F125" s="31"/>
      <c r="G125" s="31">
        <v>700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</row>
    <row r="126" spans="1:17" x14ac:dyDescent="0.25">
      <c r="A126" s="28">
        <v>44978</v>
      </c>
      <c r="B126" s="29" t="s">
        <v>813</v>
      </c>
      <c r="C126" s="30" t="s">
        <v>601</v>
      </c>
      <c r="D126" s="31">
        <f t="shared" si="1"/>
        <v>100</v>
      </c>
      <c r="E126" s="32"/>
      <c r="F126" s="31"/>
      <c r="G126" s="31">
        <v>100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</row>
    <row r="127" spans="1:17" x14ac:dyDescent="0.25">
      <c r="A127" s="28">
        <v>44978</v>
      </c>
      <c r="B127" s="29" t="s">
        <v>814</v>
      </c>
      <c r="C127" s="30" t="s">
        <v>601</v>
      </c>
      <c r="D127" s="31">
        <f t="shared" si="1"/>
        <v>600</v>
      </c>
      <c r="E127" s="32"/>
      <c r="F127" s="31"/>
      <c r="G127" s="31">
        <v>600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</row>
    <row r="128" spans="1:17" x14ac:dyDescent="0.25">
      <c r="A128" s="28">
        <v>44984</v>
      </c>
      <c r="B128" s="29" t="s">
        <v>815</v>
      </c>
      <c r="C128" s="30" t="s">
        <v>601</v>
      </c>
      <c r="D128" s="31">
        <f t="shared" si="1"/>
        <v>1399</v>
      </c>
      <c r="E128" s="32"/>
      <c r="F128" s="31"/>
      <c r="G128" s="31">
        <v>1399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</row>
    <row r="129" spans="1:17" x14ac:dyDescent="0.25">
      <c r="A129" s="28">
        <v>44992</v>
      </c>
      <c r="B129" s="29" t="s">
        <v>816</v>
      </c>
      <c r="C129" s="30" t="s">
        <v>601</v>
      </c>
      <c r="D129" s="31">
        <f t="shared" si="1"/>
        <v>150</v>
      </c>
      <c r="E129" s="32"/>
      <c r="F129" s="31"/>
      <c r="G129" s="31"/>
      <c r="H129" s="31">
        <v>150</v>
      </c>
      <c r="I129" s="31"/>
      <c r="J129" s="31"/>
      <c r="K129" s="31"/>
      <c r="L129" s="31"/>
      <c r="M129" s="31"/>
      <c r="N129" s="31"/>
      <c r="O129" s="31"/>
      <c r="P129" s="31"/>
      <c r="Q129" s="31"/>
    </row>
    <row r="130" spans="1:17" x14ac:dyDescent="0.25">
      <c r="A130" s="28">
        <v>45007</v>
      </c>
      <c r="B130" s="29" t="s">
        <v>817</v>
      </c>
      <c r="C130" s="30" t="s">
        <v>621</v>
      </c>
      <c r="D130" s="31">
        <f t="shared" si="1"/>
        <v>200</v>
      </c>
      <c r="E130" s="32"/>
      <c r="F130" s="31"/>
      <c r="G130" s="31"/>
      <c r="H130" s="31">
        <v>200</v>
      </c>
      <c r="I130" s="31"/>
      <c r="J130" s="31"/>
      <c r="K130" s="31"/>
      <c r="L130" s="31"/>
      <c r="M130" s="31"/>
      <c r="N130" s="31"/>
      <c r="O130" s="31"/>
      <c r="P130" s="31"/>
      <c r="Q130" s="31"/>
    </row>
    <row r="131" spans="1:17" x14ac:dyDescent="0.25">
      <c r="A131" s="28">
        <v>45080</v>
      </c>
      <c r="B131" s="29" t="s">
        <v>818</v>
      </c>
      <c r="C131" s="30" t="s">
        <v>640</v>
      </c>
      <c r="D131" s="31">
        <f t="shared" si="1"/>
        <v>200</v>
      </c>
      <c r="E131" s="32"/>
      <c r="F131" s="31"/>
      <c r="G131" s="31"/>
      <c r="H131" s="31"/>
      <c r="I131" s="31"/>
      <c r="J131" s="31"/>
      <c r="K131" s="31">
        <v>200</v>
      </c>
      <c r="L131" s="31"/>
      <c r="M131" s="31"/>
      <c r="N131" s="31"/>
      <c r="O131" s="31"/>
      <c r="P131" s="31"/>
      <c r="Q131" s="31"/>
    </row>
    <row r="132" spans="1:17" x14ac:dyDescent="0.25">
      <c r="A132" s="28">
        <v>45080</v>
      </c>
      <c r="B132" s="29" t="s">
        <v>819</v>
      </c>
      <c r="C132" s="30" t="s">
        <v>640</v>
      </c>
      <c r="D132" s="31">
        <f t="shared" si="1"/>
        <v>150</v>
      </c>
      <c r="E132" s="32"/>
      <c r="F132" s="31"/>
      <c r="G132" s="31"/>
      <c r="H132" s="31"/>
      <c r="I132" s="31"/>
      <c r="J132" s="31"/>
      <c r="K132" s="31">
        <v>150</v>
      </c>
      <c r="L132" s="31"/>
      <c r="M132" s="31"/>
      <c r="N132" s="31"/>
      <c r="O132" s="31"/>
      <c r="P132" s="31"/>
      <c r="Q132" s="31"/>
    </row>
    <row r="133" spans="1:17" x14ac:dyDescent="0.25">
      <c r="A133" s="28">
        <v>45100</v>
      </c>
      <c r="B133" s="29" t="s">
        <v>820</v>
      </c>
      <c r="C133" s="30" t="s">
        <v>640</v>
      </c>
      <c r="D133" s="31">
        <f t="shared" ref="D133:D181" si="2">SUM(F133:Q133)</f>
        <v>30</v>
      </c>
      <c r="E133" s="32"/>
      <c r="F133" s="31"/>
      <c r="G133" s="31"/>
      <c r="H133" s="31"/>
      <c r="I133" s="31"/>
      <c r="J133" s="31"/>
      <c r="K133" s="31">
        <v>30</v>
      </c>
      <c r="L133" s="31"/>
      <c r="M133" s="31"/>
      <c r="N133" s="31"/>
      <c r="O133" s="31"/>
      <c r="P133" s="31"/>
      <c r="Q133" s="31"/>
    </row>
    <row r="134" spans="1:17" x14ac:dyDescent="0.25">
      <c r="A134" s="28">
        <v>45100</v>
      </c>
      <c r="B134" s="29" t="s">
        <v>818</v>
      </c>
      <c r="C134" s="30" t="s">
        <v>640</v>
      </c>
      <c r="D134" s="31">
        <f t="shared" si="2"/>
        <v>60</v>
      </c>
      <c r="E134" s="32"/>
      <c r="F134" s="31"/>
      <c r="G134" s="31"/>
      <c r="H134" s="31"/>
      <c r="I134" s="31"/>
      <c r="J134" s="31"/>
      <c r="K134" s="31">
        <v>60</v>
      </c>
      <c r="L134" s="31"/>
      <c r="M134" s="31"/>
      <c r="N134" s="31"/>
      <c r="O134" s="31"/>
      <c r="P134" s="31"/>
      <c r="Q134" s="31"/>
    </row>
    <row r="135" spans="1:17" x14ac:dyDescent="0.25">
      <c r="A135" s="28">
        <v>45100</v>
      </c>
      <c r="B135" s="29" t="s">
        <v>819</v>
      </c>
      <c r="C135" s="30" t="s">
        <v>640</v>
      </c>
      <c r="D135" s="31">
        <f t="shared" si="2"/>
        <v>200</v>
      </c>
      <c r="E135" s="32"/>
      <c r="F135" s="31"/>
      <c r="G135" s="31"/>
      <c r="H135" s="31"/>
      <c r="I135" s="31"/>
      <c r="J135" s="31"/>
      <c r="K135" s="31">
        <v>200</v>
      </c>
      <c r="L135" s="31"/>
      <c r="M135" s="31"/>
      <c r="N135" s="31"/>
      <c r="O135" s="31"/>
      <c r="P135" s="31"/>
      <c r="Q135" s="31"/>
    </row>
    <row r="136" spans="1:17" x14ac:dyDescent="0.25">
      <c r="A136" s="28">
        <v>45172</v>
      </c>
      <c r="B136" s="29" t="s">
        <v>821</v>
      </c>
      <c r="C136" s="30" t="s">
        <v>633</v>
      </c>
      <c r="D136" s="31">
        <f t="shared" si="2"/>
        <v>150</v>
      </c>
      <c r="E136" s="32"/>
      <c r="F136" s="31"/>
      <c r="G136" s="31"/>
      <c r="H136" s="31"/>
      <c r="I136" s="31"/>
      <c r="J136" s="31"/>
      <c r="K136" s="31"/>
      <c r="L136" s="31"/>
      <c r="M136" s="31"/>
      <c r="N136" s="31">
        <v>150</v>
      </c>
      <c r="O136" s="31"/>
      <c r="P136" s="31"/>
      <c r="Q136" s="31"/>
    </row>
    <row r="137" spans="1:17" x14ac:dyDescent="0.25">
      <c r="A137" s="28">
        <v>45175</v>
      </c>
      <c r="B137" s="29" t="s">
        <v>819</v>
      </c>
      <c r="C137" s="30" t="s">
        <v>633</v>
      </c>
      <c r="D137" s="31">
        <f t="shared" si="2"/>
        <v>100</v>
      </c>
      <c r="E137" s="32"/>
      <c r="F137" s="31"/>
      <c r="G137" s="31"/>
      <c r="H137" s="31"/>
      <c r="I137" s="31"/>
      <c r="J137" s="31"/>
      <c r="K137" s="31"/>
      <c r="L137" s="31"/>
      <c r="M137" s="31"/>
      <c r="N137" s="31">
        <v>100</v>
      </c>
      <c r="O137" s="31"/>
      <c r="P137" s="31"/>
      <c r="Q137" s="31"/>
    </row>
    <row r="138" spans="1:17" x14ac:dyDescent="0.25">
      <c r="A138" s="28">
        <v>45186</v>
      </c>
      <c r="B138" s="29" t="s">
        <v>822</v>
      </c>
      <c r="C138" s="30" t="s">
        <v>633</v>
      </c>
      <c r="D138" s="31">
        <f t="shared" si="2"/>
        <v>2085</v>
      </c>
      <c r="E138" s="32"/>
      <c r="F138" s="31"/>
      <c r="G138" s="31"/>
      <c r="H138" s="31"/>
      <c r="I138" s="31"/>
      <c r="J138" s="31"/>
      <c r="K138" s="31"/>
      <c r="L138" s="31"/>
      <c r="M138" s="31"/>
      <c r="N138" s="31">
        <v>2085</v>
      </c>
      <c r="O138" s="31"/>
      <c r="P138" s="31"/>
      <c r="Q138" s="31"/>
    </row>
    <row r="139" spans="1:17" x14ac:dyDescent="0.25">
      <c r="A139" s="28">
        <v>45186</v>
      </c>
      <c r="B139" s="29" t="s">
        <v>823</v>
      </c>
      <c r="C139" s="30" t="s">
        <v>633</v>
      </c>
      <c r="D139" s="31">
        <f t="shared" si="2"/>
        <v>650</v>
      </c>
      <c r="E139" s="32"/>
      <c r="F139" s="31"/>
      <c r="G139" s="31"/>
      <c r="H139" s="31"/>
      <c r="I139" s="31"/>
      <c r="J139" s="31"/>
      <c r="K139" s="31"/>
      <c r="L139" s="31"/>
      <c r="M139" s="31"/>
      <c r="N139" s="31">
        <v>650</v>
      </c>
      <c r="O139" s="31"/>
      <c r="P139" s="31"/>
      <c r="Q139" s="31"/>
    </row>
    <row r="140" spans="1:17" x14ac:dyDescent="0.25">
      <c r="A140" s="28">
        <v>45188</v>
      </c>
      <c r="B140" s="29" t="s">
        <v>824</v>
      </c>
      <c r="C140" s="30" t="s">
        <v>633</v>
      </c>
      <c r="D140" s="31">
        <f t="shared" si="2"/>
        <v>50</v>
      </c>
      <c r="E140" s="32"/>
      <c r="F140" s="31"/>
      <c r="G140" s="31"/>
      <c r="H140" s="31"/>
      <c r="I140" s="31"/>
      <c r="J140" s="31"/>
      <c r="K140" s="31"/>
      <c r="L140" s="31"/>
      <c r="M140" s="31"/>
      <c r="N140" s="31">
        <v>50</v>
      </c>
      <c r="O140" s="31"/>
      <c r="P140" s="31"/>
      <c r="Q140" s="31"/>
    </row>
    <row r="141" spans="1:17" x14ac:dyDescent="0.25">
      <c r="A141" s="28">
        <v>45191</v>
      </c>
      <c r="B141" s="29" t="s">
        <v>825</v>
      </c>
      <c r="C141" s="30" t="s">
        <v>633</v>
      </c>
      <c r="D141" s="31">
        <f t="shared" si="2"/>
        <v>260</v>
      </c>
      <c r="E141" s="32"/>
      <c r="F141" s="31"/>
      <c r="G141" s="31"/>
      <c r="H141" s="31"/>
      <c r="I141" s="31"/>
      <c r="J141" s="31"/>
      <c r="K141" s="31"/>
      <c r="L141" s="31"/>
      <c r="M141" s="31"/>
      <c r="N141" s="31">
        <v>260</v>
      </c>
      <c r="O141" s="31"/>
      <c r="P141" s="31"/>
      <c r="Q141" s="31"/>
    </row>
    <row r="142" spans="1:17" x14ac:dyDescent="0.25">
      <c r="A142" s="28">
        <v>45211</v>
      </c>
      <c r="B142" s="29" t="s">
        <v>826</v>
      </c>
      <c r="C142" s="30" t="s">
        <v>827</v>
      </c>
      <c r="D142" s="31">
        <f t="shared" si="2"/>
        <v>250</v>
      </c>
      <c r="E142" s="32"/>
      <c r="F142" s="31"/>
      <c r="G142" s="31"/>
      <c r="H142" s="31"/>
      <c r="I142" s="31"/>
      <c r="J142" s="31"/>
      <c r="K142" s="31"/>
      <c r="L142" s="31"/>
      <c r="M142" s="31"/>
      <c r="N142" s="31"/>
      <c r="O142" s="31">
        <v>250</v>
      </c>
      <c r="P142" s="31"/>
      <c r="Q142" s="31"/>
    </row>
    <row r="143" spans="1:17" x14ac:dyDescent="0.25">
      <c r="A143" s="28">
        <v>45219</v>
      </c>
      <c r="B143" s="29" t="s">
        <v>828</v>
      </c>
      <c r="C143" s="30" t="s">
        <v>617</v>
      </c>
      <c r="D143" s="31">
        <f t="shared" si="2"/>
        <v>450</v>
      </c>
      <c r="E143" s="32"/>
      <c r="F143" s="31"/>
      <c r="G143" s="31"/>
      <c r="H143" s="31"/>
      <c r="I143" s="31"/>
      <c r="J143" s="31"/>
      <c r="K143" s="31"/>
      <c r="L143" s="31"/>
      <c r="M143" s="31"/>
      <c r="N143" s="31"/>
      <c r="O143" s="31">
        <v>450</v>
      </c>
      <c r="P143" s="31"/>
      <c r="Q143" s="31"/>
    </row>
    <row r="144" spans="1:17" x14ac:dyDescent="0.25">
      <c r="A144" s="28">
        <v>45219</v>
      </c>
      <c r="B144" s="29" t="s">
        <v>829</v>
      </c>
      <c r="C144" s="30" t="s">
        <v>617</v>
      </c>
      <c r="D144" s="31">
        <f t="shared" si="2"/>
        <v>600</v>
      </c>
      <c r="E144" s="32"/>
      <c r="F144" s="31"/>
      <c r="G144" s="31"/>
      <c r="H144" s="31"/>
      <c r="I144" s="31"/>
      <c r="J144" s="31"/>
      <c r="K144" s="31"/>
      <c r="L144" s="31"/>
      <c r="M144" s="31"/>
      <c r="N144" s="31"/>
      <c r="O144" s="31">
        <v>600</v>
      </c>
      <c r="P144" s="31"/>
      <c r="Q144" s="31"/>
    </row>
    <row r="145" spans="1:17" x14ac:dyDescent="0.25">
      <c r="A145" s="28">
        <v>45226</v>
      </c>
      <c r="B145" s="29" t="s">
        <v>830</v>
      </c>
      <c r="C145" s="30" t="s">
        <v>690</v>
      </c>
      <c r="D145" s="31">
        <f t="shared" si="2"/>
        <v>50</v>
      </c>
      <c r="E145" s="32"/>
      <c r="F145" s="31"/>
      <c r="G145" s="31"/>
      <c r="H145" s="31"/>
      <c r="I145" s="31"/>
      <c r="J145" s="31"/>
      <c r="K145" s="31"/>
      <c r="L145" s="31"/>
      <c r="M145" s="31"/>
      <c r="N145" s="31"/>
      <c r="O145" s="31">
        <v>50</v>
      </c>
      <c r="P145" s="31"/>
      <c r="Q145" s="31"/>
    </row>
    <row r="146" spans="1:17" x14ac:dyDescent="0.25">
      <c r="A146" s="28"/>
      <c r="B146" s="29" t="s">
        <v>831</v>
      </c>
      <c r="C146" s="30" t="s">
        <v>832</v>
      </c>
      <c r="D146" s="31">
        <f t="shared" si="2"/>
        <v>300</v>
      </c>
      <c r="E146" s="32"/>
      <c r="F146" s="31">
        <v>300</v>
      </c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</row>
    <row r="147" spans="1:17" x14ac:dyDescent="0.25">
      <c r="A147" s="28"/>
      <c r="B147" s="29" t="s">
        <v>833</v>
      </c>
      <c r="C147" s="30" t="s">
        <v>141</v>
      </c>
      <c r="D147" s="31">
        <f t="shared" si="2"/>
        <v>1000</v>
      </c>
      <c r="E147" s="32"/>
      <c r="F147" s="31">
        <v>1000</v>
      </c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</row>
    <row r="148" spans="1:17" x14ac:dyDescent="0.25">
      <c r="A148" s="28"/>
      <c r="B148" s="29" t="s">
        <v>834</v>
      </c>
      <c r="C148" s="30" t="s">
        <v>835</v>
      </c>
      <c r="D148" s="31">
        <f t="shared" si="2"/>
        <v>750</v>
      </c>
      <c r="E148" s="32"/>
      <c r="F148" s="31">
        <v>750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7" x14ac:dyDescent="0.25">
      <c r="A149" s="28"/>
      <c r="B149" s="29" t="s">
        <v>836</v>
      </c>
      <c r="C149" s="30" t="s">
        <v>837</v>
      </c>
      <c r="D149" s="31">
        <f t="shared" si="2"/>
        <v>800</v>
      </c>
      <c r="E149" s="32"/>
      <c r="F149" s="31"/>
      <c r="G149" s="31">
        <v>800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7" x14ac:dyDescent="0.25">
      <c r="A150" s="28"/>
      <c r="B150" s="29" t="s">
        <v>838</v>
      </c>
      <c r="C150" s="30" t="s">
        <v>132</v>
      </c>
      <c r="D150" s="31">
        <f t="shared" si="2"/>
        <v>200</v>
      </c>
      <c r="E150" s="32"/>
      <c r="F150" s="31"/>
      <c r="G150" s="31">
        <v>200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</row>
    <row r="151" spans="1:17" x14ac:dyDescent="0.25">
      <c r="A151" s="28"/>
      <c r="B151" s="29" t="s">
        <v>839</v>
      </c>
      <c r="C151" s="30" t="s">
        <v>141</v>
      </c>
      <c r="D151" s="31">
        <f t="shared" si="2"/>
        <v>200</v>
      </c>
      <c r="E151" s="32"/>
      <c r="F151" s="31"/>
      <c r="G151" s="31">
        <v>200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</row>
    <row r="152" spans="1:17" x14ac:dyDescent="0.25">
      <c r="A152" s="28"/>
      <c r="B152" s="29" t="s">
        <v>840</v>
      </c>
      <c r="C152" s="30" t="s">
        <v>832</v>
      </c>
      <c r="D152" s="31">
        <f t="shared" si="2"/>
        <v>400</v>
      </c>
      <c r="E152" s="32"/>
      <c r="F152" s="31"/>
      <c r="G152" s="31">
        <v>400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</row>
    <row r="153" spans="1:17" x14ac:dyDescent="0.25">
      <c r="A153" s="28"/>
      <c r="B153" s="29" t="s">
        <v>841</v>
      </c>
      <c r="C153" s="30" t="s">
        <v>295</v>
      </c>
      <c r="D153" s="31">
        <f t="shared" si="2"/>
        <v>6000</v>
      </c>
      <c r="E153" s="32"/>
      <c r="F153" s="31"/>
      <c r="G153" s="31">
        <v>6000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</row>
    <row r="154" spans="1:17" x14ac:dyDescent="0.25">
      <c r="A154" s="28"/>
      <c r="B154" s="29" t="s">
        <v>842</v>
      </c>
      <c r="C154" s="30" t="s">
        <v>134</v>
      </c>
      <c r="D154" s="31">
        <f t="shared" si="2"/>
        <v>1000</v>
      </c>
      <c r="E154" s="32"/>
      <c r="F154" s="31"/>
      <c r="G154" s="31"/>
      <c r="H154" s="31">
        <v>1000</v>
      </c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7" x14ac:dyDescent="0.25">
      <c r="A155" s="28"/>
      <c r="B155" s="29" t="s">
        <v>843</v>
      </c>
      <c r="C155" s="30" t="s">
        <v>835</v>
      </c>
      <c r="D155" s="31">
        <f t="shared" si="2"/>
        <v>800</v>
      </c>
      <c r="E155" s="32"/>
      <c r="F155" s="31"/>
      <c r="G155" s="31"/>
      <c r="H155" s="31">
        <v>800</v>
      </c>
      <c r="I155" s="31"/>
      <c r="J155" s="31"/>
      <c r="K155" s="31"/>
      <c r="L155" s="31"/>
      <c r="M155" s="31"/>
      <c r="N155" s="31"/>
      <c r="O155" s="31"/>
      <c r="P155" s="31"/>
      <c r="Q155" s="31"/>
    </row>
    <row r="156" spans="1:17" x14ac:dyDescent="0.25">
      <c r="A156" s="28"/>
      <c r="B156" s="29" t="s">
        <v>844</v>
      </c>
      <c r="C156" s="30" t="s">
        <v>144</v>
      </c>
      <c r="D156" s="31">
        <f t="shared" si="2"/>
        <v>600</v>
      </c>
      <c r="E156" s="32"/>
      <c r="F156" s="31"/>
      <c r="G156" s="31"/>
      <c r="H156" s="31">
        <v>600</v>
      </c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7" x14ac:dyDescent="0.25">
      <c r="A157" s="28"/>
      <c r="B157" s="29" t="s">
        <v>845</v>
      </c>
      <c r="C157" s="30" t="s">
        <v>846</v>
      </c>
      <c r="D157" s="31">
        <f t="shared" si="2"/>
        <v>1500</v>
      </c>
      <c r="E157" s="32"/>
      <c r="F157" s="31"/>
      <c r="G157" s="31"/>
      <c r="H157" s="31">
        <v>1500</v>
      </c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7" x14ac:dyDescent="0.25">
      <c r="A158" s="28"/>
      <c r="B158" s="29" t="s">
        <v>847</v>
      </c>
      <c r="C158" s="30" t="s">
        <v>141</v>
      </c>
      <c r="D158" s="31">
        <f t="shared" si="2"/>
        <v>700</v>
      </c>
      <c r="E158" s="32"/>
      <c r="F158" s="31"/>
      <c r="G158" s="31"/>
      <c r="H158" s="31">
        <v>700</v>
      </c>
      <c r="I158" s="31"/>
      <c r="J158" s="31"/>
      <c r="K158" s="31"/>
      <c r="L158" s="31"/>
      <c r="M158" s="31"/>
      <c r="N158" s="31"/>
      <c r="O158" s="31"/>
      <c r="P158" s="31"/>
      <c r="Q158" s="31"/>
    </row>
    <row r="159" spans="1:17" x14ac:dyDescent="0.25">
      <c r="A159" s="28"/>
      <c r="B159" s="29" t="s">
        <v>848</v>
      </c>
      <c r="C159" s="30" t="s">
        <v>849</v>
      </c>
      <c r="D159" s="31">
        <f t="shared" si="2"/>
        <v>1600</v>
      </c>
      <c r="E159" s="32"/>
      <c r="F159" s="31"/>
      <c r="G159" s="31"/>
      <c r="H159" s="31">
        <v>1600</v>
      </c>
      <c r="I159" s="31"/>
      <c r="J159" s="31"/>
      <c r="K159" s="31"/>
      <c r="L159" s="31"/>
      <c r="M159" s="31"/>
      <c r="N159" s="31"/>
      <c r="O159" s="31"/>
      <c r="P159" s="31"/>
      <c r="Q159" s="31"/>
    </row>
    <row r="160" spans="1:17" x14ac:dyDescent="0.25">
      <c r="A160" s="28"/>
      <c r="B160" s="29" t="s">
        <v>850</v>
      </c>
      <c r="C160" s="30" t="s">
        <v>851</v>
      </c>
      <c r="D160" s="31">
        <f t="shared" si="2"/>
        <v>600</v>
      </c>
      <c r="E160" s="32"/>
      <c r="F160" s="31"/>
      <c r="G160" s="31"/>
      <c r="H160" s="31">
        <v>600</v>
      </c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7" x14ac:dyDescent="0.25">
      <c r="A161" s="28"/>
      <c r="B161" s="29" t="s">
        <v>852</v>
      </c>
      <c r="C161" s="30" t="s">
        <v>851</v>
      </c>
      <c r="D161" s="31">
        <f t="shared" si="2"/>
        <v>600</v>
      </c>
      <c r="E161" s="32"/>
      <c r="F161" s="31"/>
      <c r="G161" s="31"/>
      <c r="H161" s="31">
        <v>600</v>
      </c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7" x14ac:dyDescent="0.25">
      <c r="A162" s="28"/>
      <c r="B162" s="29" t="s">
        <v>853</v>
      </c>
      <c r="C162" s="30" t="s">
        <v>854</v>
      </c>
      <c r="D162" s="31">
        <f t="shared" si="2"/>
        <v>1500</v>
      </c>
      <c r="E162" s="32"/>
      <c r="F162" s="31"/>
      <c r="G162" s="31"/>
      <c r="H162" s="31">
        <v>1500</v>
      </c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7" x14ac:dyDescent="0.25">
      <c r="A163" s="28"/>
      <c r="B163" s="29" t="s">
        <v>855</v>
      </c>
      <c r="C163" s="30" t="s">
        <v>856</v>
      </c>
      <c r="D163" s="31">
        <f t="shared" si="2"/>
        <v>400</v>
      </c>
      <c r="E163" s="32"/>
      <c r="F163" s="31"/>
      <c r="G163" s="31"/>
      <c r="H163" s="31">
        <v>400</v>
      </c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28"/>
      <c r="B164" s="29" t="s">
        <v>857</v>
      </c>
      <c r="C164" s="30" t="s">
        <v>851</v>
      </c>
      <c r="D164" s="31">
        <f t="shared" si="2"/>
        <v>200</v>
      </c>
      <c r="E164" s="32"/>
      <c r="F164" s="31"/>
      <c r="G164" s="31"/>
      <c r="H164" s="31">
        <v>200</v>
      </c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8"/>
      <c r="B165" s="29" t="s">
        <v>858</v>
      </c>
      <c r="C165" s="30" t="s">
        <v>859</v>
      </c>
      <c r="D165" s="31">
        <f t="shared" si="2"/>
        <v>200</v>
      </c>
      <c r="E165" s="32"/>
      <c r="F165" s="31"/>
      <c r="G165" s="31"/>
      <c r="H165" s="31"/>
      <c r="I165" s="31">
        <v>200</v>
      </c>
      <c r="J165" s="31"/>
      <c r="K165" s="31"/>
      <c r="L165" s="31"/>
      <c r="M165" s="31"/>
      <c r="N165" s="31"/>
      <c r="O165" s="31"/>
      <c r="P165" s="31"/>
      <c r="Q165" s="31"/>
    </row>
    <row r="166" spans="1:17" x14ac:dyDescent="0.25">
      <c r="A166" s="28"/>
      <c r="B166" s="29" t="s">
        <v>860</v>
      </c>
      <c r="C166" s="30" t="s">
        <v>861</v>
      </c>
      <c r="D166" s="31">
        <f t="shared" si="2"/>
        <v>100</v>
      </c>
      <c r="E166" s="32"/>
      <c r="F166" s="31"/>
      <c r="G166" s="31"/>
      <c r="H166" s="31"/>
      <c r="I166" s="31">
        <v>100</v>
      </c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8"/>
      <c r="B167" s="29" t="s">
        <v>862</v>
      </c>
      <c r="C167" s="30" t="s">
        <v>138</v>
      </c>
      <c r="D167" s="31">
        <f t="shared" si="2"/>
        <v>800</v>
      </c>
      <c r="E167" s="32"/>
      <c r="F167" s="31"/>
      <c r="G167" s="31"/>
      <c r="H167" s="31"/>
      <c r="I167" s="31">
        <v>800</v>
      </c>
      <c r="J167" s="31"/>
      <c r="K167" s="31"/>
      <c r="L167" s="31"/>
      <c r="M167" s="31"/>
      <c r="N167" s="31"/>
      <c r="O167" s="31"/>
      <c r="P167" s="31"/>
      <c r="Q167" s="31"/>
    </row>
    <row r="168" spans="1:17" x14ac:dyDescent="0.25">
      <c r="A168" s="28"/>
      <c r="B168" s="29" t="s">
        <v>863</v>
      </c>
      <c r="C168" s="30" t="s">
        <v>861</v>
      </c>
      <c r="D168" s="31">
        <f t="shared" si="2"/>
        <v>200</v>
      </c>
      <c r="E168" s="32"/>
      <c r="F168" s="31"/>
      <c r="G168" s="31"/>
      <c r="H168" s="31"/>
      <c r="I168" s="31">
        <v>200</v>
      </c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8"/>
      <c r="B169" s="29" t="s">
        <v>842</v>
      </c>
      <c r="C169" s="30" t="s">
        <v>134</v>
      </c>
      <c r="D169" s="31">
        <f t="shared" si="2"/>
        <v>900</v>
      </c>
      <c r="E169" s="32"/>
      <c r="F169" s="31"/>
      <c r="G169" s="31"/>
      <c r="H169" s="31"/>
      <c r="I169" s="31"/>
      <c r="J169" s="31">
        <v>900</v>
      </c>
      <c r="K169" s="31"/>
      <c r="L169" s="31"/>
      <c r="M169" s="31"/>
      <c r="N169" s="31"/>
      <c r="O169" s="31"/>
      <c r="P169" s="31"/>
      <c r="Q169" s="31"/>
    </row>
    <row r="170" spans="1:17" x14ac:dyDescent="0.25">
      <c r="A170" s="28"/>
      <c r="B170" s="29" t="s">
        <v>864</v>
      </c>
      <c r="C170" s="30" t="s">
        <v>355</v>
      </c>
      <c r="D170" s="31">
        <f t="shared" si="2"/>
        <v>700</v>
      </c>
      <c r="E170" s="32"/>
      <c r="F170" s="31"/>
      <c r="G170" s="31"/>
      <c r="H170" s="31"/>
      <c r="I170" s="31"/>
      <c r="J170" s="31">
        <v>700</v>
      </c>
      <c r="K170" s="31"/>
      <c r="L170" s="31"/>
      <c r="M170" s="31"/>
      <c r="N170" s="31"/>
      <c r="O170" s="31"/>
      <c r="P170" s="31"/>
      <c r="Q170" s="31"/>
    </row>
    <row r="171" spans="1:17" x14ac:dyDescent="0.25">
      <c r="A171" s="28"/>
      <c r="B171" s="29" t="s">
        <v>865</v>
      </c>
      <c r="C171" s="30" t="s">
        <v>866</v>
      </c>
      <c r="D171" s="31">
        <f t="shared" si="2"/>
        <v>1100</v>
      </c>
      <c r="E171" s="32"/>
      <c r="F171" s="31"/>
      <c r="G171" s="31"/>
      <c r="H171" s="31"/>
      <c r="I171" s="31"/>
      <c r="J171" s="31">
        <v>1100</v>
      </c>
      <c r="K171" s="31"/>
      <c r="L171" s="31"/>
      <c r="M171" s="31"/>
      <c r="N171" s="31"/>
      <c r="O171" s="31"/>
      <c r="P171" s="31"/>
      <c r="Q171" s="31"/>
    </row>
    <row r="172" spans="1:17" x14ac:dyDescent="0.25">
      <c r="A172" s="28"/>
      <c r="B172" s="29" t="s">
        <v>867</v>
      </c>
      <c r="C172" s="30" t="s">
        <v>134</v>
      </c>
      <c r="D172" s="31">
        <f t="shared" si="2"/>
        <v>800</v>
      </c>
      <c r="E172" s="32"/>
      <c r="F172" s="31"/>
      <c r="G172" s="31"/>
      <c r="H172" s="31"/>
      <c r="I172" s="31"/>
      <c r="J172" s="31">
        <v>800</v>
      </c>
      <c r="K172" s="31"/>
      <c r="L172" s="31"/>
      <c r="M172" s="31"/>
      <c r="N172" s="31"/>
      <c r="O172" s="31"/>
      <c r="P172" s="31"/>
      <c r="Q172" s="31"/>
    </row>
    <row r="173" spans="1:17" x14ac:dyDescent="0.25">
      <c r="A173" s="28"/>
      <c r="B173" s="29" t="s">
        <v>868</v>
      </c>
      <c r="C173" s="30" t="s">
        <v>851</v>
      </c>
      <c r="D173" s="31">
        <f t="shared" si="2"/>
        <v>700</v>
      </c>
      <c r="E173" s="32"/>
      <c r="F173" s="31"/>
      <c r="G173" s="31"/>
      <c r="H173" s="31"/>
      <c r="I173" s="31"/>
      <c r="J173" s="31">
        <v>700</v>
      </c>
      <c r="K173" s="31"/>
      <c r="L173" s="31"/>
      <c r="M173" s="31"/>
      <c r="N173" s="31"/>
      <c r="O173" s="31"/>
      <c r="P173" s="31"/>
      <c r="Q173" s="31"/>
    </row>
    <row r="174" spans="1:17" x14ac:dyDescent="0.25">
      <c r="A174" s="28"/>
      <c r="B174" s="29" t="s">
        <v>869</v>
      </c>
      <c r="C174" s="30" t="s">
        <v>133</v>
      </c>
      <c r="D174" s="31">
        <f t="shared" si="2"/>
        <v>200</v>
      </c>
      <c r="E174" s="32"/>
      <c r="F174" s="31"/>
      <c r="G174" s="31"/>
      <c r="H174" s="31"/>
      <c r="I174" s="31"/>
      <c r="J174" s="31"/>
      <c r="K174" s="31">
        <v>200</v>
      </c>
      <c r="L174" s="31"/>
      <c r="M174" s="31"/>
      <c r="N174" s="31"/>
      <c r="O174" s="31"/>
      <c r="P174" s="31"/>
      <c r="Q174" s="31"/>
    </row>
    <row r="175" spans="1:17" x14ac:dyDescent="0.25">
      <c r="A175" s="28"/>
      <c r="B175" s="29" t="s">
        <v>870</v>
      </c>
      <c r="C175" s="30" t="s">
        <v>262</v>
      </c>
      <c r="D175" s="31">
        <f t="shared" si="2"/>
        <v>350</v>
      </c>
      <c r="E175" s="32"/>
      <c r="F175" s="31"/>
      <c r="G175" s="31"/>
      <c r="H175" s="31"/>
      <c r="I175" s="31"/>
      <c r="J175" s="31"/>
      <c r="K175" s="31">
        <v>350</v>
      </c>
      <c r="L175" s="31"/>
      <c r="M175" s="31"/>
      <c r="N175" s="31"/>
      <c r="O175" s="31"/>
      <c r="P175" s="31"/>
      <c r="Q175" s="31"/>
    </row>
    <row r="176" spans="1:17" x14ac:dyDescent="0.25">
      <c r="A176" s="28">
        <v>45116</v>
      </c>
      <c r="B176" s="29" t="s">
        <v>414</v>
      </c>
      <c r="C176" s="30" t="s">
        <v>444</v>
      </c>
      <c r="D176" s="31">
        <f t="shared" si="2"/>
        <v>300</v>
      </c>
      <c r="E176" s="32"/>
      <c r="F176" s="31"/>
      <c r="G176" s="31"/>
      <c r="H176" s="31"/>
      <c r="I176" s="31"/>
      <c r="J176" s="31"/>
      <c r="K176" s="31"/>
      <c r="L176" s="31">
        <v>300</v>
      </c>
      <c r="M176" s="31"/>
      <c r="N176" s="31"/>
      <c r="O176" s="31"/>
      <c r="P176" s="31"/>
      <c r="Q176" s="31"/>
    </row>
    <row r="177" spans="1:17" x14ac:dyDescent="0.25">
      <c r="A177" s="28">
        <v>45128</v>
      </c>
      <c r="B177" s="29" t="s">
        <v>414</v>
      </c>
      <c r="C177" s="30" t="s">
        <v>444</v>
      </c>
      <c r="D177" s="31">
        <f t="shared" si="2"/>
        <v>300</v>
      </c>
      <c r="E177" s="32"/>
      <c r="F177" s="31"/>
      <c r="G177" s="31"/>
      <c r="H177" s="31"/>
      <c r="I177" s="31"/>
      <c r="J177" s="31"/>
      <c r="K177" s="31"/>
      <c r="L177" s="31">
        <v>300</v>
      </c>
      <c r="M177" s="31"/>
      <c r="N177" s="31"/>
      <c r="O177" s="31"/>
      <c r="P177" s="31"/>
      <c r="Q177" s="31"/>
    </row>
    <row r="178" spans="1:17" x14ac:dyDescent="0.25">
      <c r="A178" s="28">
        <v>45129</v>
      </c>
      <c r="B178" s="29" t="s">
        <v>651</v>
      </c>
      <c r="C178" s="30" t="s">
        <v>444</v>
      </c>
      <c r="D178" s="31">
        <f t="shared" si="2"/>
        <v>50</v>
      </c>
      <c r="E178" s="32"/>
      <c r="F178" s="31"/>
      <c r="G178" s="31"/>
      <c r="H178" s="31"/>
      <c r="I178" s="31"/>
      <c r="J178" s="31"/>
      <c r="K178" s="31"/>
      <c r="L178" s="31">
        <v>50</v>
      </c>
      <c r="M178" s="31"/>
      <c r="N178" s="31"/>
      <c r="O178" s="31"/>
      <c r="P178" s="31"/>
      <c r="Q178" s="31"/>
    </row>
    <row r="179" spans="1:17" x14ac:dyDescent="0.25">
      <c r="A179" s="28">
        <v>45183</v>
      </c>
      <c r="B179" s="29" t="s">
        <v>414</v>
      </c>
      <c r="C179" s="30" t="s">
        <v>517</v>
      </c>
      <c r="D179" s="31">
        <f t="shared" si="2"/>
        <v>100</v>
      </c>
      <c r="E179" s="32"/>
      <c r="F179" s="31"/>
      <c r="G179" s="31"/>
      <c r="H179" s="31"/>
      <c r="I179" s="31"/>
      <c r="J179" s="31"/>
      <c r="K179" s="31"/>
      <c r="L179" s="31"/>
      <c r="M179" s="31"/>
      <c r="N179" s="31">
        <v>100</v>
      </c>
      <c r="O179" s="31"/>
      <c r="P179" s="31"/>
      <c r="Q179" s="31"/>
    </row>
    <row r="180" spans="1:17" x14ac:dyDescent="0.25">
      <c r="A180" s="28">
        <v>45189</v>
      </c>
      <c r="B180" s="29" t="s">
        <v>666</v>
      </c>
      <c r="C180" s="30" t="s">
        <v>871</v>
      </c>
      <c r="D180" s="31">
        <f t="shared" si="2"/>
        <v>300</v>
      </c>
      <c r="E180" s="32"/>
      <c r="F180" s="31"/>
      <c r="G180" s="31"/>
      <c r="H180" s="31"/>
      <c r="I180" s="31"/>
      <c r="J180" s="31"/>
      <c r="K180" s="31"/>
      <c r="L180" s="31"/>
      <c r="M180" s="31"/>
      <c r="N180" s="31">
        <v>300</v>
      </c>
      <c r="O180" s="31"/>
      <c r="P180" s="31"/>
      <c r="Q180" s="31"/>
    </row>
    <row r="181" spans="1:17" x14ac:dyDescent="0.25">
      <c r="A181" s="28">
        <v>45270</v>
      </c>
      <c r="B181" s="29" t="s">
        <v>414</v>
      </c>
      <c r="C181" s="30" t="s">
        <v>582</v>
      </c>
      <c r="D181" s="31">
        <f t="shared" si="2"/>
        <v>400</v>
      </c>
      <c r="E181" s="32"/>
      <c r="F181" s="31"/>
      <c r="G181" s="31"/>
      <c r="H181" s="31"/>
      <c r="I181" s="31"/>
      <c r="J181" s="31"/>
      <c r="K181" s="31"/>
      <c r="L181" s="31"/>
      <c r="M181" s="31"/>
      <c r="N181" s="31">
        <v>400</v>
      </c>
      <c r="O181" s="31"/>
      <c r="P181" s="31"/>
      <c r="Q181" s="31"/>
    </row>
    <row r="182" spans="1:17" x14ac:dyDescent="0.25">
      <c r="A182" s="49" t="s">
        <v>19</v>
      </c>
      <c r="B182" s="50"/>
      <c r="C182" s="19"/>
      <c r="D182" s="19">
        <f>SUBTOTAL(9,D4:D181)</f>
        <v>74478.53</v>
      </c>
      <c r="E182" s="19"/>
      <c r="F182" s="19">
        <f>SUBTOTAL(9,F4:F181)</f>
        <v>5532.68</v>
      </c>
      <c r="G182" s="19">
        <f t="shared" ref="G182:Q182" si="3">SUBTOTAL(9,G4:G181)</f>
        <v>14839</v>
      </c>
      <c r="H182" s="19">
        <f t="shared" si="3"/>
        <v>17025</v>
      </c>
      <c r="I182" s="19">
        <f>SUBTOTAL(9,I4:I181)</f>
        <v>5383</v>
      </c>
      <c r="J182" s="19">
        <f t="shared" si="3"/>
        <v>8120</v>
      </c>
      <c r="K182" s="19">
        <f t="shared" si="3"/>
        <v>5637.85</v>
      </c>
      <c r="L182" s="19">
        <f t="shared" si="3"/>
        <v>5450</v>
      </c>
      <c r="M182" s="19">
        <f t="shared" si="3"/>
        <v>3210</v>
      </c>
      <c r="N182" s="19">
        <f t="shared" si="3"/>
        <v>4631</v>
      </c>
      <c r="O182" s="19">
        <f t="shared" si="3"/>
        <v>2630</v>
      </c>
      <c r="P182" s="19">
        <f t="shared" si="3"/>
        <v>1380</v>
      </c>
      <c r="Q182" s="19">
        <f t="shared" si="3"/>
        <v>640</v>
      </c>
    </row>
  </sheetData>
  <mergeCells count="2">
    <mergeCell ref="F2:Q2"/>
    <mergeCell ref="A182:B1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9"/>
  <sheetViews>
    <sheetView zoomScale="90" zoomScaleNormal="90" workbookViewId="0">
      <pane ySplit="1" topLeftCell="A2" activePane="bottomLeft" state="frozen"/>
      <selection pane="bottomLeft" activeCell="A845" sqref="A845:A979"/>
    </sheetView>
  </sheetViews>
  <sheetFormatPr baseColWidth="10" defaultRowHeight="15" x14ac:dyDescent="0.25"/>
  <cols>
    <col min="1" max="1" width="20.85546875" customWidth="1"/>
    <col min="2" max="2" width="13.7109375" customWidth="1"/>
    <col min="3" max="3" width="86.85546875" style="12" bestFit="1" customWidth="1"/>
    <col min="4" max="4" width="60.7109375" style="22" bestFit="1" customWidth="1"/>
    <col min="5" max="5" width="15.85546875" style="2" bestFit="1" customWidth="1"/>
    <col min="6" max="6" width="2" customWidth="1"/>
    <col min="7" max="7" width="11.5703125" customWidth="1"/>
    <col min="31" max="31" width="12.7109375" bestFit="1" customWidth="1"/>
  </cols>
  <sheetData>
    <row r="1" spans="1:31" x14ac:dyDescent="0.25">
      <c r="A1" s="1"/>
      <c r="B1" s="1"/>
      <c r="C1" s="11"/>
      <c r="D1" s="3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1" ht="15.75" x14ac:dyDescent="0.25">
      <c r="A2" s="1"/>
      <c r="B2" s="1"/>
      <c r="C2" s="11"/>
      <c r="D2" s="3"/>
      <c r="E2" s="15"/>
      <c r="F2" s="2"/>
      <c r="G2" s="38" t="s">
        <v>28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81"/>
    </row>
    <row r="3" spans="1:31" x14ac:dyDescent="0.25">
      <c r="A3" s="51" t="s">
        <v>148</v>
      </c>
      <c r="B3" s="51" t="s">
        <v>21</v>
      </c>
      <c r="C3" s="83" t="s">
        <v>20</v>
      </c>
      <c r="D3" s="51" t="s">
        <v>30</v>
      </c>
      <c r="E3" s="52" t="s">
        <v>10</v>
      </c>
      <c r="F3" s="13"/>
      <c r="G3" s="65" t="s">
        <v>6</v>
      </c>
      <c r="H3" s="66"/>
      <c r="I3" s="69" t="s">
        <v>11</v>
      </c>
      <c r="J3" s="66"/>
      <c r="K3" s="72" t="s">
        <v>7</v>
      </c>
      <c r="L3" s="73"/>
      <c r="M3" s="72" t="s">
        <v>12</v>
      </c>
      <c r="N3" s="73"/>
      <c r="O3" s="76" t="s">
        <v>13</v>
      </c>
      <c r="P3" s="77"/>
      <c r="Q3" s="78" t="s">
        <v>25</v>
      </c>
      <c r="R3" s="79"/>
      <c r="S3" s="76" t="s">
        <v>15</v>
      </c>
      <c r="T3" s="77"/>
      <c r="U3" s="76" t="s">
        <v>4</v>
      </c>
      <c r="V3" s="77"/>
      <c r="W3" s="78" t="s">
        <v>1</v>
      </c>
      <c r="X3" s="79"/>
      <c r="Y3" s="78" t="s">
        <v>2</v>
      </c>
      <c r="Z3" s="79"/>
      <c r="AA3" s="78" t="s">
        <v>3</v>
      </c>
      <c r="AB3" s="79"/>
      <c r="AC3" s="76" t="s">
        <v>5</v>
      </c>
      <c r="AD3" s="77"/>
    </row>
    <row r="4" spans="1:31" x14ac:dyDescent="0.25">
      <c r="A4" s="53"/>
      <c r="B4" s="53"/>
      <c r="C4" s="84"/>
      <c r="D4" s="57"/>
      <c r="E4" s="58"/>
      <c r="F4" s="16"/>
      <c r="G4" s="68" t="s">
        <v>31</v>
      </c>
      <c r="H4" s="67" t="s">
        <v>876</v>
      </c>
      <c r="I4" s="70" t="s">
        <v>31</v>
      </c>
      <c r="J4" s="70" t="s">
        <v>876</v>
      </c>
      <c r="K4" s="74" t="s">
        <v>31</v>
      </c>
      <c r="L4" s="68" t="s">
        <v>876</v>
      </c>
      <c r="M4" s="75" t="s">
        <v>31</v>
      </c>
      <c r="N4" s="68" t="s">
        <v>876</v>
      </c>
      <c r="O4" s="70" t="s">
        <v>31</v>
      </c>
      <c r="P4" s="70" t="s">
        <v>876</v>
      </c>
      <c r="Q4" s="70" t="s">
        <v>31</v>
      </c>
      <c r="R4" s="70" t="s">
        <v>876</v>
      </c>
      <c r="S4" s="37" t="s">
        <v>31</v>
      </c>
      <c r="T4" s="36" t="s">
        <v>876</v>
      </c>
      <c r="U4" s="70" t="s">
        <v>31</v>
      </c>
      <c r="V4" s="37" t="s">
        <v>876</v>
      </c>
      <c r="W4" s="70" t="s">
        <v>31</v>
      </c>
      <c r="X4" s="70" t="s">
        <v>876</v>
      </c>
      <c r="Y4" s="70" t="s">
        <v>31</v>
      </c>
      <c r="Z4" s="36" t="s">
        <v>876</v>
      </c>
      <c r="AA4" s="70" t="s">
        <v>31</v>
      </c>
      <c r="AB4" s="36" t="s">
        <v>876</v>
      </c>
      <c r="AC4" s="80" t="s">
        <v>31</v>
      </c>
      <c r="AD4" s="70" t="s">
        <v>876</v>
      </c>
    </row>
    <row r="5" spans="1:31" ht="15.75" customHeight="1" x14ac:dyDescent="0.25">
      <c r="A5" s="92" t="s">
        <v>149</v>
      </c>
      <c r="B5" s="28">
        <v>44935</v>
      </c>
      <c r="C5" s="85" t="s">
        <v>32</v>
      </c>
      <c r="D5" s="30" t="s">
        <v>127</v>
      </c>
      <c r="E5" s="31">
        <f>SUM(G5:AD5)</f>
        <v>2347</v>
      </c>
      <c r="F5" s="56"/>
      <c r="G5" s="82">
        <v>2347</v>
      </c>
      <c r="H5" s="82"/>
      <c r="I5" s="31"/>
      <c r="J5" s="31"/>
      <c r="K5" s="64"/>
      <c r="L5" s="64"/>
      <c r="M5" s="71"/>
      <c r="N5" s="71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1" x14ac:dyDescent="0.25">
      <c r="A6" s="90"/>
      <c r="B6" s="28">
        <v>44935</v>
      </c>
      <c r="C6" s="85" t="s">
        <v>33</v>
      </c>
      <c r="D6" s="30" t="s">
        <v>127</v>
      </c>
      <c r="E6" s="31">
        <f t="shared" ref="E6:E69" si="0">SUM(G6:AD6)</f>
        <v>27</v>
      </c>
      <c r="F6" s="56"/>
      <c r="G6" s="54"/>
      <c r="H6" s="54">
        <v>27</v>
      </c>
      <c r="I6" s="31"/>
      <c r="J6" s="31"/>
      <c r="K6" s="31"/>
      <c r="L6" s="3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1" x14ac:dyDescent="0.25">
      <c r="A7" s="90"/>
      <c r="B7" s="28">
        <v>44942</v>
      </c>
      <c r="C7" s="85" t="s">
        <v>875</v>
      </c>
      <c r="D7" s="30" t="s">
        <v>129</v>
      </c>
      <c r="E7" s="31">
        <f t="shared" si="0"/>
        <v>100.8</v>
      </c>
      <c r="F7" s="56"/>
      <c r="G7" s="54">
        <v>100.8</v>
      </c>
      <c r="H7" s="54"/>
      <c r="I7" s="31"/>
      <c r="J7" s="31"/>
      <c r="K7" s="31"/>
      <c r="L7" s="3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1" x14ac:dyDescent="0.25">
      <c r="A8" s="90"/>
      <c r="B8" s="28">
        <v>44942</v>
      </c>
      <c r="C8" s="85" t="s">
        <v>874</v>
      </c>
      <c r="D8" s="30" t="s">
        <v>129</v>
      </c>
      <c r="E8" s="31">
        <f t="shared" si="0"/>
        <v>360</v>
      </c>
      <c r="F8" s="56"/>
      <c r="G8" s="54">
        <v>360</v>
      </c>
      <c r="H8" s="54"/>
      <c r="I8" s="31"/>
      <c r="J8" s="31"/>
      <c r="K8" s="31"/>
      <c r="L8" s="31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1" x14ac:dyDescent="0.25">
      <c r="A9" s="90"/>
      <c r="B9" s="28">
        <v>44944</v>
      </c>
      <c r="C9" s="85" t="s">
        <v>877</v>
      </c>
      <c r="D9" s="30" t="s">
        <v>129</v>
      </c>
      <c r="E9" s="31">
        <f t="shared" si="0"/>
        <v>185</v>
      </c>
      <c r="F9" s="56"/>
      <c r="G9" s="54"/>
      <c r="H9" s="54">
        <v>185</v>
      </c>
      <c r="I9" s="31"/>
      <c r="J9" s="31"/>
      <c r="K9" s="31"/>
      <c r="L9" s="31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1" x14ac:dyDescent="0.25">
      <c r="A10" s="90"/>
      <c r="B10" s="28">
        <v>44944</v>
      </c>
      <c r="C10" s="85" t="s">
        <v>878</v>
      </c>
      <c r="D10" s="30" t="s">
        <v>129</v>
      </c>
      <c r="E10" s="31">
        <f t="shared" si="0"/>
        <v>300</v>
      </c>
      <c r="F10" s="56"/>
      <c r="G10" s="54"/>
      <c r="H10" s="54">
        <v>300</v>
      </c>
      <c r="I10" s="31"/>
      <c r="J10" s="31"/>
      <c r="K10" s="31"/>
      <c r="L10" s="31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1" x14ac:dyDescent="0.25">
      <c r="A11" s="90"/>
      <c r="B11" s="28">
        <v>44944</v>
      </c>
      <c r="C11" s="85" t="s">
        <v>879</v>
      </c>
      <c r="D11" s="30" t="s">
        <v>129</v>
      </c>
      <c r="E11" s="31">
        <f t="shared" si="0"/>
        <v>5</v>
      </c>
      <c r="F11" s="56"/>
      <c r="G11" s="54"/>
      <c r="H11" s="54">
        <v>5</v>
      </c>
      <c r="I11" s="31"/>
      <c r="J11" s="31"/>
      <c r="K11" s="31"/>
      <c r="L11" s="31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1" x14ac:dyDescent="0.25">
      <c r="A12" s="90"/>
      <c r="B12" s="28">
        <v>44944</v>
      </c>
      <c r="C12" s="85" t="s">
        <v>880</v>
      </c>
      <c r="D12" s="30" t="s">
        <v>129</v>
      </c>
      <c r="E12" s="31">
        <f t="shared" si="0"/>
        <v>10</v>
      </c>
      <c r="F12" s="56"/>
      <c r="G12" s="54"/>
      <c r="H12" s="54">
        <v>10</v>
      </c>
      <c r="I12" s="31"/>
      <c r="J12" s="31"/>
      <c r="K12" s="31"/>
      <c r="L12" s="31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1" x14ac:dyDescent="0.25">
      <c r="A13" s="90"/>
      <c r="B13" s="28">
        <v>44945</v>
      </c>
      <c r="C13" s="85" t="s">
        <v>36</v>
      </c>
      <c r="D13" s="30" t="s">
        <v>129</v>
      </c>
      <c r="E13" s="31">
        <f t="shared" si="0"/>
        <v>581.04999999999995</v>
      </c>
      <c r="F13" s="56"/>
      <c r="G13" s="54">
        <v>581.04999999999995</v>
      </c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 spans="1:31" x14ac:dyDescent="0.25">
      <c r="A14" s="90"/>
      <c r="B14" s="28">
        <v>44947</v>
      </c>
      <c r="C14" s="85" t="s">
        <v>37</v>
      </c>
      <c r="D14" s="30" t="s">
        <v>129</v>
      </c>
      <c r="E14" s="31">
        <f t="shared" si="0"/>
        <v>40</v>
      </c>
      <c r="F14" s="56"/>
      <c r="G14" s="54"/>
      <c r="H14" s="54">
        <v>40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 spans="1:31" x14ac:dyDescent="0.25">
      <c r="A15" s="90"/>
      <c r="B15" s="28">
        <v>44948</v>
      </c>
      <c r="C15" s="85" t="s">
        <v>873</v>
      </c>
      <c r="D15" s="30" t="s">
        <v>130</v>
      </c>
      <c r="E15" s="31">
        <f t="shared" si="0"/>
        <v>80</v>
      </c>
      <c r="F15" s="56"/>
      <c r="G15" s="54"/>
      <c r="H15" s="54">
        <v>80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</row>
    <row r="16" spans="1:31" x14ac:dyDescent="0.25">
      <c r="A16" s="90"/>
      <c r="B16" s="28">
        <v>44948</v>
      </c>
      <c r="C16" s="85" t="s">
        <v>881</v>
      </c>
      <c r="D16" s="30" t="s">
        <v>130</v>
      </c>
      <c r="E16" s="31">
        <f t="shared" si="0"/>
        <v>72</v>
      </c>
      <c r="F16" s="56"/>
      <c r="G16" s="54"/>
      <c r="H16" s="54">
        <v>72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</row>
    <row r="17" spans="1:30" x14ac:dyDescent="0.25">
      <c r="A17" s="90"/>
      <c r="B17" s="28">
        <v>44948</v>
      </c>
      <c r="C17" s="85" t="s">
        <v>882</v>
      </c>
      <c r="D17" s="30" t="s">
        <v>130</v>
      </c>
      <c r="E17" s="31">
        <f t="shared" si="0"/>
        <v>20</v>
      </c>
      <c r="F17" s="56"/>
      <c r="G17" s="54"/>
      <c r="H17" s="54">
        <v>20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 spans="1:30" x14ac:dyDescent="0.25">
      <c r="A18" s="90"/>
      <c r="B18" s="28">
        <v>44948</v>
      </c>
      <c r="C18" s="85" t="s">
        <v>883</v>
      </c>
      <c r="D18" s="30" t="s">
        <v>130</v>
      </c>
      <c r="E18" s="31">
        <f t="shared" si="0"/>
        <v>4</v>
      </c>
      <c r="F18" s="56"/>
      <c r="G18" s="54"/>
      <c r="H18" s="54">
        <v>4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0" x14ac:dyDescent="0.25">
      <c r="A19" s="90"/>
      <c r="B19" s="28">
        <v>44948</v>
      </c>
      <c r="C19" s="85" t="s">
        <v>884</v>
      </c>
      <c r="D19" s="30" t="s">
        <v>130</v>
      </c>
      <c r="E19" s="31">
        <f t="shared" si="0"/>
        <v>12</v>
      </c>
      <c r="F19" s="56"/>
      <c r="G19" s="54"/>
      <c r="H19" s="54">
        <v>12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0" x14ac:dyDescent="0.25">
      <c r="A20" s="90"/>
      <c r="B20" s="28">
        <v>44948</v>
      </c>
      <c r="C20" s="85" t="s">
        <v>885</v>
      </c>
      <c r="D20" s="30" t="s">
        <v>130</v>
      </c>
      <c r="E20" s="31">
        <f t="shared" si="0"/>
        <v>55</v>
      </c>
      <c r="F20" s="56"/>
      <c r="G20" s="54"/>
      <c r="H20" s="54">
        <v>55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0" x14ac:dyDescent="0.25">
      <c r="A21" s="90"/>
      <c r="B21" s="28">
        <v>44949</v>
      </c>
      <c r="C21" s="85" t="s">
        <v>886</v>
      </c>
      <c r="D21" s="30" t="s">
        <v>129</v>
      </c>
      <c r="E21" s="31">
        <f t="shared" si="0"/>
        <v>30</v>
      </c>
      <c r="F21" s="56"/>
      <c r="G21" s="54"/>
      <c r="H21" s="54">
        <v>30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0" x14ac:dyDescent="0.25">
      <c r="A22" s="90"/>
      <c r="B22" s="28">
        <v>44949</v>
      </c>
      <c r="C22" s="85" t="s">
        <v>887</v>
      </c>
      <c r="D22" s="30" t="s">
        <v>132</v>
      </c>
      <c r="E22" s="31">
        <f t="shared" si="0"/>
        <v>231</v>
      </c>
      <c r="F22" s="56"/>
      <c r="G22" s="54"/>
      <c r="H22" s="54">
        <v>231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</row>
    <row r="23" spans="1:30" x14ac:dyDescent="0.25">
      <c r="A23" s="90"/>
      <c r="B23" s="28">
        <v>44949</v>
      </c>
      <c r="C23" s="85" t="s">
        <v>888</v>
      </c>
      <c r="D23" s="30" t="s">
        <v>132</v>
      </c>
      <c r="E23" s="31">
        <f t="shared" si="0"/>
        <v>6</v>
      </c>
      <c r="F23" s="56"/>
      <c r="G23" s="54"/>
      <c r="H23" s="54">
        <v>6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 spans="1:30" x14ac:dyDescent="0.25">
      <c r="A24" s="90"/>
      <c r="B24" s="28">
        <v>44949</v>
      </c>
      <c r="C24" s="85" t="s">
        <v>45</v>
      </c>
      <c r="D24" s="30" t="s">
        <v>132</v>
      </c>
      <c r="E24" s="31">
        <f t="shared" si="0"/>
        <v>3</v>
      </c>
      <c r="F24" s="56"/>
      <c r="G24" s="54"/>
      <c r="H24" s="54">
        <v>3</v>
      </c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</row>
    <row r="25" spans="1:30" x14ac:dyDescent="0.25">
      <c r="A25" s="90"/>
      <c r="B25" s="28">
        <v>44949</v>
      </c>
      <c r="C25" s="85" t="s">
        <v>889</v>
      </c>
      <c r="D25" s="30" t="s">
        <v>132</v>
      </c>
      <c r="E25" s="31">
        <f t="shared" si="0"/>
        <v>20</v>
      </c>
      <c r="F25" s="56"/>
      <c r="G25" s="54"/>
      <c r="H25" s="54">
        <v>20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</row>
    <row r="26" spans="1:30" x14ac:dyDescent="0.25">
      <c r="A26" s="90"/>
      <c r="B26" s="28">
        <v>44949</v>
      </c>
      <c r="C26" s="85" t="s">
        <v>49</v>
      </c>
      <c r="D26" s="30" t="s">
        <v>132</v>
      </c>
      <c r="E26" s="31">
        <f t="shared" si="0"/>
        <v>140</v>
      </c>
      <c r="F26" s="56"/>
      <c r="G26" s="54"/>
      <c r="H26" s="54">
        <v>140</v>
      </c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 spans="1:30" x14ac:dyDescent="0.25">
      <c r="A27" s="90"/>
      <c r="B27" s="28">
        <v>44950</v>
      </c>
      <c r="C27" s="85" t="s">
        <v>890</v>
      </c>
      <c r="D27" s="30" t="s">
        <v>131</v>
      </c>
      <c r="E27" s="31">
        <f t="shared" si="0"/>
        <v>60</v>
      </c>
      <c r="F27" s="56"/>
      <c r="G27" s="54"/>
      <c r="H27" s="54">
        <v>60</v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</row>
    <row r="28" spans="1:30" x14ac:dyDescent="0.25">
      <c r="A28" s="90"/>
      <c r="B28" s="28">
        <v>44950</v>
      </c>
      <c r="C28" s="85" t="s">
        <v>891</v>
      </c>
      <c r="D28" s="30" t="s">
        <v>131</v>
      </c>
      <c r="E28" s="31">
        <f t="shared" si="0"/>
        <v>12</v>
      </c>
      <c r="F28" s="56"/>
      <c r="G28" s="54"/>
      <c r="H28" s="54">
        <v>12</v>
      </c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</row>
    <row r="29" spans="1:30" x14ac:dyDescent="0.25">
      <c r="A29" s="90"/>
      <c r="B29" s="28">
        <v>44951</v>
      </c>
      <c r="C29" s="85" t="s">
        <v>38</v>
      </c>
      <c r="D29" s="30" t="s">
        <v>129</v>
      </c>
      <c r="E29" s="31">
        <f t="shared" si="0"/>
        <v>64</v>
      </c>
      <c r="F29" s="56"/>
      <c r="G29" s="54">
        <v>64</v>
      </c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</row>
    <row r="30" spans="1:30" x14ac:dyDescent="0.25">
      <c r="A30" s="90"/>
      <c r="B30" s="28">
        <v>44951</v>
      </c>
      <c r="C30" s="85" t="s">
        <v>39</v>
      </c>
      <c r="D30" s="30" t="s">
        <v>129</v>
      </c>
      <c r="E30" s="31">
        <f t="shared" si="0"/>
        <v>64</v>
      </c>
      <c r="F30" s="56"/>
      <c r="G30" s="54">
        <v>64</v>
      </c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</row>
    <row r="31" spans="1:30" x14ac:dyDescent="0.25">
      <c r="A31" s="90"/>
      <c r="B31" s="28">
        <v>44951</v>
      </c>
      <c r="C31" s="85" t="s">
        <v>894</v>
      </c>
      <c r="D31" s="30" t="s">
        <v>129</v>
      </c>
      <c r="E31" s="31">
        <f t="shared" si="0"/>
        <v>50</v>
      </c>
      <c r="F31" s="56"/>
      <c r="G31" s="54">
        <v>50</v>
      </c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 spans="1:30" x14ac:dyDescent="0.25">
      <c r="A32" s="90"/>
      <c r="B32" s="28">
        <v>44951</v>
      </c>
      <c r="C32" s="85" t="s">
        <v>40</v>
      </c>
      <c r="D32" s="30" t="s">
        <v>129</v>
      </c>
      <c r="E32" s="31">
        <f t="shared" si="0"/>
        <v>12</v>
      </c>
      <c r="F32" s="56"/>
      <c r="G32" s="54">
        <v>12</v>
      </c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</row>
    <row r="33" spans="1:30" x14ac:dyDescent="0.25">
      <c r="A33" s="90"/>
      <c r="B33" s="28">
        <v>44951</v>
      </c>
      <c r="C33" s="85" t="s">
        <v>41</v>
      </c>
      <c r="D33" s="30" t="s">
        <v>129</v>
      </c>
      <c r="E33" s="31">
        <f t="shared" si="0"/>
        <v>39</v>
      </c>
      <c r="F33" s="56"/>
      <c r="G33" s="54">
        <v>39</v>
      </c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</row>
    <row r="34" spans="1:30" x14ac:dyDescent="0.25">
      <c r="A34" s="90"/>
      <c r="B34" s="28">
        <v>44951</v>
      </c>
      <c r="C34" s="85" t="s">
        <v>42</v>
      </c>
      <c r="D34" s="30" t="s">
        <v>129</v>
      </c>
      <c r="E34" s="31">
        <f t="shared" si="0"/>
        <v>29</v>
      </c>
      <c r="F34" s="56"/>
      <c r="G34" s="54">
        <v>29</v>
      </c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</row>
    <row r="35" spans="1:30" x14ac:dyDescent="0.25">
      <c r="A35" s="90"/>
      <c r="B35" s="28">
        <v>44951</v>
      </c>
      <c r="C35" s="85" t="s">
        <v>43</v>
      </c>
      <c r="D35" s="30" t="s">
        <v>129</v>
      </c>
      <c r="E35" s="31">
        <f t="shared" si="0"/>
        <v>220</v>
      </c>
      <c r="F35" s="56"/>
      <c r="G35" s="54">
        <v>220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</row>
    <row r="36" spans="1:30" x14ac:dyDescent="0.25">
      <c r="A36" s="90"/>
      <c r="B36" s="28">
        <v>44951</v>
      </c>
      <c r="C36" s="85" t="s">
        <v>892</v>
      </c>
      <c r="D36" s="30" t="s">
        <v>132</v>
      </c>
      <c r="E36" s="31">
        <f t="shared" si="0"/>
        <v>420</v>
      </c>
      <c r="F36" s="56"/>
      <c r="G36" s="54"/>
      <c r="H36" s="54">
        <v>420</v>
      </c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</row>
    <row r="37" spans="1:30" x14ac:dyDescent="0.25">
      <c r="A37" s="90"/>
      <c r="B37" s="28">
        <v>44951</v>
      </c>
      <c r="C37" s="85" t="s">
        <v>915</v>
      </c>
      <c r="D37" s="30" t="s">
        <v>132</v>
      </c>
      <c r="E37" s="31">
        <f t="shared" si="0"/>
        <v>275</v>
      </c>
      <c r="F37" s="56"/>
      <c r="G37" s="54"/>
      <c r="H37" s="54">
        <v>275</v>
      </c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</row>
    <row r="38" spans="1:30" x14ac:dyDescent="0.25">
      <c r="A38" s="90"/>
      <c r="B38" s="28">
        <v>44951</v>
      </c>
      <c r="C38" s="85" t="s">
        <v>916</v>
      </c>
      <c r="D38" s="30" t="s">
        <v>132</v>
      </c>
      <c r="E38" s="31">
        <f t="shared" si="0"/>
        <v>60</v>
      </c>
      <c r="F38" s="56"/>
      <c r="G38" s="54"/>
      <c r="H38" s="54">
        <v>60</v>
      </c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</row>
    <row r="39" spans="1:30" x14ac:dyDescent="0.25">
      <c r="A39" s="90"/>
      <c r="B39" s="28">
        <v>44951</v>
      </c>
      <c r="C39" s="85" t="s">
        <v>893</v>
      </c>
      <c r="D39" s="30" t="s">
        <v>132</v>
      </c>
      <c r="E39" s="31">
        <f t="shared" si="0"/>
        <v>30</v>
      </c>
      <c r="F39" s="56"/>
      <c r="G39" s="54"/>
      <c r="H39" s="54">
        <v>30</v>
      </c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 spans="1:30" x14ac:dyDescent="0.25">
      <c r="A40" s="90"/>
      <c r="B40" s="28">
        <v>44951</v>
      </c>
      <c r="C40" s="85" t="s">
        <v>895</v>
      </c>
      <c r="D40" s="30" t="s">
        <v>132</v>
      </c>
      <c r="E40" s="31">
        <f t="shared" si="0"/>
        <v>3</v>
      </c>
      <c r="F40" s="56"/>
      <c r="G40" s="54"/>
      <c r="H40" s="54">
        <v>3</v>
      </c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 spans="1:30" x14ac:dyDescent="0.25">
      <c r="A41" s="90"/>
      <c r="B41" s="28">
        <v>44952</v>
      </c>
      <c r="C41" s="85" t="s">
        <v>896</v>
      </c>
      <c r="D41" s="30" t="s">
        <v>129</v>
      </c>
      <c r="E41" s="31">
        <f t="shared" si="0"/>
        <v>10</v>
      </c>
      <c r="F41" s="56"/>
      <c r="G41" s="54"/>
      <c r="H41" s="54">
        <v>10</v>
      </c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 spans="1:30" x14ac:dyDescent="0.25">
      <c r="A42" s="90"/>
      <c r="B42" s="28">
        <v>44953</v>
      </c>
      <c r="C42" s="85" t="s">
        <v>50</v>
      </c>
      <c r="D42" s="30" t="s">
        <v>132</v>
      </c>
      <c r="E42" s="31">
        <f t="shared" si="0"/>
        <v>1410</v>
      </c>
      <c r="F42" s="56"/>
      <c r="G42" s="54">
        <v>1410</v>
      </c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3" spans="1:30" x14ac:dyDescent="0.25">
      <c r="A43" s="90"/>
      <c r="B43" s="28">
        <v>44955</v>
      </c>
      <c r="C43" s="85" t="s">
        <v>893</v>
      </c>
      <c r="D43" s="30" t="s">
        <v>132</v>
      </c>
      <c r="E43" s="31">
        <f t="shared" si="0"/>
        <v>30</v>
      </c>
      <c r="F43" s="56"/>
      <c r="G43" s="54"/>
      <c r="H43" s="54">
        <v>30</v>
      </c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  <row r="44" spans="1:30" x14ac:dyDescent="0.25">
      <c r="A44" s="90"/>
      <c r="B44" s="28">
        <v>44955</v>
      </c>
      <c r="C44" s="85" t="s">
        <v>897</v>
      </c>
      <c r="D44" s="30" t="s">
        <v>132</v>
      </c>
      <c r="E44" s="31">
        <f t="shared" si="0"/>
        <v>6</v>
      </c>
      <c r="F44" s="56"/>
      <c r="G44" s="54"/>
      <c r="H44" s="54">
        <v>6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</row>
    <row r="45" spans="1:30" x14ac:dyDescent="0.25">
      <c r="A45" s="90"/>
      <c r="B45" s="28">
        <v>44957</v>
      </c>
      <c r="C45" s="85" t="s">
        <v>898</v>
      </c>
      <c r="D45" s="30" t="s">
        <v>126</v>
      </c>
      <c r="E45" s="31">
        <f t="shared" si="0"/>
        <v>82.5</v>
      </c>
      <c r="F45" s="56"/>
      <c r="G45" s="54"/>
      <c r="H45" s="54">
        <f>40+7.5+35</f>
        <v>82.5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</row>
    <row r="46" spans="1:30" x14ac:dyDescent="0.25">
      <c r="A46" s="90"/>
      <c r="B46" s="28">
        <v>44957</v>
      </c>
      <c r="C46" s="85" t="s">
        <v>900</v>
      </c>
      <c r="D46" s="30" t="s">
        <v>126</v>
      </c>
      <c r="E46" s="31">
        <f t="shared" si="0"/>
        <v>40</v>
      </c>
      <c r="F46" s="56"/>
      <c r="G46" s="54"/>
      <c r="H46" s="54">
        <v>40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</row>
    <row r="47" spans="1:30" x14ac:dyDescent="0.25">
      <c r="A47" s="90"/>
      <c r="B47" s="28">
        <v>44957</v>
      </c>
      <c r="C47" s="85" t="s">
        <v>901</v>
      </c>
      <c r="D47" s="30" t="s">
        <v>132</v>
      </c>
      <c r="E47" s="31">
        <f t="shared" si="0"/>
        <v>10</v>
      </c>
      <c r="F47" s="56"/>
      <c r="G47" s="54"/>
      <c r="H47" s="54">
        <v>10</v>
      </c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</row>
    <row r="48" spans="1:30" x14ac:dyDescent="0.25">
      <c r="A48" s="90"/>
      <c r="B48" s="28">
        <v>44957</v>
      </c>
      <c r="C48" s="85" t="s">
        <v>45</v>
      </c>
      <c r="D48" s="30" t="s">
        <v>132</v>
      </c>
      <c r="E48" s="31">
        <f t="shared" si="0"/>
        <v>3</v>
      </c>
      <c r="F48" s="56"/>
      <c r="G48" s="54"/>
      <c r="H48" s="54">
        <v>3</v>
      </c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</row>
    <row r="49" spans="1:30" x14ac:dyDescent="0.25">
      <c r="A49" s="90"/>
      <c r="B49" s="28">
        <v>44957</v>
      </c>
      <c r="C49" s="85" t="s">
        <v>51</v>
      </c>
      <c r="D49" s="30" t="s">
        <v>132</v>
      </c>
      <c r="E49" s="31">
        <f t="shared" si="0"/>
        <v>43</v>
      </c>
      <c r="F49" s="56"/>
      <c r="G49" s="54"/>
      <c r="H49" s="54">
        <v>43</v>
      </c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</row>
    <row r="50" spans="1:30" x14ac:dyDescent="0.25">
      <c r="A50" s="90"/>
      <c r="B50" s="28">
        <v>44957</v>
      </c>
      <c r="C50" s="85" t="s">
        <v>902</v>
      </c>
      <c r="D50" s="30" t="s">
        <v>132</v>
      </c>
      <c r="E50" s="31">
        <f t="shared" si="0"/>
        <v>5</v>
      </c>
      <c r="F50" s="56"/>
      <c r="G50" s="54"/>
      <c r="H50" s="54">
        <v>5</v>
      </c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</row>
    <row r="51" spans="1:30" x14ac:dyDescent="0.25">
      <c r="A51" s="90"/>
      <c r="B51" s="28">
        <v>44957</v>
      </c>
      <c r="C51" s="85" t="s">
        <v>52</v>
      </c>
      <c r="D51" s="30" t="s">
        <v>132</v>
      </c>
      <c r="E51" s="31">
        <f t="shared" si="0"/>
        <v>25</v>
      </c>
      <c r="F51" s="56"/>
      <c r="G51" s="54"/>
      <c r="H51" s="54">
        <v>25</v>
      </c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 spans="1:30" x14ac:dyDescent="0.25">
      <c r="A52" s="90"/>
      <c r="B52" s="28">
        <v>44958</v>
      </c>
      <c r="C52" s="85" t="s">
        <v>903</v>
      </c>
      <c r="D52" s="30" t="s">
        <v>132</v>
      </c>
      <c r="E52" s="31">
        <f t="shared" si="0"/>
        <v>20</v>
      </c>
      <c r="F52" s="56"/>
      <c r="G52" s="54"/>
      <c r="H52" s="54"/>
      <c r="I52" s="54"/>
      <c r="J52" s="54">
        <v>20</v>
      </c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</row>
    <row r="53" spans="1:30" x14ac:dyDescent="0.25">
      <c r="A53" s="90"/>
      <c r="B53" s="28">
        <v>44958</v>
      </c>
      <c r="C53" s="85" t="s">
        <v>215</v>
      </c>
      <c r="D53" s="30" t="s">
        <v>132</v>
      </c>
      <c r="E53" s="31">
        <f t="shared" si="0"/>
        <v>80</v>
      </c>
      <c r="F53" s="56"/>
      <c r="G53" s="54"/>
      <c r="H53" s="54"/>
      <c r="I53" s="54"/>
      <c r="J53" s="54">
        <v>80</v>
      </c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</row>
    <row r="54" spans="1:30" x14ac:dyDescent="0.25">
      <c r="A54" s="90"/>
      <c r="B54" s="28">
        <v>44958</v>
      </c>
      <c r="C54" s="85" t="s">
        <v>904</v>
      </c>
      <c r="D54" s="30" t="s">
        <v>132</v>
      </c>
      <c r="E54" s="31">
        <f t="shared" si="0"/>
        <v>12</v>
      </c>
      <c r="F54" s="56"/>
      <c r="G54" s="54"/>
      <c r="H54" s="54"/>
      <c r="I54" s="54"/>
      <c r="J54" s="54">
        <v>12</v>
      </c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</row>
    <row r="55" spans="1:30" x14ac:dyDescent="0.25">
      <c r="A55" s="90"/>
      <c r="B55" s="28">
        <v>44958</v>
      </c>
      <c r="C55" s="85" t="s">
        <v>53</v>
      </c>
      <c r="D55" s="30" t="s">
        <v>132</v>
      </c>
      <c r="E55" s="31">
        <f t="shared" si="0"/>
        <v>108</v>
      </c>
      <c r="F55" s="56"/>
      <c r="G55" s="54"/>
      <c r="H55" s="54"/>
      <c r="I55" s="54"/>
      <c r="J55" s="54">
        <v>108</v>
      </c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 spans="1:30" x14ac:dyDescent="0.25">
      <c r="A56" s="90"/>
      <c r="B56" s="28">
        <v>44958</v>
      </c>
      <c r="C56" s="85" t="s">
        <v>54</v>
      </c>
      <c r="D56" s="30" t="s">
        <v>132</v>
      </c>
      <c r="E56" s="31">
        <f t="shared" si="0"/>
        <v>100</v>
      </c>
      <c r="F56" s="56"/>
      <c r="G56" s="54"/>
      <c r="H56" s="54"/>
      <c r="I56" s="54"/>
      <c r="J56" s="54">
        <v>100</v>
      </c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 spans="1:30" x14ac:dyDescent="0.25">
      <c r="A57" s="90"/>
      <c r="B57" s="28">
        <v>44958</v>
      </c>
      <c r="C57" s="85" t="s">
        <v>905</v>
      </c>
      <c r="D57" s="30" t="s">
        <v>132</v>
      </c>
      <c r="E57" s="31">
        <f t="shared" si="0"/>
        <v>240</v>
      </c>
      <c r="F57" s="56"/>
      <c r="G57" s="54"/>
      <c r="H57" s="54"/>
      <c r="I57" s="54"/>
      <c r="J57" s="54">
        <v>240</v>
      </c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 spans="1:30" x14ac:dyDescent="0.25">
      <c r="A58" s="90"/>
      <c r="B58" s="28">
        <v>44958</v>
      </c>
      <c r="C58" s="85" t="s">
        <v>55</v>
      </c>
      <c r="D58" s="30" t="s">
        <v>132</v>
      </c>
      <c r="E58" s="31">
        <f t="shared" si="0"/>
        <v>480</v>
      </c>
      <c r="F58" s="56"/>
      <c r="G58" s="54"/>
      <c r="H58" s="54"/>
      <c r="I58" s="54"/>
      <c r="J58" s="54">
        <v>480</v>
      </c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</row>
    <row r="59" spans="1:30" x14ac:dyDescent="0.25">
      <c r="A59" s="90"/>
      <c r="B59" s="28">
        <v>44958</v>
      </c>
      <c r="C59" s="85" t="s">
        <v>45</v>
      </c>
      <c r="D59" s="30" t="s">
        <v>132</v>
      </c>
      <c r="E59" s="31">
        <f t="shared" si="0"/>
        <v>300</v>
      </c>
      <c r="F59" s="56"/>
      <c r="G59" s="54"/>
      <c r="H59" s="54"/>
      <c r="I59" s="54"/>
      <c r="J59" s="54">
        <v>300</v>
      </c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 spans="1:30" x14ac:dyDescent="0.25">
      <c r="A60" s="90"/>
      <c r="B60" s="28">
        <v>44958</v>
      </c>
      <c r="C60" s="85" t="s">
        <v>56</v>
      </c>
      <c r="D60" s="30" t="s">
        <v>132</v>
      </c>
      <c r="E60" s="31">
        <f t="shared" si="0"/>
        <v>28</v>
      </c>
      <c r="F60" s="56"/>
      <c r="G60" s="54"/>
      <c r="H60" s="54"/>
      <c r="I60" s="54"/>
      <c r="J60" s="54">
        <v>28</v>
      </c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 spans="1:30" x14ac:dyDescent="0.25">
      <c r="A61" s="90"/>
      <c r="B61" s="28">
        <v>44958</v>
      </c>
      <c r="C61" s="85" t="s">
        <v>52</v>
      </c>
      <c r="D61" s="30" t="s">
        <v>132</v>
      </c>
      <c r="E61" s="31">
        <f t="shared" si="0"/>
        <v>56</v>
      </c>
      <c r="F61" s="56"/>
      <c r="G61" s="54"/>
      <c r="H61" s="54"/>
      <c r="I61" s="54"/>
      <c r="J61" s="54">
        <v>56</v>
      </c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 spans="1:30" x14ac:dyDescent="0.25">
      <c r="A62" s="90"/>
      <c r="B62" s="28">
        <v>44959</v>
      </c>
      <c r="C62" s="85" t="s">
        <v>906</v>
      </c>
      <c r="D62" s="30" t="s">
        <v>132</v>
      </c>
      <c r="E62" s="31">
        <f t="shared" si="0"/>
        <v>200</v>
      </c>
      <c r="F62" s="56"/>
      <c r="G62" s="54"/>
      <c r="H62" s="54"/>
      <c r="I62" s="54"/>
      <c r="J62" s="54">
        <v>200</v>
      </c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 spans="1:30" x14ac:dyDescent="0.25">
      <c r="A63" s="90"/>
      <c r="B63" s="28">
        <v>44959</v>
      </c>
      <c r="C63" s="85" t="s">
        <v>57</v>
      </c>
      <c r="D63" s="30" t="s">
        <v>132</v>
      </c>
      <c r="E63" s="31">
        <f t="shared" si="0"/>
        <v>35</v>
      </c>
      <c r="F63" s="56"/>
      <c r="G63" s="54"/>
      <c r="H63" s="54"/>
      <c r="I63" s="54">
        <v>35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 spans="1:30" x14ac:dyDescent="0.25">
      <c r="A64" s="90"/>
      <c r="B64" s="28">
        <v>44959</v>
      </c>
      <c r="C64" s="85" t="s">
        <v>58</v>
      </c>
      <c r="D64" s="30" t="s">
        <v>133</v>
      </c>
      <c r="E64" s="31">
        <f t="shared" si="0"/>
        <v>230</v>
      </c>
      <c r="F64" s="56"/>
      <c r="G64" s="54"/>
      <c r="H64" s="54"/>
      <c r="I64" s="54">
        <v>230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</row>
    <row r="65" spans="1:30" x14ac:dyDescent="0.25">
      <c r="A65" s="90"/>
      <c r="B65" s="28">
        <v>44959</v>
      </c>
      <c r="C65" s="85" t="s">
        <v>907</v>
      </c>
      <c r="D65" s="30" t="s">
        <v>132</v>
      </c>
      <c r="E65" s="31">
        <f t="shared" si="0"/>
        <v>300</v>
      </c>
      <c r="F65" s="56"/>
      <c r="G65" s="54"/>
      <c r="H65" s="54"/>
      <c r="I65" s="54"/>
      <c r="J65" s="54">
        <v>300</v>
      </c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 spans="1:30" x14ac:dyDescent="0.25">
      <c r="A66" s="90"/>
      <c r="B66" s="28">
        <v>44959</v>
      </c>
      <c r="C66" s="85" t="s">
        <v>908</v>
      </c>
      <c r="D66" s="30" t="s">
        <v>132</v>
      </c>
      <c r="E66" s="31">
        <f t="shared" si="0"/>
        <v>10</v>
      </c>
      <c r="F66" s="56"/>
      <c r="G66" s="54"/>
      <c r="H66" s="54"/>
      <c r="I66" s="54"/>
      <c r="J66" s="54">
        <v>10</v>
      </c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</row>
    <row r="67" spans="1:30" x14ac:dyDescent="0.25">
      <c r="A67" s="90"/>
      <c r="B67" s="28">
        <v>44959</v>
      </c>
      <c r="C67" s="85" t="s">
        <v>909</v>
      </c>
      <c r="D67" s="30" t="s">
        <v>132</v>
      </c>
      <c r="E67" s="31">
        <f t="shared" si="0"/>
        <v>80</v>
      </c>
      <c r="F67" s="56"/>
      <c r="G67" s="54"/>
      <c r="H67" s="54"/>
      <c r="I67" s="54"/>
      <c r="J67" s="54">
        <v>80</v>
      </c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 spans="1:30" x14ac:dyDescent="0.25">
      <c r="A68" s="90"/>
      <c r="B68" s="28">
        <v>44959</v>
      </c>
      <c r="C68" s="85" t="s">
        <v>54</v>
      </c>
      <c r="D68" s="30" t="s">
        <v>132</v>
      </c>
      <c r="E68" s="31">
        <f t="shared" si="0"/>
        <v>13</v>
      </c>
      <c r="F68" s="56"/>
      <c r="G68" s="54"/>
      <c r="H68" s="54"/>
      <c r="I68" s="54"/>
      <c r="J68" s="54">
        <v>13</v>
      </c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</row>
    <row r="69" spans="1:30" x14ac:dyDescent="0.25">
      <c r="A69" s="90"/>
      <c r="B69" s="28">
        <v>44960</v>
      </c>
      <c r="C69" s="85" t="s">
        <v>910</v>
      </c>
      <c r="D69" s="30" t="s">
        <v>126</v>
      </c>
      <c r="E69" s="31">
        <f t="shared" si="0"/>
        <v>65</v>
      </c>
      <c r="F69" s="56"/>
      <c r="G69" s="54"/>
      <c r="H69" s="54"/>
      <c r="I69" s="54"/>
      <c r="J69" s="54">
        <v>65</v>
      </c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</row>
    <row r="70" spans="1:30" x14ac:dyDescent="0.25">
      <c r="A70" s="90"/>
      <c r="B70" s="28">
        <v>44960</v>
      </c>
      <c r="C70" s="85" t="s">
        <v>911</v>
      </c>
      <c r="D70" s="30" t="s">
        <v>126</v>
      </c>
      <c r="E70" s="31">
        <f t="shared" ref="E70:E133" si="1">SUM(G70:AD70)</f>
        <v>75</v>
      </c>
      <c r="F70" s="56"/>
      <c r="G70" s="54"/>
      <c r="H70" s="54"/>
      <c r="I70" s="54"/>
      <c r="J70" s="54">
        <v>75</v>
      </c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 spans="1:30" x14ac:dyDescent="0.25">
      <c r="A71" s="90"/>
      <c r="B71" s="28">
        <v>44960</v>
      </c>
      <c r="C71" s="85" t="s">
        <v>914</v>
      </c>
      <c r="D71" s="30" t="s">
        <v>126</v>
      </c>
      <c r="E71" s="31">
        <f t="shared" si="1"/>
        <v>20</v>
      </c>
      <c r="F71" s="56"/>
      <c r="G71" s="54"/>
      <c r="H71" s="54"/>
      <c r="I71" s="54"/>
      <c r="J71" s="54">
        <v>20</v>
      </c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</row>
    <row r="72" spans="1:30" x14ac:dyDescent="0.25">
      <c r="A72" s="90"/>
      <c r="B72" s="28">
        <v>44960</v>
      </c>
      <c r="C72" s="85" t="s">
        <v>917</v>
      </c>
      <c r="D72" s="30" t="s">
        <v>126</v>
      </c>
      <c r="E72" s="31">
        <f t="shared" si="1"/>
        <v>80</v>
      </c>
      <c r="F72" s="56"/>
      <c r="G72" s="54"/>
      <c r="H72" s="54"/>
      <c r="I72" s="54"/>
      <c r="J72" s="54">
        <v>80</v>
      </c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 spans="1:30" x14ac:dyDescent="0.25">
      <c r="A73" s="90"/>
      <c r="B73" s="28">
        <v>44960</v>
      </c>
      <c r="C73" s="85" t="s">
        <v>913</v>
      </c>
      <c r="D73" s="30" t="s">
        <v>132</v>
      </c>
      <c r="E73" s="31">
        <f t="shared" si="1"/>
        <v>10</v>
      </c>
      <c r="F73" s="56"/>
      <c r="G73" s="54"/>
      <c r="H73" s="54"/>
      <c r="I73" s="54"/>
      <c r="J73" s="54">
        <v>10</v>
      </c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</row>
    <row r="74" spans="1:30" x14ac:dyDescent="0.25">
      <c r="A74" s="90"/>
      <c r="B74" s="28">
        <v>44960</v>
      </c>
      <c r="C74" s="85" t="s">
        <v>918</v>
      </c>
      <c r="D74" s="30" t="s">
        <v>132</v>
      </c>
      <c r="E74" s="31">
        <f t="shared" si="1"/>
        <v>12</v>
      </c>
      <c r="F74" s="56"/>
      <c r="G74" s="54"/>
      <c r="H74" s="54"/>
      <c r="I74" s="54"/>
      <c r="J74" s="54">
        <v>12</v>
      </c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 spans="1:30" x14ac:dyDescent="0.25">
      <c r="A75" s="90"/>
      <c r="B75" s="28">
        <v>44960</v>
      </c>
      <c r="C75" s="85" t="s">
        <v>59</v>
      </c>
      <c r="D75" s="30" t="s">
        <v>132</v>
      </c>
      <c r="E75" s="31">
        <f t="shared" si="1"/>
        <v>30</v>
      </c>
      <c r="F75" s="56"/>
      <c r="G75" s="54"/>
      <c r="H75" s="54"/>
      <c r="I75" s="54"/>
      <c r="J75" s="54">
        <v>30</v>
      </c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 spans="1:30" x14ac:dyDescent="0.25">
      <c r="A76" s="90"/>
      <c r="B76" s="28">
        <v>44960</v>
      </c>
      <c r="C76" s="85" t="s">
        <v>60</v>
      </c>
      <c r="D76" s="30" t="s">
        <v>132</v>
      </c>
      <c r="E76" s="31">
        <f t="shared" si="1"/>
        <v>30</v>
      </c>
      <c r="F76" s="56"/>
      <c r="G76" s="54"/>
      <c r="H76" s="54"/>
      <c r="I76" s="54"/>
      <c r="J76" s="54">
        <v>30</v>
      </c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 spans="1:30" x14ac:dyDescent="0.25">
      <c r="A77" s="90"/>
      <c r="B77" s="28">
        <v>44960</v>
      </c>
      <c r="C77" s="85" t="s">
        <v>923</v>
      </c>
      <c r="D77" s="30" t="s">
        <v>132</v>
      </c>
      <c r="E77" s="31">
        <f t="shared" si="1"/>
        <v>140</v>
      </c>
      <c r="F77" s="56"/>
      <c r="G77" s="54"/>
      <c r="H77" s="54"/>
      <c r="I77" s="54"/>
      <c r="J77" s="54">
        <v>140</v>
      </c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 spans="1:30" x14ac:dyDescent="0.25">
      <c r="A78" s="90"/>
      <c r="B78" s="28">
        <v>44960</v>
      </c>
      <c r="C78" s="85" t="s">
        <v>919</v>
      </c>
      <c r="D78" s="30" t="s">
        <v>132</v>
      </c>
      <c r="E78" s="31">
        <f t="shared" si="1"/>
        <v>135</v>
      </c>
      <c r="F78" s="56"/>
      <c r="G78" s="54"/>
      <c r="H78" s="54"/>
      <c r="I78" s="54"/>
      <c r="J78" s="54">
        <v>135</v>
      </c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 spans="1:30" x14ac:dyDescent="0.25">
      <c r="A79" s="90"/>
      <c r="B79" s="28">
        <v>44961</v>
      </c>
      <c r="C79" s="85" t="s">
        <v>920</v>
      </c>
      <c r="D79" s="30" t="s">
        <v>126</v>
      </c>
      <c r="E79" s="31">
        <f t="shared" si="1"/>
        <v>50</v>
      </c>
      <c r="F79" s="56"/>
      <c r="G79" s="54"/>
      <c r="H79" s="54"/>
      <c r="I79" s="54"/>
      <c r="J79" s="54">
        <f>25*2</f>
        <v>50</v>
      </c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 spans="1:30" x14ac:dyDescent="0.25">
      <c r="A80" s="90"/>
      <c r="B80" s="28">
        <v>44961</v>
      </c>
      <c r="C80" s="85" t="s">
        <v>921</v>
      </c>
      <c r="D80" s="30" t="s">
        <v>126</v>
      </c>
      <c r="E80" s="31">
        <f t="shared" si="1"/>
        <v>20</v>
      </c>
      <c r="F80" s="56"/>
      <c r="G80" s="54"/>
      <c r="H80" s="54"/>
      <c r="I80" s="54"/>
      <c r="J80" s="54">
        <f>10*2</f>
        <v>20</v>
      </c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 spans="1:30" x14ac:dyDescent="0.25">
      <c r="A81" s="90"/>
      <c r="B81" s="28">
        <v>44961</v>
      </c>
      <c r="C81" s="85" t="s">
        <v>922</v>
      </c>
      <c r="D81" s="30" t="s">
        <v>132</v>
      </c>
      <c r="E81" s="31">
        <f t="shared" si="1"/>
        <v>105</v>
      </c>
      <c r="F81" s="56"/>
      <c r="G81" s="54"/>
      <c r="H81" s="54"/>
      <c r="I81" s="54"/>
      <c r="J81" s="54">
        <v>105</v>
      </c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 spans="1:30" x14ac:dyDescent="0.25">
      <c r="A82" s="90"/>
      <c r="B82" s="28">
        <v>44961</v>
      </c>
      <c r="C82" s="85" t="s">
        <v>888</v>
      </c>
      <c r="D82" s="30" t="s">
        <v>132</v>
      </c>
      <c r="E82" s="31">
        <f t="shared" si="1"/>
        <v>40</v>
      </c>
      <c r="F82" s="56"/>
      <c r="G82" s="54"/>
      <c r="H82" s="54"/>
      <c r="I82" s="54"/>
      <c r="J82" s="54">
        <v>40</v>
      </c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 spans="1:30" x14ac:dyDescent="0.25">
      <c r="A83" s="90"/>
      <c r="B83" s="28">
        <v>44961</v>
      </c>
      <c r="C83" s="85" t="s">
        <v>897</v>
      </c>
      <c r="D83" s="30" t="s">
        <v>132</v>
      </c>
      <c r="E83" s="31">
        <f t="shared" si="1"/>
        <v>6</v>
      </c>
      <c r="F83" s="56"/>
      <c r="G83" s="54"/>
      <c r="H83" s="54"/>
      <c r="I83" s="54"/>
      <c r="J83" s="54">
        <v>6</v>
      </c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 spans="1:30" x14ac:dyDescent="0.25">
      <c r="A84" s="90"/>
      <c r="B84" s="28">
        <v>44961</v>
      </c>
      <c r="C84" s="85" t="s">
        <v>61</v>
      </c>
      <c r="D84" s="30" t="s">
        <v>132</v>
      </c>
      <c r="E84" s="31">
        <f t="shared" si="1"/>
        <v>5</v>
      </c>
      <c r="F84" s="56"/>
      <c r="G84" s="54"/>
      <c r="H84" s="54"/>
      <c r="I84" s="54"/>
      <c r="J84" s="54">
        <v>5</v>
      </c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 spans="1:30" x14ac:dyDescent="0.25">
      <c r="A85" s="90"/>
      <c r="B85" s="28">
        <v>44961</v>
      </c>
      <c r="C85" s="85" t="s">
        <v>52</v>
      </c>
      <c r="D85" s="30" t="s">
        <v>132</v>
      </c>
      <c r="E85" s="31">
        <f t="shared" si="1"/>
        <v>40</v>
      </c>
      <c r="F85" s="56"/>
      <c r="G85" s="54"/>
      <c r="H85" s="54"/>
      <c r="I85" s="54"/>
      <c r="J85" s="54">
        <v>40</v>
      </c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 spans="1:30" x14ac:dyDescent="0.25">
      <c r="A86" s="90"/>
      <c r="B86" s="28">
        <v>44961</v>
      </c>
      <c r="C86" s="85" t="s">
        <v>485</v>
      </c>
      <c r="D86" s="30" t="s">
        <v>132</v>
      </c>
      <c r="E86" s="31">
        <f t="shared" si="1"/>
        <v>10</v>
      </c>
      <c r="F86" s="56"/>
      <c r="G86" s="54"/>
      <c r="H86" s="54"/>
      <c r="I86" s="54"/>
      <c r="J86" s="54">
        <v>10</v>
      </c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 spans="1:30" x14ac:dyDescent="0.25">
      <c r="A87" s="90"/>
      <c r="B87" s="28">
        <v>44961</v>
      </c>
      <c r="C87" s="85" t="s">
        <v>45</v>
      </c>
      <c r="D87" s="30" t="s">
        <v>132</v>
      </c>
      <c r="E87" s="31">
        <f t="shared" si="1"/>
        <v>34</v>
      </c>
      <c r="F87" s="56"/>
      <c r="G87" s="54"/>
      <c r="H87" s="54"/>
      <c r="I87" s="54"/>
      <c r="J87" s="54">
        <v>34</v>
      </c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 spans="1:30" x14ac:dyDescent="0.25">
      <c r="A88" s="90"/>
      <c r="B88" s="28">
        <v>44963</v>
      </c>
      <c r="C88" s="85" t="s">
        <v>962</v>
      </c>
      <c r="D88" s="30" t="s">
        <v>132</v>
      </c>
      <c r="E88" s="31">
        <f t="shared" si="1"/>
        <v>222</v>
      </c>
      <c r="F88" s="56"/>
      <c r="G88" s="54"/>
      <c r="H88" s="54"/>
      <c r="I88" s="54"/>
      <c r="J88" s="54">
        <v>222</v>
      </c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</row>
    <row r="89" spans="1:30" x14ac:dyDescent="0.25">
      <c r="A89" s="90"/>
      <c r="B89" s="28">
        <v>44964</v>
      </c>
      <c r="C89" s="85" t="s">
        <v>924</v>
      </c>
      <c r="D89" s="30" t="s">
        <v>132</v>
      </c>
      <c r="E89" s="31">
        <f t="shared" si="1"/>
        <v>110</v>
      </c>
      <c r="F89" s="56"/>
      <c r="G89" s="54"/>
      <c r="H89" s="54"/>
      <c r="I89" s="54"/>
      <c r="J89" s="54">
        <v>110</v>
      </c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</row>
    <row r="90" spans="1:30" x14ac:dyDescent="0.25">
      <c r="A90" s="90"/>
      <c r="B90" s="28">
        <v>44964</v>
      </c>
      <c r="C90" s="85" t="s">
        <v>485</v>
      </c>
      <c r="D90" s="30" t="s">
        <v>132</v>
      </c>
      <c r="E90" s="31">
        <f t="shared" si="1"/>
        <v>10</v>
      </c>
      <c r="F90" s="56"/>
      <c r="G90" s="54"/>
      <c r="H90" s="54"/>
      <c r="I90" s="54"/>
      <c r="J90" s="54">
        <v>10</v>
      </c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</row>
    <row r="91" spans="1:30" x14ac:dyDescent="0.25">
      <c r="A91" s="90"/>
      <c r="B91" s="28">
        <v>44964</v>
      </c>
      <c r="C91" s="85" t="s">
        <v>52</v>
      </c>
      <c r="D91" s="30" t="s">
        <v>132</v>
      </c>
      <c r="E91" s="31">
        <f t="shared" si="1"/>
        <v>85</v>
      </c>
      <c r="F91" s="56"/>
      <c r="G91" s="54"/>
      <c r="H91" s="54"/>
      <c r="I91" s="54"/>
      <c r="J91" s="54">
        <v>85</v>
      </c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</row>
    <row r="92" spans="1:30" x14ac:dyDescent="0.25">
      <c r="A92" s="90"/>
      <c r="B92" s="28">
        <v>44964</v>
      </c>
      <c r="C92" s="85" t="s">
        <v>62</v>
      </c>
      <c r="D92" s="30" t="s">
        <v>132</v>
      </c>
      <c r="E92" s="31">
        <f t="shared" si="1"/>
        <v>19</v>
      </c>
      <c r="F92" s="56"/>
      <c r="G92" s="54"/>
      <c r="H92" s="54"/>
      <c r="I92" s="54"/>
      <c r="J92" s="54">
        <v>19</v>
      </c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</row>
    <row r="93" spans="1:30" x14ac:dyDescent="0.25">
      <c r="A93" s="90"/>
      <c r="B93" s="28">
        <v>44965</v>
      </c>
      <c r="C93" s="85" t="s">
        <v>63</v>
      </c>
      <c r="D93" s="30" t="s">
        <v>132</v>
      </c>
      <c r="E93" s="31">
        <f t="shared" si="1"/>
        <v>20</v>
      </c>
      <c r="F93" s="56"/>
      <c r="G93" s="54"/>
      <c r="H93" s="54"/>
      <c r="I93" s="54"/>
      <c r="J93" s="54">
        <v>20</v>
      </c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</row>
    <row r="94" spans="1:30" x14ac:dyDescent="0.25">
      <c r="A94" s="90"/>
      <c r="B94" s="28">
        <v>44965</v>
      </c>
      <c r="C94" s="85" t="s">
        <v>926</v>
      </c>
      <c r="D94" s="30" t="s">
        <v>132</v>
      </c>
      <c r="E94" s="31">
        <f t="shared" si="1"/>
        <v>26</v>
      </c>
      <c r="F94" s="56"/>
      <c r="G94" s="54"/>
      <c r="H94" s="54"/>
      <c r="I94" s="54"/>
      <c r="J94" s="54">
        <v>26</v>
      </c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</row>
    <row r="95" spans="1:30" x14ac:dyDescent="0.25">
      <c r="A95" s="90"/>
      <c r="B95" s="28">
        <v>44965</v>
      </c>
      <c r="C95" s="85" t="s">
        <v>927</v>
      </c>
      <c r="D95" s="30" t="s">
        <v>132</v>
      </c>
      <c r="E95" s="31">
        <f t="shared" si="1"/>
        <v>26</v>
      </c>
      <c r="F95" s="56"/>
      <c r="G95" s="54"/>
      <c r="H95" s="54"/>
      <c r="I95" s="54"/>
      <c r="J95" s="54">
        <v>26</v>
      </c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</row>
    <row r="96" spans="1:30" x14ac:dyDescent="0.25">
      <c r="A96" s="90"/>
      <c r="B96" s="28">
        <v>44965</v>
      </c>
      <c r="C96" s="85" t="s">
        <v>925</v>
      </c>
      <c r="D96" s="30" t="s">
        <v>132</v>
      </c>
      <c r="E96" s="31">
        <f t="shared" si="1"/>
        <v>16</v>
      </c>
      <c r="F96" s="56"/>
      <c r="G96" s="54"/>
      <c r="H96" s="54"/>
      <c r="I96" s="54"/>
      <c r="J96" s="54">
        <v>16</v>
      </c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</row>
    <row r="97" spans="1:30" x14ac:dyDescent="0.25">
      <c r="A97" s="90"/>
      <c r="B97" s="28">
        <v>44965</v>
      </c>
      <c r="C97" s="85" t="s">
        <v>928</v>
      </c>
      <c r="D97" s="30" t="s">
        <v>132</v>
      </c>
      <c r="E97" s="31">
        <f t="shared" si="1"/>
        <v>22</v>
      </c>
      <c r="F97" s="56"/>
      <c r="G97" s="54"/>
      <c r="H97" s="54"/>
      <c r="I97" s="54"/>
      <c r="J97" s="54">
        <v>22</v>
      </c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</row>
    <row r="98" spans="1:30" x14ac:dyDescent="0.25">
      <c r="A98" s="90"/>
      <c r="B98" s="28">
        <v>44965</v>
      </c>
      <c r="C98" s="85" t="s">
        <v>929</v>
      </c>
      <c r="D98" s="30" t="s">
        <v>132</v>
      </c>
      <c r="E98" s="31">
        <f t="shared" si="1"/>
        <v>9</v>
      </c>
      <c r="F98" s="56"/>
      <c r="G98" s="54"/>
      <c r="H98" s="54"/>
      <c r="I98" s="54"/>
      <c r="J98" s="54">
        <v>9</v>
      </c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</row>
    <row r="99" spans="1:30" x14ac:dyDescent="0.25">
      <c r="A99" s="90"/>
      <c r="B99" s="28">
        <v>44965</v>
      </c>
      <c r="C99" s="85" t="s">
        <v>930</v>
      </c>
      <c r="D99" s="30" t="s">
        <v>132</v>
      </c>
      <c r="E99" s="31">
        <f t="shared" si="1"/>
        <v>13</v>
      </c>
      <c r="F99" s="56"/>
      <c r="G99" s="54"/>
      <c r="H99" s="54"/>
      <c r="I99" s="54"/>
      <c r="J99" s="54">
        <v>13</v>
      </c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</row>
    <row r="100" spans="1:30" x14ac:dyDescent="0.25">
      <c r="A100" s="90"/>
      <c r="B100" s="28">
        <v>44965</v>
      </c>
      <c r="C100" s="85" t="s">
        <v>931</v>
      </c>
      <c r="D100" s="30" t="s">
        <v>132</v>
      </c>
      <c r="E100" s="31">
        <f t="shared" si="1"/>
        <v>12</v>
      </c>
      <c r="F100" s="56"/>
      <c r="G100" s="54"/>
      <c r="H100" s="54"/>
      <c r="I100" s="54"/>
      <c r="J100" s="54">
        <v>12</v>
      </c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</row>
    <row r="101" spans="1:30" x14ac:dyDescent="0.25">
      <c r="A101" s="90"/>
      <c r="B101" s="28">
        <v>44965</v>
      </c>
      <c r="C101" s="85" t="s">
        <v>932</v>
      </c>
      <c r="D101" s="30" t="s">
        <v>132</v>
      </c>
      <c r="E101" s="31">
        <f t="shared" si="1"/>
        <v>25</v>
      </c>
      <c r="F101" s="56"/>
      <c r="G101" s="54"/>
      <c r="H101" s="54"/>
      <c r="I101" s="54"/>
      <c r="J101" s="54">
        <v>25</v>
      </c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</row>
    <row r="102" spans="1:30" x14ac:dyDescent="0.25">
      <c r="A102" s="90"/>
      <c r="B102" s="28">
        <v>44965</v>
      </c>
      <c r="C102" s="85" t="s">
        <v>933</v>
      </c>
      <c r="D102" s="30" t="s">
        <v>132</v>
      </c>
      <c r="E102" s="31">
        <f t="shared" si="1"/>
        <v>8</v>
      </c>
      <c r="F102" s="56"/>
      <c r="G102" s="54"/>
      <c r="H102" s="54"/>
      <c r="I102" s="54"/>
      <c r="J102" s="54">
        <v>8</v>
      </c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</row>
    <row r="103" spans="1:30" x14ac:dyDescent="0.25">
      <c r="A103" s="90"/>
      <c r="B103" s="28">
        <v>44965</v>
      </c>
      <c r="C103" s="85" t="s">
        <v>897</v>
      </c>
      <c r="D103" s="30" t="s">
        <v>132</v>
      </c>
      <c r="E103" s="31">
        <f t="shared" si="1"/>
        <v>10</v>
      </c>
      <c r="F103" s="56"/>
      <c r="G103" s="54"/>
      <c r="H103" s="54"/>
      <c r="I103" s="54"/>
      <c r="J103" s="54">
        <v>10</v>
      </c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</row>
    <row r="104" spans="1:30" x14ac:dyDescent="0.25">
      <c r="A104" s="90"/>
      <c r="B104" s="28">
        <v>44965</v>
      </c>
      <c r="C104" s="85" t="s">
        <v>934</v>
      </c>
      <c r="D104" s="30" t="s">
        <v>132</v>
      </c>
      <c r="E104" s="31">
        <f t="shared" si="1"/>
        <v>170</v>
      </c>
      <c r="F104" s="56"/>
      <c r="G104" s="54"/>
      <c r="H104" s="54"/>
      <c r="I104" s="54">
        <v>170</v>
      </c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</row>
    <row r="105" spans="1:30" x14ac:dyDescent="0.25">
      <c r="A105" s="90"/>
      <c r="B105" s="28">
        <v>44966</v>
      </c>
      <c r="C105" s="85" t="s">
        <v>935</v>
      </c>
      <c r="D105" s="30" t="s">
        <v>132</v>
      </c>
      <c r="E105" s="31">
        <f t="shared" si="1"/>
        <v>240</v>
      </c>
      <c r="F105" s="56"/>
      <c r="G105" s="54"/>
      <c r="H105" s="54"/>
      <c r="I105" s="54"/>
      <c r="J105" s="54">
        <v>240</v>
      </c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</row>
    <row r="106" spans="1:30" x14ac:dyDescent="0.25">
      <c r="A106" s="90"/>
      <c r="B106" s="28">
        <v>44966</v>
      </c>
      <c r="C106" s="85" t="s">
        <v>64</v>
      </c>
      <c r="D106" s="30" t="s">
        <v>132</v>
      </c>
      <c r="E106" s="31">
        <f t="shared" si="1"/>
        <v>350</v>
      </c>
      <c r="F106" s="56"/>
      <c r="G106" s="54"/>
      <c r="H106" s="54"/>
      <c r="I106" s="54"/>
      <c r="J106" s="54">
        <v>350</v>
      </c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</row>
    <row r="107" spans="1:30" x14ac:dyDescent="0.25">
      <c r="A107" s="90"/>
      <c r="B107" s="28">
        <v>44967</v>
      </c>
      <c r="C107" s="85" t="s">
        <v>65</v>
      </c>
      <c r="D107" s="30" t="s">
        <v>132</v>
      </c>
      <c r="E107" s="31">
        <f t="shared" si="1"/>
        <v>35</v>
      </c>
      <c r="F107" s="56"/>
      <c r="G107" s="54"/>
      <c r="H107" s="54"/>
      <c r="I107" s="54"/>
      <c r="J107" s="54">
        <v>35</v>
      </c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</row>
    <row r="108" spans="1:30" x14ac:dyDescent="0.25">
      <c r="A108" s="90"/>
      <c r="B108" s="28">
        <v>44970</v>
      </c>
      <c r="C108" s="85" t="s">
        <v>917</v>
      </c>
      <c r="D108" s="30" t="s">
        <v>132</v>
      </c>
      <c r="E108" s="31">
        <f t="shared" si="1"/>
        <v>250</v>
      </c>
      <c r="F108" s="56"/>
      <c r="G108" s="54"/>
      <c r="H108" s="54"/>
      <c r="I108" s="54"/>
      <c r="J108" s="54">
        <v>250</v>
      </c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</row>
    <row r="109" spans="1:30" x14ac:dyDescent="0.25">
      <c r="A109" s="90"/>
      <c r="B109" s="28">
        <v>44970</v>
      </c>
      <c r="C109" s="85" t="s">
        <v>66</v>
      </c>
      <c r="D109" s="30" t="s">
        <v>132</v>
      </c>
      <c r="E109" s="31">
        <f t="shared" si="1"/>
        <v>28</v>
      </c>
      <c r="F109" s="56"/>
      <c r="G109" s="54"/>
      <c r="H109" s="54"/>
      <c r="I109" s="54"/>
      <c r="J109" s="54">
        <v>28</v>
      </c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</row>
    <row r="110" spans="1:30" x14ac:dyDescent="0.25">
      <c r="A110" s="90"/>
      <c r="B110" s="28">
        <v>44971</v>
      </c>
      <c r="C110" s="85" t="s">
        <v>936</v>
      </c>
      <c r="D110" s="30" t="s">
        <v>132</v>
      </c>
      <c r="E110" s="31">
        <f t="shared" si="1"/>
        <v>84</v>
      </c>
      <c r="F110" s="56"/>
      <c r="G110" s="54"/>
      <c r="H110" s="54"/>
      <c r="I110" s="54"/>
      <c r="J110" s="54">
        <v>84</v>
      </c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</row>
    <row r="111" spans="1:30" x14ac:dyDescent="0.25">
      <c r="A111" s="90"/>
      <c r="B111" s="28">
        <v>44971</v>
      </c>
      <c r="C111" s="85" t="s">
        <v>898</v>
      </c>
      <c r="D111" s="30" t="s">
        <v>132</v>
      </c>
      <c r="E111" s="31">
        <f t="shared" si="1"/>
        <v>77</v>
      </c>
      <c r="F111" s="56"/>
      <c r="G111" s="54"/>
      <c r="H111" s="54"/>
      <c r="I111" s="54"/>
      <c r="J111" s="54">
        <v>77</v>
      </c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</row>
    <row r="112" spans="1:30" x14ac:dyDescent="0.25">
      <c r="A112" s="90"/>
      <c r="B112" s="28">
        <v>44971</v>
      </c>
      <c r="C112" s="85" t="s">
        <v>937</v>
      </c>
      <c r="D112" s="30" t="s">
        <v>132</v>
      </c>
      <c r="E112" s="31">
        <f t="shared" si="1"/>
        <v>48</v>
      </c>
      <c r="F112" s="56"/>
      <c r="G112" s="54"/>
      <c r="H112" s="54"/>
      <c r="I112" s="54"/>
      <c r="J112" s="54">
        <v>48</v>
      </c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</row>
    <row r="113" spans="1:30" x14ac:dyDescent="0.25">
      <c r="A113" s="90"/>
      <c r="B113" s="28">
        <v>44971</v>
      </c>
      <c r="C113" s="85" t="s">
        <v>939</v>
      </c>
      <c r="D113" s="30" t="s">
        <v>132</v>
      </c>
      <c r="E113" s="31">
        <f t="shared" si="1"/>
        <v>14</v>
      </c>
      <c r="F113" s="56"/>
      <c r="G113" s="54"/>
      <c r="H113" s="54"/>
      <c r="I113" s="54"/>
      <c r="J113" s="54">
        <v>14</v>
      </c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</row>
    <row r="114" spans="1:30" x14ac:dyDescent="0.25">
      <c r="A114" s="90"/>
      <c r="B114" s="28">
        <v>44971</v>
      </c>
      <c r="C114" s="85" t="s">
        <v>940</v>
      </c>
      <c r="D114" s="30" t="s">
        <v>132</v>
      </c>
      <c r="E114" s="31">
        <f t="shared" si="1"/>
        <v>10</v>
      </c>
      <c r="F114" s="56"/>
      <c r="G114" s="54"/>
      <c r="H114" s="54"/>
      <c r="I114" s="54"/>
      <c r="J114" s="54">
        <v>10</v>
      </c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</row>
    <row r="115" spans="1:30" x14ac:dyDescent="0.25">
      <c r="A115" s="90"/>
      <c r="B115" s="28">
        <v>44971</v>
      </c>
      <c r="C115" s="85" t="s">
        <v>941</v>
      </c>
      <c r="D115" s="30" t="s">
        <v>132</v>
      </c>
      <c r="E115" s="31">
        <f t="shared" si="1"/>
        <v>60</v>
      </c>
      <c r="F115" s="56"/>
      <c r="G115" s="54"/>
      <c r="H115" s="54"/>
      <c r="I115" s="54"/>
      <c r="J115" s="54">
        <v>60</v>
      </c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</row>
    <row r="116" spans="1:30" x14ac:dyDescent="0.25">
      <c r="A116" s="90"/>
      <c r="B116" s="28">
        <v>44971</v>
      </c>
      <c r="C116" s="85" t="s">
        <v>368</v>
      </c>
      <c r="D116" s="30" t="s">
        <v>132</v>
      </c>
      <c r="E116" s="31">
        <f t="shared" si="1"/>
        <v>30</v>
      </c>
      <c r="F116" s="56"/>
      <c r="G116" s="54"/>
      <c r="H116" s="54"/>
      <c r="I116" s="54"/>
      <c r="J116" s="54">
        <v>30</v>
      </c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</row>
    <row r="117" spans="1:30" x14ac:dyDescent="0.25">
      <c r="A117" s="90"/>
      <c r="B117" s="28">
        <v>44971</v>
      </c>
      <c r="C117" s="85" t="s">
        <v>942</v>
      </c>
      <c r="D117" s="30" t="s">
        <v>132</v>
      </c>
      <c r="E117" s="31">
        <f t="shared" si="1"/>
        <v>20</v>
      </c>
      <c r="F117" s="56"/>
      <c r="G117" s="54"/>
      <c r="H117" s="54"/>
      <c r="I117" s="54"/>
      <c r="J117" s="54">
        <v>20</v>
      </c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</row>
    <row r="118" spans="1:30" x14ac:dyDescent="0.25">
      <c r="A118" s="90"/>
      <c r="B118" s="28">
        <v>44971</v>
      </c>
      <c r="C118" s="85" t="s">
        <v>943</v>
      </c>
      <c r="D118" s="30" t="s">
        <v>132</v>
      </c>
      <c r="E118" s="31">
        <f t="shared" si="1"/>
        <v>10</v>
      </c>
      <c r="F118" s="56"/>
      <c r="G118" s="54"/>
      <c r="H118" s="54"/>
      <c r="I118" s="54"/>
      <c r="J118" s="54">
        <v>10</v>
      </c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</row>
    <row r="119" spans="1:30" x14ac:dyDescent="0.25">
      <c r="A119" s="90"/>
      <c r="B119" s="28">
        <v>44972</v>
      </c>
      <c r="C119" s="85" t="s">
        <v>44</v>
      </c>
      <c r="D119" s="30" t="s">
        <v>130</v>
      </c>
      <c r="E119" s="31">
        <f t="shared" si="1"/>
        <v>5</v>
      </c>
      <c r="F119" s="56"/>
      <c r="G119" s="54"/>
      <c r="H119" s="54"/>
      <c r="I119" s="54"/>
      <c r="J119" s="54">
        <v>5</v>
      </c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</row>
    <row r="120" spans="1:30" x14ac:dyDescent="0.25">
      <c r="A120" s="90"/>
      <c r="B120" s="28">
        <v>44972</v>
      </c>
      <c r="C120" s="85" t="s">
        <v>45</v>
      </c>
      <c r="D120" s="30" t="s">
        <v>130</v>
      </c>
      <c r="E120" s="31">
        <f t="shared" si="1"/>
        <v>2</v>
      </c>
      <c r="F120" s="56"/>
      <c r="G120" s="54"/>
      <c r="H120" s="54"/>
      <c r="I120" s="54"/>
      <c r="J120" s="54">
        <v>2</v>
      </c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</row>
    <row r="121" spans="1:30" x14ac:dyDescent="0.25">
      <c r="A121" s="90"/>
      <c r="B121" s="28">
        <v>44972</v>
      </c>
      <c r="C121" s="85" t="s">
        <v>944</v>
      </c>
      <c r="D121" s="30" t="s">
        <v>130</v>
      </c>
      <c r="E121" s="31">
        <f t="shared" si="1"/>
        <v>110</v>
      </c>
      <c r="F121" s="56"/>
      <c r="G121" s="54"/>
      <c r="H121" s="54"/>
      <c r="I121" s="54"/>
      <c r="J121" s="54">
        <v>110</v>
      </c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</row>
    <row r="122" spans="1:30" x14ac:dyDescent="0.25">
      <c r="A122" s="90"/>
      <c r="B122" s="28">
        <v>44972</v>
      </c>
      <c r="C122" s="85" t="s">
        <v>46</v>
      </c>
      <c r="D122" s="30" t="s">
        <v>130</v>
      </c>
      <c r="E122" s="31">
        <f t="shared" si="1"/>
        <v>20</v>
      </c>
      <c r="F122" s="56"/>
      <c r="G122" s="54"/>
      <c r="H122" s="54"/>
      <c r="I122" s="54"/>
      <c r="J122" s="54">
        <v>20</v>
      </c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</row>
    <row r="123" spans="1:30" x14ac:dyDescent="0.25">
      <c r="A123" s="90"/>
      <c r="B123" s="28">
        <v>44972</v>
      </c>
      <c r="C123" s="85" t="s">
        <v>47</v>
      </c>
      <c r="D123" s="30" t="s">
        <v>130</v>
      </c>
      <c r="E123" s="31">
        <f t="shared" si="1"/>
        <v>6</v>
      </c>
      <c r="F123" s="56"/>
      <c r="G123" s="54"/>
      <c r="H123" s="54"/>
      <c r="I123" s="54"/>
      <c r="J123" s="54">
        <v>6</v>
      </c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</row>
    <row r="124" spans="1:30" x14ac:dyDescent="0.25">
      <c r="A124" s="90"/>
      <c r="B124" s="28">
        <v>44972</v>
      </c>
      <c r="C124" s="85" t="s">
        <v>945</v>
      </c>
      <c r="D124" s="30" t="s">
        <v>132</v>
      </c>
      <c r="E124" s="31">
        <f t="shared" si="1"/>
        <v>23.1</v>
      </c>
      <c r="F124" s="56"/>
      <c r="G124" s="54"/>
      <c r="H124" s="54"/>
      <c r="I124" s="54"/>
      <c r="J124" s="54">
        <v>23.1</v>
      </c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</row>
    <row r="125" spans="1:30" x14ac:dyDescent="0.25">
      <c r="A125" s="90"/>
      <c r="B125" s="28">
        <v>44972</v>
      </c>
      <c r="C125" s="85" t="s">
        <v>547</v>
      </c>
      <c r="D125" s="30" t="s">
        <v>132</v>
      </c>
      <c r="E125" s="31">
        <f t="shared" si="1"/>
        <v>60</v>
      </c>
      <c r="F125" s="56"/>
      <c r="G125" s="54"/>
      <c r="H125" s="54"/>
      <c r="I125" s="54"/>
      <c r="J125" s="54">
        <v>60</v>
      </c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</row>
    <row r="126" spans="1:30" x14ac:dyDescent="0.25">
      <c r="A126" s="90"/>
      <c r="B126" s="28">
        <v>44972</v>
      </c>
      <c r="C126" s="85" t="s">
        <v>898</v>
      </c>
      <c r="D126" s="30" t="s">
        <v>132</v>
      </c>
      <c r="E126" s="31">
        <f t="shared" si="1"/>
        <v>152</v>
      </c>
      <c r="F126" s="56"/>
      <c r="G126" s="54"/>
      <c r="H126" s="54"/>
      <c r="I126" s="54"/>
      <c r="J126" s="54">
        <f>75+77</f>
        <v>152</v>
      </c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</row>
    <row r="127" spans="1:30" x14ac:dyDescent="0.25">
      <c r="A127" s="90"/>
      <c r="B127" s="28">
        <v>44972</v>
      </c>
      <c r="C127" s="85" t="s">
        <v>94</v>
      </c>
      <c r="D127" s="30" t="s">
        <v>132</v>
      </c>
      <c r="E127" s="31">
        <f t="shared" si="1"/>
        <v>25</v>
      </c>
      <c r="F127" s="56"/>
      <c r="G127" s="54"/>
      <c r="H127" s="54"/>
      <c r="I127" s="54"/>
      <c r="J127" s="54">
        <v>25</v>
      </c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</row>
    <row r="128" spans="1:30" x14ac:dyDescent="0.25">
      <c r="A128" s="90"/>
      <c r="B128" s="28">
        <v>44974</v>
      </c>
      <c r="C128" s="85" t="s">
        <v>67</v>
      </c>
      <c r="D128" s="30" t="s">
        <v>132</v>
      </c>
      <c r="E128" s="31">
        <f t="shared" si="1"/>
        <v>18</v>
      </c>
      <c r="F128" s="56"/>
      <c r="G128" s="54"/>
      <c r="H128" s="54"/>
      <c r="I128" s="54"/>
      <c r="J128" s="54">
        <v>18</v>
      </c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</row>
    <row r="129" spans="1:30" x14ac:dyDescent="0.25">
      <c r="A129" s="90"/>
      <c r="B129" s="28">
        <v>44974</v>
      </c>
      <c r="C129" s="85" t="s">
        <v>68</v>
      </c>
      <c r="D129" s="30" t="s">
        <v>132</v>
      </c>
      <c r="E129" s="31">
        <f t="shared" si="1"/>
        <v>88</v>
      </c>
      <c r="F129" s="56"/>
      <c r="G129" s="54"/>
      <c r="H129" s="54"/>
      <c r="I129" s="54">
        <v>88</v>
      </c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</row>
    <row r="130" spans="1:30" x14ac:dyDescent="0.25">
      <c r="A130" s="90"/>
      <c r="B130" s="28">
        <v>44974</v>
      </c>
      <c r="C130" s="85" t="s">
        <v>69</v>
      </c>
      <c r="D130" s="30" t="s">
        <v>132</v>
      </c>
      <c r="E130" s="31">
        <f t="shared" si="1"/>
        <v>56</v>
      </c>
      <c r="F130" s="56"/>
      <c r="G130" s="54"/>
      <c r="H130" s="54"/>
      <c r="I130" s="54">
        <v>56</v>
      </c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</row>
    <row r="131" spans="1:30" x14ac:dyDescent="0.25">
      <c r="A131" s="90"/>
      <c r="B131" s="28">
        <v>44974</v>
      </c>
      <c r="C131" s="85" t="s">
        <v>70</v>
      </c>
      <c r="D131" s="30" t="s">
        <v>132</v>
      </c>
      <c r="E131" s="31">
        <f t="shared" si="1"/>
        <v>38</v>
      </c>
      <c r="F131" s="56"/>
      <c r="G131" s="54"/>
      <c r="H131" s="54"/>
      <c r="I131" s="54">
        <v>38</v>
      </c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</row>
    <row r="132" spans="1:30" x14ac:dyDescent="0.25">
      <c r="A132" s="90"/>
      <c r="B132" s="28">
        <v>44974</v>
      </c>
      <c r="C132" s="85" t="s">
        <v>71</v>
      </c>
      <c r="D132" s="30" t="s">
        <v>132</v>
      </c>
      <c r="E132" s="31">
        <f t="shared" si="1"/>
        <v>11</v>
      </c>
      <c r="F132" s="56"/>
      <c r="G132" s="54"/>
      <c r="H132" s="54"/>
      <c r="I132" s="54">
        <v>11</v>
      </c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</row>
    <row r="133" spans="1:30" x14ac:dyDescent="0.25">
      <c r="A133" s="90"/>
      <c r="B133" s="28">
        <v>44974</v>
      </c>
      <c r="C133" s="85" t="s">
        <v>72</v>
      </c>
      <c r="D133" s="30" t="s">
        <v>132</v>
      </c>
      <c r="E133" s="31">
        <f t="shared" si="1"/>
        <v>12</v>
      </c>
      <c r="F133" s="56"/>
      <c r="G133" s="54"/>
      <c r="H133" s="54"/>
      <c r="I133" s="54">
        <v>12</v>
      </c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</row>
    <row r="134" spans="1:30" x14ac:dyDescent="0.25">
      <c r="A134" s="90"/>
      <c r="B134" s="28">
        <v>44975</v>
      </c>
      <c r="C134" s="85" t="s">
        <v>946</v>
      </c>
      <c r="D134" s="30" t="s">
        <v>132</v>
      </c>
      <c r="E134" s="31">
        <f t="shared" ref="E134:E197" si="2">SUM(G134:AD134)</f>
        <v>90</v>
      </c>
      <c r="F134" s="56"/>
      <c r="G134" s="54"/>
      <c r="H134" s="54"/>
      <c r="I134" s="54"/>
      <c r="J134" s="54">
        <v>90</v>
      </c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</row>
    <row r="135" spans="1:30" x14ac:dyDescent="0.25">
      <c r="A135" s="90"/>
      <c r="B135" s="28">
        <v>44975</v>
      </c>
      <c r="C135" s="85" t="s">
        <v>947</v>
      </c>
      <c r="D135" s="30" t="s">
        <v>132</v>
      </c>
      <c r="E135" s="31">
        <f t="shared" si="2"/>
        <v>100</v>
      </c>
      <c r="F135" s="56"/>
      <c r="G135" s="54"/>
      <c r="H135" s="54"/>
      <c r="I135" s="54"/>
      <c r="J135" s="54">
        <v>100</v>
      </c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</row>
    <row r="136" spans="1:30" x14ac:dyDescent="0.25">
      <c r="A136" s="90"/>
      <c r="B136" s="28">
        <v>44975</v>
      </c>
      <c r="C136" s="85" t="s">
        <v>73</v>
      </c>
      <c r="D136" s="30" t="s">
        <v>132</v>
      </c>
      <c r="E136" s="31">
        <f t="shared" si="2"/>
        <v>48</v>
      </c>
      <c r="F136" s="56"/>
      <c r="G136" s="54"/>
      <c r="H136" s="54"/>
      <c r="I136" s="54"/>
      <c r="J136" s="54">
        <v>48</v>
      </c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</row>
    <row r="137" spans="1:30" x14ac:dyDescent="0.25">
      <c r="A137" s="90"/>
      <c r="B137" s="28">
        <v>44975</v>
      </c>
      <c r="C137" s="85" t="s">
        <v>938</v>
      </c>
      <c r="D137" s="30" t="s">
        <v>132</v>
      </c>
      <c r="E137" s="31">
        <f t="shared" si="2"/>
        <v>30</v>
      </c>
      <c r="F137" s="56"/>
      <c r="G137" s="54"/>
      <c r="H137" s="54"/>
      <c r="I137" s="54"/>
      <c r="J137" s="54">
        <v>30</v>
      </c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</row>
    <row r="138" spans="1:30" x14ac:dyDescent="0.25">
      <c r="A138" s="90"/>
      <c r="B138" s="28">
        <v>44975</v>
      </c>
      <c r="C138" s="85" t="s">
        <v>948</v>
      </c>
      <c r="D138" s="30" t="s">
        <v>132</v>
      </c>
      <c r="E138" s="31">
        <f t="shared" si="2"/>
        <v>8</v>
      </c>
      <c r="F138" s="56"/>
      <c r="G138" s="54"/>
      <c r="H138" s="54"/>
      <c r="I138" s="54"/>
      <c r="J138" s="54">
        <v>8</v>
      </c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</row>
    <row r="139" spans="1:30" x14ac:dyDescent="0.25">
      <c r="A139" s="90"/>
      <c r="B139" s="28">
        <v>44975</v>
      </c>
      <c r="C139" s="85" t="s">
        <v>949</v>
      </c>
      <c r="D139" s="30" t="s">
        <v>132</v>
      </c>
      <c r="E139" s="31">
        <f t="shared" si="2"/>
        <v>20</v>
      </c>
      <c r="F139" s="56"/>
      <c r="G139" s="54"/>
      <c r="H139" s="54"/>
      <c r="I139" s="54"/>
      <c r="J139" s="54">
        <v>20</v>
      </c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</row>
    <row r="140" spans="1:30" x14ac:dyDescent="0.25">
      <c r="A140" s="90"/>
      <c r="B140" s="28">
        <v>44975</v>
      </c>
      <c r="C140" s="85" t="s">
        <v>950</v>
      </c>
      <c r="D140" s="30" t="s">
        <v>132</v>
      </c>
      <c r="E140" s="31">
        <f t="shared" si="2"/>
        <v>80</v>
      </c>
      <c r="F140" s="56"/>
      <c r="G140" s="54"/>
      <c r="H140" s="54"/>
      <c r="I140" s="54"/>
      <c r="J140" s="54">
        <v>80</v>
      </c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</row>
    <row r="141" spans="1:30" x14ac:dyDescent="0.25">
      <c r="A141" s="90"/>
      <c r="B141" s="28">
        <v>44975</v>
      </c>
      <c r="C141" s="85" t="s">
        <v>951</v>
      </c>
      <c r="D141" s="30" t="s">
        <v>132</v>
      </c>
      <c r="E141" s="31">
        <f t="shared" si="2"/>
        <v>170</v>
      </c>
      <c r="F141" s="56"/>
      <c r="G141" s="54"/>
      <c r="H141" s="54"/>
      <c r="I141" s="54"/>
      <c r="J141" s="54">
        <v>170</v>
      </c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</row>
    <row r="142" spans="1:30" x14ac:dyDescent="0.25">
      <c r="A142" s="90"/>
      <c r="B142" s="28">
        <v>44977</v>
      </c>
      <c r="C142" s="85" t="s">
        <v>952</v>
      </c>
      <c r="D142" s="30" t="s">
        <v>132</v>
      </c>
      <c r="E142" s="31">
        <f t="shared" si="2"/>
        <v>24</v>
      </c>
      <c r="F142" s="56"/>
      <c r="G142" s="54"/>
      <c r="H142" s="54"/>
      <c r="I142" s="54"/>
      <c r="J142" s="54">
        <v>24</v>
      </c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</row>
    <row r="143" spans="1:30" x14ac:dyDescent="0.25">
      <c r="A143" s="90"/>
      <c r="B143" s="28">
        <v>44977</v>
      </c>
      <c r="C143" s="85" t="s">
        <v>953</v>
      </c>
      <c r="D143" s="30" t="s">
        <v>132</v>
      </c>
      <c r="E143" s="31">
        <f t="shared" si="2"/>
        <v>20</v>
      </c>
      <c r="F143" s="56"/>
      <c r="G143" s="54"/>
      <c r="H143" s="54"/>
      <c r="I143" s="54"/>
      <c r="J143" s="54">
        <v>20</v>
      </c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</row>
    <row r="144" spans="1:30" x14ac:dyDescent="0.25">
      <c r="A144" s="90"/>
      <c r="B144" s="28">
        <v>44978</v>
      </c>
      <c r="C144" s="85" t="s">
        <v>76</v>
      </c>
      <c r="D144" s="30" t="s">
        <v>132</v>
      </c>
      <c r="E144" s="31">
        <f t="shared" si="2"/>
        <v>320</v>
      </c>
      <c r="F144" s="56"/>
      <c r="G144" s="54"/>
      <c r="H144" s="54"/>
      <c r="I144" s="54"/>
      <c r="J144" s="54">
        <v>320</v>
      </c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</row>
    <row r="145" spans="1:30" x14ac:dyDescent="0.25">
      <c r="A145" s="90"/>
      <c r="B145" s="28">
        <v>44978</v>
      </c>
      <c r="C145" s="85" t="s">
        <v>77</v>
      </c>
      <c r="D145" s="30" t="s">
        <v>132</v>
      </c>
      <c r="E145" s="31">
        <f t="shared" si="2"/>
        <v>915</v>
      </c>
      <c r="F145" s="56"/>
      <c r="G145" s="54"/>
      <c r="H145" s="54"/>
      <c r="I145" s="54"/>
      <c r="J145" s="54">
        <v>915</v>
      </c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</row>
    <row r="146" spans="1:30" x14ac:dyDescent="0.25">
      <c r="A146" s="90"/>
      <c r="B146" s="28">
        <v>44978</v>
      </c>
      <c r="C146" s="85" t="s">
        <v>78</v>
      </c>
      <c r="D146" s="30" t="s">
        <v>132</v>
      </c>
      <c r="E146" s="31">
        <f t="shared" si="2"/>
        <v>30</v>
      </c>
      <c r="F146" s="56"/>
      <c r="G146" s="54"/>
      <c r="H146" s="54"/>
      <c r="I146" s="54"/>
      <c r="J146" s="54">
        <v>30</v>
      </c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</row>
    <row r="147" spans="1:30" x14ac:dyDescent="0.25">
      <c r="A147" s="90"/>
      <c r="B147" s="28">
        <v>44979</v>
      </c>
      <c r="C147" s="85" t="s">
        <v>79</v>
      </c>
      <c r="D147" s="30" t="s">
        <v>132</v>
      </c>
      <c r="E147" s="31">
        <f t="shared" si="2"/>
        <v>100</v>
      </c>
      <c r="F147" s="56"/>
      <c r="G147" s="54"/>
      <c r="H147" s="54"/>
      <c r="I147" s="54"/>
      <c r="J147" s="54">
        <v>100</v>
      </c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</row>
    <row r="148" spans="1:30" x14ac:dyDescent="0.25">
      <c r="A148" s="90"/>
      <c r="B148" s="28">
        <v>44979</v>
      </c>
      <c r="C148" s="85" t="s">
        <v>80</v>
      </c>
      <c r="D148" s="30" t="s">
        <v>132</v>
      </c>
      <c r="E148" s="31">
        <f t="shared" si="2"/>
        <v>18</v>
      </c>
      <c r="F148" s="56"/>
      <c r="G148" s="54"/>
      <c r="H148" s="54"/>
      <c r="I148" s="54"/>
      <c r="J148" s="54">
        <v>18</v>
      </c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</row>
    <row r="149" spans="1:30" x14ac:dyDescent="0.25">
      <c r="A149" s="90"/>
      <c r="B149" s="28">
        <v>44979</v>
      </c>
      <c r="C149" s="85" t="s">
        <v>81</v>
      </c>
      <c r="D149" s="30" t="s">
        <v>132</v>
      </c>
      <c r="E149" s="31">
        <f t="shared" si="2"/>
        <v>6</v>
      </c>
      <c r="F149" s="56"/>
      <c r="G149" s="54"/>
      <c r="H149" s="54"/>
      <c r="I149" s="54"/>
      <c r="J149" s="54">
        <v>6</v>
      </c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</row>
    <row r="150" spans="1:30" x14ac:dyDescent="0.25">
      <c r="A150" s="90"/>
      <c r="B150" s="28">
        <v>44979</v>
      </c>
      <c r="C150" s="85" t="s">
        <v>82</v>
      </c>
      <c r="D150" s="30" t="s">
        <v>132</v>
      </c>
      <c r="E150" s="31">
        <f t="shared" si="2"/>
        <v>17</v>
      </c>
      <c r="F150" s="56"/>
      <c r="G150" s="54"/>
      <c r="H150" s="54"/>
      <c r="I150" s="54"/>
      <c r="J150" s="54">
        <v>17</v>
      </c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</row>
    <row r="151" spans="1:30" x14ac:dyDescent="0.25">
      <c r="A151" s="90"/>
      <c r="B151" s="28">
        <v>44979</v>
      </c>
      <c r="C151" s="85" t="s">
        <v>33</v>
      </c>
      <c r="D151" s="30" t="s">
        <v>132</v>
      </c>
      <c r="E151" s="31">
        <f t="shared" si="2"/>
        <v>196</v>
      </c>
      <c r="F151" s="56"/>
      <c r="G151" s="54"/>
      <c r="H151" s="54"/>
      <c r="I151" s="54"/>
      <c r="J151" s="54">
        <f>146+50</f>
        <v>196</v>
      </c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</row>
    <row r="152" spans="1:30" x14ac:dyDescent="0.25">
      <c r="A152" s="90"/>
      <c r="B152" s="28">
        <v>44980</v>
      </c>
      <c r="C152" s="85" t="s">
        <v>74</v>
      </c>
      <c r="D152" s="30" t="s">
        <v>132</v>
      </c>
      <c r="E152" s="31">
        <f t="shared" si="2"/>
        <v>97.06</v>
      </c>
      <c r="F152" s="56"/>
      <c r="G152" s="54"/>
      <c r="H152" s="54"/>
      <c r="I152" s="54"/>
      <c r="J152" s="54">
        <v>97.06</v>
      </c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</row>
    <row r="153" spans="1:30" x14ac:dyDescent="0.25">
      <c r="A153" s="90"/>
      <c r="B153" s="28">
        <v>44980</v>
      </c>
      <c r="C153" s="85" t="s">
        <v>954</v>
      </c>
      <c r="D153" s="30" t="s">
        <v>136</v>
      </c>
      <c r="E153" s="31">
        <f t="shared" si="2"/>
        <v>800</v>
      </c>
      <c r="F153" s="56"/>
      <c r="G153" s="54"/>
      <c r="H153" s="54"/>
      <c r="I153" s="54"/>
      <c r="J153" s="54">
        <v>800</v>
      </c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</row>
    <row r="154" spans="1:30" x14ac:dyDescent="0.25">
      <c r="A154" s="90"/>
      <c r="B154" s="28">
        <v>44981</v>
      </c>
      <c r="C154" s="85" t="s">
        <v>75</v>
      </c>
      <c r="D154" s="30" t="s">
        <v>132</v>
      </c>
      <c r="E154" s="31">
        <f t="shared" si="2"/>
        <v>1066</v>
      </c>
      <c r="F154" s="56"/>
      <c r="G154" s="54"/>
      <c r="H154" s="54"/>
      <c r="I154" s="54">
        <v>1066</v>
      </c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</row>
    <row r="155" spans="1:30" x14ac:dyDescent="0.25">
      <c r="A155" s="90"/>
      <c r="B155" s="28">
        <v>44981</v>
      </c>
      <c r="C155" s="85" t="s">
        <v>83</v>
      </c>
      <c r="D155" s="30" t="s">
        <v>132</v>
      </c>
      <c r="E155" s="31">
        <f t="shared" si="2"/>
        <v>10</v>
      </c>
      <c r="F155" s="56"/>
      <c r="G155" s="54"/>
      <c r="H155" s="54"/>
      <c r="I155" s="54"/>
      <c r="J155" s="54">
        <v>10</v>
      </c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</row>
    <row r="156" spans="1:30" x14ac:dyDescent="0.25">
      <c r="A156" s="90"/>
      <c r="B156" s="28">
        <v>44981</v>
      </c>
      <c r="C156" s="85" t="s">
        <v>56</v>
      </c>
      <c r="D156" s="30" t="s">
        <v>132</v>
      </c>
      <c r="E156" s="31">
        <f t="shared" si="2"/>
        <v>50</v>
      </c>
      <c r="F156" s="56"/>
      <c r="G156" s="54"/>
      <c r="H156" s="54"/>
      <c r="I156" s="54"/>
      <c r="J156" s="54">
        <v>50</v>
      </c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</row>
    <row r="157" spans="1:30" x14ac:dyDescent="0.25">
      <c r="A157" s="90"/>
      <c r="B157" s="28">
        <v>44981</v>
      </c>
      <c r="C157" s="85" t="s">
        <v>956</v>
      </c>
      <c r="D157" s="30" t="s">
        <v>132</v>
      </c>
      <c r="E157" s="31">
        <f t="shared" si="2"/>
        <v>15</v>
      </c>
      <c r="F157" s="56"/>
      <c r="G157" s="54"/>
      <c r="H157" s="54"/>
      <c r="I157" s="54"/>
      <c r="J157" s="54">
        <v>15</v>
      </c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</row>
    <row r="158" spans="1:30" x14ac:dyDescent="0.25">
      <c r="A158" s="90"/>
      <c r="B158" s="28">
        <v>44981</v>
      </c>
      <c r="C158" s="85" t="s">
        <v>955</v>
      </c>
      <c r="D158" s="30" t="s">
        <v>132</v>
      </c>
      <c r="E158" s="31">
        <f t="shared" si="2"/>
        <v>40</v>
      </c>
      <c r="F158" s="56"/>
      <c r="G158" s="54"/>
      <c r="H158" s="54"/>
      <c r="I158" s="54"/>
      <c r="J158" s="54">
        <v>40</v>
      </c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</row>
    <row r="159" spans="1:30" x14ac:dyDescent="0.25">
      <c r="A159" s="90"/>
      <c r="B159" s="28">
        <v>44984</v>
      </c>
      <c r="C159" s="85" t="s">
        <v>957</v>
      </c>
      <c r="D159" s="30" t="s">
        <v>126</v>
      </c>
      <c r="E159" s="31">
        <f t="shared" si="2"/>
        <v>160</v>
      </c>
      <c r="F159" s="56"/>
      <c r="G159" s="54"/>
      <c r="H159" s="54"/>
      <c r="I159" s="54"/>
      <c r="J159" s="54">
        <v>160</v>
      </c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</row>
    <row r="160" spans="1:30" x14ac:dyDescent="0.25">
      <c r="A160" s="90"/>
      <c r="B160" s="28">
        <v>44984</v>
      </c>
      <c r="C160" s="85" t="s">
        <v>958</v>
      </c>
      <c r="D160" s="30" t="s">
        <v>126</v>
      </c>
      <c r="E160" s="31">
        <f t="shared" si="2"/>
        <v>60</v>
      </c>
      <c r="F160" s="56"/>
      <c r="G160" s="54"/>
      <c r="H160" s="54"/>
      <c r="I160" s="54"/>
      <c r="J160" s="54">
        <f>30*2</f>
        <v>60</v>
      </c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</row>
    <row r="161" spans="1:30" x14ac:dyDescent="0.25">
      <c r="A161" s="90"/>
      <c r="B161" s="28">
        <v>44984</v>
      </c>
      <c r="C161" s="85" t="s">
        <v>959</v>
      </c>
      <c r="D161" s="30" t="s">
        <v>126</v>
      </c>
      <c r="E161" s="31">
        <f t="shared" si="2"/>
        <v>90</v>
      </c>
      <c r="F161" s="56"/>
      <c r="G161" s="54"/>
      <c r="H161" s="54"/>
      <c r="I161" s="54"/>
      <c r="J161" s="54">
        <v>90</v>
      </c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</row>
    <row r="162" spans="1:30" x14ac:dyDescent="0.25">
      <c r="A162" s="90"/>
      <c r="B162" s="28">
        <v>44985</v>
      </c>
      <c r="C162" s="85" t="s">
        <v>960</v>
      </c>
      <c r="D162" s="30" t="s">
        <v>132</v>
      </c>
      <c r="E162" s="31">
        <f t="shared" si="2"/>
        <v>70</v>
      </c>
      <c r="F162" s="56"/>
      <c r="G162" s="54"/>
      <c r="H162" s="54"/>
      <c r="I162" s="54"/>
      <c r="J162" s="54">
        <v>70</v>
      </c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</row>
    <row r="163" spans="1:30" x14ac:dyDescent="0.25">
      <c r="A163" s="90"/>
      <c r="B163" s="28">
        <v>44985</v>
      </c>
      <c r="C163" s="85" t="s">
        <v>960</v>
      </c>
      <c r="D163" s="30" t="s">
        <v>132</v>
      </c>
      <c r="E163" s="31">
        <f t="shared" si="2"/>
        <v>49</v>
      </c>
      <c r="F163" s="56"/>
      <c r="G163" s="54"/>
      <c r="H163" s="54"/>
      <c r="I163" s="54"/>
      <c r="J163" s="54">
        <v>49</v>
      </c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</row>
    <row r="164" spans="1:30" x14ac:dyDescent="0.25">
      <c r="A164" s="90"/>
      <c r="B164" s="28">
        <v>44987</v>
      </c>
      <c r="C164" s="85" t="s">
        <v>961</v>
      </c>
      <c r="D164" s="30" t="s">
        <v>130</v>
      </c>
      <c r="E164" s="31">
        <f t="shared" si="2"/>
        <v>18</v>
      </c>
      <c r="F164" s="56"/>
      <c r="G164" s="54"/>
      <c r="H164" s="54"/>
      <c r="I164" s="54"/>
      <c r="J164" s="54"/>
      <c r="K164" s="54"/>
      <c r="L164" s="54">
        <v>18</v>
      </c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</row>
    <row r="165" spans="1:30" x14ac:dyDescent="0.25">
      <c r="A165" s="90"/>
      <c r="B165" s="28">
        <v>44987</v>
      </c>
      <c r="C165" s="85" t="s">
        <v>971</v>
      </c>
      <c r="D165" s="30" t="s">
        <v>139</v>
      </c>
      <c r="E165" s="31">
        <f t="shared" si="2"/>
        <v>60</v>
      </c>
      <c r="F165" s="56"/>
      <c r="G165" s="54"/>
      <c r="H165" s="54"/>
      <c r="I165" s="54"/>
      <c r="J165" s="54"/>
      <c r="K165" s="54"/>
      <c r="L165" s="54">
        <v>60</v>
      </c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</row>
    <row r="166" spans="1:30" x14ac:dyDescent="0.25">
      <c r="A166" s="90"/>
      <c r="B166" s="28">
        <v>44987</v>
      </c>
      <c r="C166" s="85" t="s">
        <v>55</v>
      </c>
      <c r="D166" s="30" t="s">
        <v>139</v>
      </c>
      <c r="E166" s="31">
        <f t="shared" si="2"/>
        <v>50</v>
      </c>
      <c r="F166" s="56"/>
      <c r="G166" s="54"/>
      <c r="H166" s="54"/>
      <c r="I166" s="54"/>
      <c r="J166" s="54"/>
      <c r="K166" s="54"/>
      <c r="L166" s="54">
        <v>50</v>
      </c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</row>
    <row r="167" spans="1:30" x14ac:dyDescent="0.25">
      <c r="A167" s="90"/>
      <c r="B167" s="28">
        <v>44987</v>
      </c>
      <c r="C167" s="85" t="s">
        <v>1039</v>
      </c>
      <c r="D167" s="30" t="s">
        <v>139</v>
      </c>
      <c r="E167" s="31">
        <f t="shared" si="2"/>
        <v>65</v>
      </c>
      <c r="F167" s="56"/>
      <c r="G167" s="54"/>
      <c r="H167" s="54"/>
      <c r="I167" s="54"/>
      <c r="J167" s="54"/>
      <c r="K167" s="54"/>
      <c r="L167" s="54">
        <v>65</v>
      </c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</row>
    <row r="168" spans="1:30" x14ac:dyDescent="0.25">
      <c r="A168" s="90"/>
      <c r="B168" s="28">
        <v>44987</v>
      </c>
      <c r="C168" s="85" t="s">
        <v>1040</v>
      </c>
      <c r="D168" s="30" t="s">
        <v>139</v>
      </c>
      <c r="E168" s="31">
        <f t="shared" si="2"/>
        <v>15</v>
      </c>
      <c r="F168" s="56"/>
      <c r="G168" s="54"/>
      <c r="H168" s="54"/>
      <c r="I168" s="54"/>
      <c r="J168" s="54"/>
      <c r="K168" s="54"/>
      <c r="L168" s="54">
        <v>15</v>
      </c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</row>
    <row r="169" spans="1:30" x14ac:dyDescent="0.25">
      <c r="A169" s="90"/>
      <c r="B169" s="28">
        <v>44987</v>
      </c>
      <c r="C169" s="85" t="s">
        <v>645</v>
      </c>
      <c r="D169" s="30" t="s">
        <v>139</v>
      </c>
      <c r="E169" s="31">
        <f t="shared" si="2"/>
        <v>21</v>
      </c>
      <c r="F169" s="56"/>
      <c r="G169" s="54"/>
      <c r="H169" s="54"/>
      <c r="I169" s="54"/>
      <c r="J169" s="54"/>
      <c r="K169" s="54"/>
      <c r="L169" s="54">
        <v>21</v>
      </c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</row>
    <row r="170" spans="1:30" x14ac:dyDescent="0.25">
      <c r="A170" s="90"/>
      <c r="B170" s="28">
        <v>44987</v>
      </c>
      <c r="C170" s="85" t="s">
        <v>121</v>
      </c>
      <c r="D170" s="30" t="s">
        <v>139</v>
      </c>
      <c r="E170" s="31">
        <f t="shared" si="2"/>
        <v>70</v>
      </c>
      <c r="F170" s="56"/>
      <c r="G170" s="54"/>
      <c r="H170" s="54"/>
      <c r="I170" s="54"/>
      <c r="J170" s="54"/>
      <c r="K170" s="54"/>
      <c r="L170" s="54">
        <v>70</v>
      </c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</row>
    <row r="171" spans="1:30" x14ac:dyDescent="0.25">
      <c r="A171" s="90"/>
      <c r="B171" s="28">
        <v>44987</v>
      </c>
      <c r="C171" s="85" t="s">
        <v>547</v>
      </c>
      <c r="D171" s="30" t="s">
        <v>139</v>
      </c>
      <c r="E171" s="31">
        <f t="shared" si="2"/>
        <v>80</v>
      </c>
      <c r="F171" s="56"/>
      <c r="G171" s="54"/>
      <c r="H171" s="54"/>
      <c r="I171" s="54"/>
      <c r="J171" s="54"/>
      <c r="K171" s="54"/>
      <c r="L171" s="54">
        <v>80</v>
      </c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</row>
    <row r="172" spans="1:30" x14ac:dyDescent="0.25">
      <c r="A172" s="90"/>
      <c r="B172" s="28">
        <v>44987</v>
      </c>
      <c r="C172" s="85" t="s">
        <v>495</v>
      </c>
      <c r="D172" s="30" t="s">
        <v>139</v>
      </c>
      <c r="E172" s="31">
        <f t="shared" si="2"/>
        <v>30</v>
      </c>
      <c r="F172" s="56"/>
      <c r="G172" s="54"/>
      <c r="H172" s="54"/>
      <c r="I172" s="54"/>
      <c r="J172" s="54"/>
      <c r="K172" s="54"/>
      <c r="L172" s="54">
        <v>30</v>
      </c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</row>
    <row r="173" spans="1:30" x14ac:dyDescent="0.25">
      <c r="A173" s="90"/>
      <c r="B173" s="28">
        <v>44987</v>
      </c>
      <c r="C173" s="85" t="s">
        <v>1041</v>
      </c>
      <c r="D173" s="30" t="s">
        <v>139</v>
      </c>
      <c r="E173" s="31">
        <f t="shared" si="2"/>
        <v>12</v>
      </c>
      <c r="F173" s="56"/>
      <c r="G173" s="54"/>
      <c r="H173" s="54"/>
      <c r="I173" s="54"/>
      <c r="J173" s="54"/>
      <c r="K173" s="54"/>
      <c r="L173" s="54">
        <v>12</v>
      </c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</row>
    <row r="174" spans="1:30" x14ac:dyDescent="0.25">
      <c r="A174" s="90"/>
      <c r="B174" s="28">
        <v>44987</v>
      </c>
      <c r="C174" s="85" t="s">
        <v>1042</v>
      </c>
      <c r="D174" s="30" t="s">
        <v>139</v>
      </c>
      <c r="E174" s="31">
        <f t="shared" si="2"/>
        <v>9</v>
      </c>
      <c r="F174" s="56"/>
      <c r="G174" s="54"/>
      <c r="H174" s="54"/>
      <c r="I174" s="54"/>
      <c r="J174" s="54"/>
      <c r="K174" s="54"/>
      <c r="L174" s="54">
        <v>9</v>
      </c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</row>
    <row r="175" spans="1:30" x14ac:dyDescent="0.25">
      <c r="A175" s="90"/>
      <c r="B175" s="28">
        <v>44987</v>
      </c>
      <c r="C175" s="85" t="s">
        <v>497</v>
      </c>
      <c r="D175" s="30" t="s">
        <v>139</v>
      </c>
      <c r="E175" s="31">
        <f t="shared" si="2"/>
        <v>16</v>
      </c>
      <c r="F175" s="56"/>
      <c r="G175" s="54"/>
      <c r="H175" s="54"/>
      <c r="I175" s="54"/>
      <c r="J175" s="54"/>
      <c r="K175" s="54"/>
      <c r="L175" s="54">
        <v>16</v>
      </c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</row>
    <row r="176" spans="1:30" x14ac:dyDescent="0.25">
      <c r="A176" s="90"/>
      <c r="B176" s="28">
        <v>44987</v>
      </c>
      <c r="C176" s="85" t="s">
        <v>117</v>
      </c>
      <c r="D176" s="30" t="s">
        <v>139</v>
      </c>
      <c r="E176" s="31">
        <f t="shared" si="2"/>
        <v>8</v>
      </c>
      <c r="F176" s="56"/>
      <c r="G176" s="54"/>
      <c r="H176" s="54"/>
      <c r="I176" s="54"/>
      <c r="J176" s="54"/>
      <c r="K176" s="54"/>
      <c r="L176" s="54">
        <v>8</v>
      </c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</row>
    <row r="177" spans="1:30" x14ac:dyDescent="0.25">
      <c r="A177" s="90"/>
      <c r="B177" s="28">
        <v>44987</v>
      </c>
      <c r="C177" s="85" t="s">
        <v>215</v>
      </c>
      <c r="D177" s="30" t="s">
        <v>139</v>
      </c>
      <c r="E177" s="31">
        <f t="shared" si="2"/>
        <v>60</v>
      </c>
      <c r="F177" s="56"/>
      <c r="G177" s="54"/>
      <c r="H177" s="54"/>
      <c r="I177" s="54"/>
      <c r="J177" s="54"/>
      <c r="K177" s="54"/>
      <c r="L177" s="54">
        <v>60</v>
      </c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</row>
    <row r="178" spans="1:30" x14ac:dyDescent="0.25">
      <c r="A178" s="90"/>
      <c r="B178" s="28">
        <v>44987</v>
      </c>
      <c r="C178" s="85" t="s">
        <v>1043</v>
      </c>
      <c r="D178" s="30" t="s">
        <v>139</v>
      </c>
      <c r="E178" s="31">
        <f t="shared" si="2"/>
        <v>30</v>
      </c>
      <c r="F178" s="56"/>
      <c r="G178" s="54"/>
      <c r="H178" s="54"/>
      <c r="I178" s="54"/>
      <c r="J178" s="54"/>
      <c r="K178" s="54"/>
      <c r="L178" s="54">
        <v>30</v>
      </c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</row>
    <row r="179" spans="1:30" x14ac:dyDescent="0.25">
      <c r="A179" s="90"/>
      <c r="B179" s="28">
        <v>44988</v>
      </c>
      <c r="C179" s="85" t="s">
        <v>1045</v>
      </c>
      <c r="D179" s="30" t="s">
        <v>139</v>
      </c>
      <c r="E179" s="31">
        <f t="shared" si="2"/>
        <v>52</v>
      </c>
      <c r="F179" s="56"/>
      <c r="G179" s="54"/>
      <c r="H179" s="54"/>
      <c r="I179" s="54"/>
      <c r="J179" s="54"/>
      <c r="K179" s="54"/>
      <c r="L179" s="54">
        <v>52</v>
      </c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</row>
    <row r="180" spans="1:30" x14ac:dyDescent="0.25">
      <c r="A180" s="90"/>
      <c r="B180" s="28">
        <v>44988</v>
      </c>
      <c r="C180" s="85" t="s">
        <v>1044</v>
      </c>
      <c r="D180" s="30" t="s">
        <v>139</v>
      </c>
      <c r="E180" s="31">
        <f t="shared" si="2"/>
        <v>48</v>
      </c>
      <c r="F180" s="56"/>
      <c r="G180" s="54"/>
      <c r="H180" s="54"/>
      <c r="I180" s="54"/>
      <c r="J180" s="54"/>
      <c r="K180" s="54"/>
      <c r="L180" s="54">
        <v>48</v>
      </c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</row>
    <row r="181" spans="1:30" x14ac:dyDescent="0.25">
      <c r="A181" s="90"/>
      <c r="B181" s="28">
        <v>44988</v>
      </c>
      <c r="C181" s="85" t="s">
        <v>1046</v>
      </c>
      <c r="D181" s="30" t="s">
        <v>139</v>
      </c>
      <c r="E181" s="31">
        <f t="shared" si="2"/>
        <v>60</v>
      </c>
      <c r="F181" s="56"/>
      <c r="G181" s="54"/>
      <c r="H181" s="54"/>
      <c r="I181" s="54"/>
      <c r="J181" s="54"/>
      <c r="K181" s="54"/>
      <c r="L181" s="54">
        <v>60</v>
      </c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</row>
    <row r="182" spans="1:30" x14ac:dyDescent="0.25">
      <c r="A182" s="90"/>
      <c r="B182" s="28">
        <v>44988</v>
      </c>
      <c r="C182" s="85" t="s">
        <v>1047</v>
      </c>
      <c r="D182" s="30" t="s">
        <v>139</v>
      </c>
      <c r="E182" s="31">
        <f t="shared" si="2"/>
        <v>30</v>
      </c>
      <c r="F182" s="56"/>
      <c r="G182" s="54"/>
      <c r="H182" s="54"/>
      <c r="I182" s="54"/>
      <c r="J182" s="54"/>
      <c r="K182" s="54"/>
      <c r="L182" s="54">
        <v>30</v>
      </c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</row>
    <row r="183" spans="1:30" x14ac:dyDescent="0.25">
      <c r="A183" s="90"/>
      <c r="B183" s="28">
        <v>44988</v>
      </c>
      <c r="C183" s="85" t="s">
        <v>1048</v>
      </c>
      <c r="D183" s="30" t="s">
        <v>139</v>
      </c>
      <c r="E183" s="31">
        <f t="shared" si="2"/>
        <v>33</v>
      </c>
      <c r="F183" s="56"/>
      <c r="G183" s="54"/>
      <c r="H183" s="54"/>
      <c r="I183" s="54"/>
      <c r="J183" s="54"/>
      <c r="K183" s="54"/>
      <c r="L183" s="54">
        <v>33</v>
      </c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</row>
    <row r="184" spans="1:30" x14ac:dyDescent="0.25">
      <c r="A184" s="90"/>
      <c r="B184" s="28">
        <v>44988</v>
      </c>
      <c r="C184" s="85" t="s">
        <v>1054</v>
      </c>
      <c r="D184" s="30" t="s">
        <v>139</v>
      </c>
      <c r="E184" s="31">
        <f t="shared" si="2"/>
        <v>351</v>
      </c>
      <c r="F184" s="56"/>
      <c r="G184" s="54"/>
      <c r="H184" s="54"/>
      <c r="I184" s="54"/>
      <c r="J184" s="54"/>
      <c r="K184" s="54"/>
      <c r="L184" s="54">
        <v>351</v>
      </c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</row>
    <row r="185" spans="1:30" x14ac:dyDescent="0.25">
      <c r="A185" s="90"/>
      <c r="B185" s="28">
        <v>44989</v>
      </c>
      <c r="C185" s="85" t="s">
        <v>963</v>
      </c>
      <c r="D185" s="30" t="s">
        <v>126</v>
      </c>
      <c r="E185" s="31">
        <f t="shared" si="2"/>
        <v>470</v>
      </c>
      <c r="F185" s="56"/>
      <c r="G185" s="54"/>
      <c r="H185" s="54"/>
      <c r="I185" s="54"/>
      <c r="J185" s="54"/>
      <c r="K185" s="54">
        <v>470</v>
      </c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</row>
    <row r="186" spans="1:30" x14ac:dyDescent="0.25">
      <c r="A186" s="90"/>
      <c r="B186" s="28">
        <v>44991</v>
      </c>
      <c r="C186" s="85" t="s">
        <v>964</v>
      </c>
      <c r="D186" s="30" t="s">
        <v>135</v>
      </c>
      <c r="E186" s="31">
        <f t="shared" si="2"/>
        <v>35</v>
      </c>
      <c r="F186" s="56"/>
      <c r="G186" s="54"/>
      <c r="H186" s="54"/>
      <c r="I186" s="54"/>
      <c r="J186" s="54"/>
      <c r="K186" s="54"/>
      <c r="L186" s="54">
        <v>35</v>
      </c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</row>
    <row r="187" spans="1:30" x14ac:dyDescent="0.25">
      <c r="A187" s="90"/>
      <c r="B187" s="28">
        <v>44991</v>
      </c>
      <c r="C187" s="85" t="s">
        <v>215</v>
      </c>
      <c r="D187" s="30" t="s">
        <v>138</v>
      </c>
      <c r="E187" s="31">
        <f t="shared" si="2"/>
        <v>40</v>
      </c>
      <c r="F187" s="56"/>
      <c r="G187" s="54"/>
      <c r="H187" s="54"/>
      <c r="I187" s="54"/>
      <c r="J187" s="54"/>
      <c r="K187" s="54"/>
      <c r="L187" s="54">
        <v>40</v>
      </c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</row>
    <row r="188" spans="1:30" x14ac:dyDescent="0.25">
      <c r="A188" s="90"/>
      <c r="B188" s="28">
        <v>44991</v>
      </c>
      <c r="C188" s="85" t="s">
        <v>1051</v>
      </c>
      <c r="D188" s="30" t="s">
        <v>139</v>
      </c>
      <c r="E188" s="31">
        <f t="shared" si="2"/>
        <v>139.21199999999999</v>
      </c>
      <c r="F188" s="56"/>
      <c r="G188" s="54"/>
      <c r="H188" s="54"/>
      <c r="I188" s="54"/>
      <c r="J188" s="54"/>
      <c r="K188" s="54"/>
      <c r="L188" s="54">
        <f>116.01*1.2</f>
        <v>139.21199999999999</v>
      </c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</row>
    <row r="189" spans="1:30" x14ac:dyDescent="0.25">
      <c r="A189" s="90"/>
      <c r="B189" s="28">
        <v>44991</v>
      </c>
      <c r="C189" s="85" t="s">
        <v>1052</v>
      </c>
      <c r="D189" s="30" t="s">
        <v>139</v>
      </c>
      <c r="E189" s="31">
        <f t="shared" si="2"/>
        <v>7.1999999999999993</v>
      </c>
      <c r="F189" s="56"/>
      <c r="G189" s="54"/>
      <c r="H189" s="54"/>
      <c r="I189" s="54"/>
      <c r="J189" s="54"/>
      <c r="K189" s="54"/>
      <c r="L189" s="54">
        <f>6*1.2</f>
        <v>7.1999999999999993</v>
      </c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</row>
    <row r="190" spans="1:30" x14ac:dyDescent="0.25">
      <c r="A190" s="90"/>
      <c r="B190" s="28">
        <v>44991</v>
      </c>
      <c r="C190" s="85" t="s">
        <v>1053</v>
      </c>
      <c r="D190" s="30" t="s">
        <v>139</v>
      </c>
      <c r="E190" s="31">
        <f t="shared" si="2"/>
        <v>250</v>
      </c>
      <c r="F190" s="56"/>
      <c r="G190" s="54"/>
      <c r="H190" s="54"/>
      <c r="I190" s="54"/>
      <c r="J190" s="54"/>
      <c r="K190" s="54"/>
      <c r="L190" s="54">
        <v>250</v>
      </c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</row>
    <row r="191" spans="1:30" x14ac:dyDescent="0.25">
      <c r="A191" s="90"/>
      <c r="B191" s="28">
        <v>44991</v>
      </c>
      <c r="C191" s="85" t="s">
        <v>1055</v>
      </c>
      <c r="D191" s="30" t="s">
        <v>139</v>
      </c>
      <c r="E191" s="31">
        <f t="shared" si="2"/>
        <v>900</v>
      </c>
      <c r="F191" s="56"/>
      <c r="G191" s="54"/>
      <c r="H191" s="54"/>
      <c r="I191" s="54"/>
      <c r="J191" s="54"/>
      <c r="K191" s="54"/>
      <c r="L191" s="54">
        <v>900</v>
      </c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</row>
    <row r="192" spans="1:30" x14ac:dyDescent="0.25">
      <c r="A192" s="90"/>
      <c r="B192" s="28">
        <v>44991</v>
      </c>
      <c r="C192" s="85" t="s">
        <v>964</v>
      </c>
      <c r="D192" s="30" t="s">
        <v>139</v>
      </c>
      <c r="E192" s="31">
        <f t="shared" si="2"/>
        <v>35</v>
      </c>
      <c r="F192" s="56"/>
      <c r="G192" s="54"/>
      <c r="H192" s="54"/>
      <c r="I192" s="54"/>
      <c r="J192" s="54"/>
      <c r="K192" s="54"/>
      <c r="L192" s="54">
        <v>35</v>
      </c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</row>
    <row r="193" spans="1:30" x14ac:dyDescent="0.25">
      <c r="A193" s="90"/>
      <c r="B193" s="28">
        <v>44993</v>
      </c>
      <c r="C193" s="85" t="s">
        <v>1050</v>
      </c>
      <c r="D193" s="30" t="s">
        <v>139</v>
      </c>
      <c r="E193" s="31">
        <f t="shared" si="2"/>
        <v>800.00399999999991</v>
      </c>
      <c r="F193" s="56"/>
      <c r="G193" s="54"/>
      <c r="H193" s="54"/>
      <c r="I193" s="54"/>
      <c r="J193" s="54"/>
      <c r="K193" s="54">
        <f>666.67*1.2</f>
        <v>800.00399999999991</v>
      </c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</row>
    <row r="194" spans="1:30" x14ac:dyDescent="0.25">
      <c r="A194" s="90"/>
      <c r="B194" s="28">
        <v>44993</v>
      </c>
      <c r="C194" s="85" t="s">
        <v>1049</v>
      </c>
      <c r="D194" s="30" t="s">
        <v>139</v>
      </c>
      <c r="E194" s="31">
        <f t="shared" si="2"/>
        <v>379.99200000000002</v>
      </c>
      <c r="F194" s="56"/>
      <c r="G194" s="54"/>
      <c r="H194" s="54"/>
      <c r="I194" s="54"/>
      <c r="J194" s="54"/>
      <c r="K194" s="54">
        <f>316.66*1.2</f>
        <v>379.99200000000002</v>
      </c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</row>
    <row r="195" spans="1:30" x14ac:dyDescent="0.25">
      <c r="A195" s="90"/>
      <c r="B195" s="28">
        <v>44995</v>
      </c>
      <c r="C195" s="85" t="s">
        <v>613</v>
      </c>
      <c r="D195" s="30" t="s">
        <v>139</v>
      </c>
      <c r="E195" s="31">
        <f t="shared" si="2"/>
        <v>210</v>
      </c>
      <c r="F195" s="56"/>
      <c r="G195" s="54"/>
      <c r="H195" s="54"/>
      <c r="I195" s="54"/>
      <c r="J195" s="54"/>
      <c r="K195" s="54"/>
      <c r="L195" s="54">
        <v>210</v>
      </c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</row>
    <row r="196" spans="1:30" x14ac:dyDescent="0.25">
      <c r="A196" s="90"/>
      <c r="B196" s="28">
        <v>44995</v>
      </c>
      <c r="C196" s="85" t="s">
        <v>965</v>
      </c>
      <c r="D196" s="30" t="s">
        <v>139</v>
      </c>
      <c r="E196" s="31">
        <f t="shared" si="2"/>
        <v>40</v>
      </c>
      <c r="F196" s="56"/>
      <c r="G196" s="54"/>
      <c r="H196" s="54"/>
      <c r="I196" s="54"/>
      <c r="J196" s="54"/>
      <c r="K196" s="54"/>
      <c r="L196" s="54">
        <v>40</v>
      </c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</row>
    <row r="197" spans="1:30" x14ac:dyDescent="0.25">
      <c r="A197" s="90"/>
      <c r="B197" s="28">
        <v>44995</v>
      </c>
      <c r="C197" s="85" t="s">
        <v>94</v>
      </c>
      <c r="D197" s="30" t="s">
        <v>139</v>
      </c>
      <c r="E197" s="31">
        <f t="shared" si="2"/>
        <v>15</v>
      </c>
      <c r="F197" s="56"/>
      <c r="G197" s="54"/>
      <c r="H197" s="54"/>
      <c r="I197" s="54"/>
      <c r="J197" s="54"/>
      <c r="K197" s="54"/>
      <c r="L197" s="54">
        <v>15</v>
      </c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</row>
    <row r="198" spans="1:30" x14ac:dyDescent="0.25">
      <c r="A198" s="90"/>
      <c r="B198" s="28">
        <v>44996</v>
      </c>
      <c r="C198" s="85" t="s">
        <v>34</v>
      </c>
      <c r="D198" s="30" t="s">
        <v>128</v>
      </c>
      <c r="E198" s="31">
        <f t="shared" ref="E198:E261" si="3">SUM(G198:AD198)</f>
        <v>125</v>
      </c>
      <c r="F198" s="56"/>
      <c r="G198" s="54"/>
      <c r="H198" s="54"/>
      <c r="I198" s="54"/>
      <c r="J198" s="54"/>
      <c r="K198" s="54"/>
      <c r="L198" s="54">
        <v>125</v>
      </c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</row>
    <row r="199" spans="1:30" x14ac:dyDescent="0.25">
      <c r="A199" s="90"/>
      <c r="B199" s="28">
        <v>44996</v>
      </c>
      <c r="C199" s="85" t="s">
        <v>966</v>
      </c>
      <c r="D199" s="30" t="s">
        <v>128</v>
      </c>
      <c r="E199" s="31">
        <f t="shared" si="3"/>
        <v>15</v>
      </c>
      <c r="F199" s="56"/>
      <c r="G199" s="54"/>
      <c r="H199" s="54"/>
      <c r="I199" s="54"/>
      <c r="J199" s="54"/>
      <c r="K199" s="54"/>
      <c r="L199" s="54">
        <v>15</v>
      </c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</row>
    <row r="200" spans="1:30" x14ac:dyDescent="0.25">
      <c r="A200" s="90"/>
      <c r="B200" s="28">
        <v>45001</v>
      </c>
      <c r="C200" s="85" t="s">
        <v>84</v>
      </c>
      <c r="D200" s="30" t="s">
        <v>132</v>
      </c>
      <c r="E200" s="31">
        <f t="shared" si="3"/>
        <v>49</v>
      </c>
      <c r="F200" s="56"/>
      <c r="G200" s="54"/>
      <c r="H200" s="54"/>
      <c r="I200" s="54"/>
      <c r="J200" s="54"/>
      <c r="K200" s="54"/>
      <c r="L200" s="54">
        <v>49</v>
      </c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</row>
    <row r="201" spans="1:30" x14ac:dyDescent="0.25">
      <c r="A201" s="90"/>
      <c r="B201" s="28">
        <v>45001</v>
      </c>
      <c r="C201" s="85" t="s">
        <v>967</v>
      </c>
      <c r="D201" s="30" t="s">
        <v>132</v>
      </c>
      <c r="E201" s="31">
        <f t="shared" si="3"/>
        <v>35</v>
      </c>
      <c r="F201" s="56"/>
      <c r="G201" s="54"/>
      <c r="H201" s="54"/>
      <c r="I201" s="54"/>
      <c r="J201" s="54"/>
      <c r="K201" s="54"/>
      <c r="L201" s="54">
        <v>35</v>
      </c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</row>
    <row r="202" spans="1:30" x14ac:dyDescent="0.25">
      <c r="A202" s="90"/>
      <c r="B202" s="28">
        <v>45002</v>
      </c>
      <c r="C202" s="85" t="s">
        <v>35</v>
      </c>
      <c r="D202" s="30" t="s">
        <v>128</v>
      </c>
      <c r="E202" s="31">
        <f t="shared" si="3"/>
        <v>380</v>
      </c>
      <c r="F202" s="56"/>
      <c r="G202" s="54"/>
      <c r="H202" s="54"/>
      <c r="I202" s="54"/>
      <c r="J202" s="54"/>
      <c r="K202" s="54"/>
      <c r="L202" s="54">
        <v>380</v>
      </c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</row>
    <row r="203" spans="1:30" x14ac:dyDescent="0.25">
      <c r="A203" s="90"/>
      <c r="B203" s="28">
        <v>45002</v>
      </c>
      <c r="C203" s="85" t="s">
        <v>94</v>
      </c>
      <c r="D203" s="30" t="s">
        <v>132</v>
      </c>
      <c r="E203" s="31">
        <f t="shared" si="3"/>
        <v>35</v>
      </c>
      <c r="F203" s="56"/>
      <c r="G203" s="54"/>
      <c r="H203" s="54"/>
      <c r="I203" s="54"/>
      <c r="J203" s="54"/>
      <c r="K203" s="54"/>
      <c r="L203" s="54">
        <v>35</v>
      </c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</row>
    <row r="204" spans="1:30" x14ac:dyDescent="0.25">
      <c r="A204" s="90"/>
      <c r="B204" s="28">
        <v>45003</v>
      </c>
      <c r="C204" s="85" t="s">
        <v>85</v>
      </c>
      <c r="D204" s="30" t="s">
        <v>132</v>
      </c>
      <c r="E204" s="31">
        <f t="shared" si="3"/>
        <v>90</v>
      </c>
      <c r="F204" s="56"/>
      <c r="G204" s="54"/>
      <c r="H204" s="54"/>
      <c r="I204" s="54"/>
      <c r="J204" s="54"/>
      <c r="K204" s="54"/>
      <c r="L204" s="54">
        <v>90</v>
      </c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</row>
    <row r="205" spans="1:30" x14ac:dyDescent="0.25">
      <c r="A205" s="90"/>
      <c r="B205" s="28">
        <v>45003</v>
      </c>
      <c r="C205" s="85" t="s">
        <v>86</v>
      </c>
      <c r="D205" s="30" t="s">
        <v>132</v>
      </c>
      <c r="E205" s="31">
        <f t="shared" si="3"/>
        <v>40</v>
      </c>
      <c r="F205" s="56"/>
      <c r="G205" s="54"/>
      <c r="H205" s="54"/>
      <c r="I205" s="54"/>
      <c r="J205" s="54"/>
      <c r="K205" s="54"/>
      <c r="L205" s="54">
        <v>40</v>
      </c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</row>
    <row r="206" spans="1:30" x14ac:dyDescent="0.25">
      <c r="A206" s="90"/>
      <c r="B206" s="28">
        <v>45006</v>
      </c>
      <c r="C206" s="85" t="s">
        <v>968</v>
      </c>
      <c r="D206" s="30" t="s">
        <v>128</v>
      </c>
      <c r="E206" s="31">
        <f t="shared" si="3"/>
        <v>160</v>
      </c>
      <c r="F206" s="56"/>
      <c r="G206" s="54"/>
      <c r="H206" s="54"/>
      <c r="I206" s="54"/>
      <c r="J206" s="54"/>
      <c r="K206" s="54"/>
      <c r="L206" s="54">
        <v>160</v>
      </c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</row>
    <row r="207" spans="1:30" x14ac:dyDescent="0.25">
      <c r="A207" s="90"/>
      <c r="B207" s="28">
        <v>45006</v>
      </c>
      <c r="C207" s="85" t="s">
        <v>92</v>
      </c>
      <c r="D207" s="30" t="s">
        <v>134</v>
      </c>
      <c r="E207" s="31">
        <f t="shared" si="3"/>
        <v>4131</v>
      </c>
      <c r="F207" s="56"/>
      <c r="G207" s="54"/>
      <c r="H207" s="54"/>
      <c r="I207" s="54"/>
      <c r="J207" s="54"/>
      <c r="K207" s="54">
        <v>4131</v>
      </c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</row>
    <row r="208" spans="1:30" x14ac:dyDescent="0.25">
      <c r="A208" s="90"/>
      <c r="B208" s="28">
        <v>45008</v>
      </c>
      <c r="C208" s="85" t="s">
        <v>87</v>
      </c>
      <c r="D208" s="30" t="s">
        <v>132</v>
      </c>
      <c r="E208" s="31">
        <f t="shared" si="3"/>
        <v>50</v>
      </c>
      <c r="F208" s="56"/>
      <c r="G208" s="54"/>
      <c r="H208" s="54"/>
      <c r="I208" s="54"/>
      <c r="J208" s="54"/>
      <c r="K208" s="54"/>
      <c r="L208" s="54">
        <v>50</v>
      </c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</row>
    <row r="209" spans="1:30" x14ac:dyDescent="0.25">
      <c r="A209" s="90"/>
      <c r="B209" s="28">
        <v>45008</v>
      </c>
      <c r="C209" s="85" t="s">
        <v>88</v>
      </c>
      <c r="D209" s="30" t="s">
        <v>132</v>
      </c>
      <c r="E209" s="31">
        <f t="shared" si="3"/>
        <v>15</v>
      </c>
      <c r="F209" s="56"/>
      <c r="G209" s="54"/>
      <c r="H209" s="54"/>
      <c r="I209" s="54"/>
      <c r="J209" s="54"/>
      <c r="K209" s="54"/>
      <c r="L209" s="54">
        <v>15</v>
      </c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</row>
    <row r="210" spans="1:30" x14ac:dyDescent="0.25">
      <c r="A210" s="90"/>
      <c r="B210" s="28">
        <v>45008</v>
      </c>
      <c r="C210" s="85" t="s">
        <v>969</v>
      </c>
      <c r="D210" s="30" t="s">
        <v>132</v>
      </c>
      <c r="E210" s="31">
        <f t="shared" si="3"/>
        <v>22</v>
      </c>
      <c r="F210" s="56"/>
      <c r="G210" s="54"/>
      <c r="H210" s="54"/>
      <c r="I210" s="54"/>
      <c r="J210" s="54"/>
      <c r="K210" s="54"/>
      <c r="L210" s="54">
        <v>22</v>
      </c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</row>
    <row r="211" spans="1:30" x14ac:dyDescent="0.25">
      <c r="A211" s="90"/>
      <c r="B211" s="28">
        <v>45008</v>
      </c>
      <c r="C211" s="85" t="s">
        <v>970</v>
      </c>
      <c r="D211" s="30" t="s">
        <v>132</v>
      </c>
      <c r="E211" s="31">
        <f t="shared" si="3"/>
        <v>60</v>
      </c>
      <c r="F211" s="56"/>
      <c r="G211" s="54"/>
      <c r="H211" s="54"/>
      <c r="I211" s="54"/>
      <c r="J211" s="54"/>
      <c r="K211" s="54"/>
      <c r="L211" s="54">
        <v>60</v>
      </c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</row>
    <row r="212" spans="1:30" x14ac:dyDescent="0.25">
      <c r="A212" s="90"/>
      <c r="B212" s="28">
        <v>45008</v>
      </c>
      <c r="C212" s="85" t="s">
        <v>971</v>
      </c>
      <c r="D212" s="30" t="s">
        <v>132</v>
      </c>
      <c r="E212" s="31">
        <f t="shared" si="3"/>
        <v>25</v>
      </c>
      <c r="F212" s="56"/>
      <c r="G212" s="54"/>
      <c r="H212" s="54"/>
      <c r="I212" s="54"/>
      <c r="J212" s="54"/>
      <c r="K212" s="54"/>
      <c r="L212" s="54">
        <v>25</v>
      </c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</row>
    <row r="213" spans="1:30" x14ac:dyDescent="0.25">
      <c r="A213" s="90"/>
      <c r="B213" s="28">
        <v>45008</v>
      </c>
      <c r="C213" s="85" t="s">
        <v>89</v>
      </c>
      <c r="D213" s="30" t="s">
        <v>132</v>
      </c>
      <c r="E213" s="31">
        <f t="shared" si="3"/>
        <v>15</v>
      </c>
      <c r="F213" s="56"/>
      <c r="G213" s="54"/>
      <c r="H213" s="54"/>
      <c r="I213" s="54"/>
      <c r="J213" s="54"/>
      <c r="K213" s="54"/>
      <c r="L213" s="54">
        <v>15</v>
      </c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</row>
    <row r="214" spans="1:30" x14ac:dyDescent="0.25">
      <c r="A214" s="90"/>
      <c r="B214" s="28">
        <v>45008</v>
      </c>
      <c r="C214" s="85" t="s">
        <v>90</v>
      </c>
      <c r="D214" s="30" t="s">
        <v>132</v>
      </c>
      <c r="E214" s="31">
        <f t="shared" si="3"/>
        <v>12</v>
      </c>
      <c r="F214" s="56"/>
      <c r="G214" s="54"/>
      <c r="H214" s="54"/>
      <c r="I214" s="54"/>
      <c r="J214" s="54"/>
      <c r="K214" s="54"/>
      <c r="L214" s="54">
        <v>12</v>
      </c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</row>
    <row r="215" spans="1:30" x14ac:dyDescent="0.25">
      <c r="A215" s="90"/>
      <c r="B215" s="28">
        <v>45010</v>
      </c>
      <c r="C215" s="85" t="s">
        <v>547</v>
      </c>
      <c r="D215" s="30" t="s">
        <v>132</v>
      </c>
      <c r="E215" s="31">
        <f t="shared" si="3"/>
        <v>20</v>
      </c>
      <c r="F215" s="56"/>
      <c r="G215" s="54"/>
      <c r="H215" s="54"/>
      <c r="I215" s="54"/>
      <c r="J215" s="54"/>
      <c r="K215" s="54"/>
      <c r="L215" s="54">
        <v>20</v>
      </c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</row>
    <row r="216" spans="1:30" x14ac:dyDescent="0.25">
      <c r="A216" s="90"/>
      <c r="B216" s="28">
        <v>45010</v>
      </c>
      <c r="C216" s="85" t="s">
        <v>972</v>
      </c>
      <c r="D216" s="30" t="s">
        <v>132</v>
      </c>
      <c r="E216" s="31">
        <f t="shared" si="3"/>
        <v>11.4</v>
      </c>
      <c r="F216" s="56"/>
      <c r="G216" s="54"/>
      <c r="H216" s="54"/>
      <c r="I216" s="54"/>
      <c r="J216" s="54"/>
      <c r="K216" s="54"/>
      <c r="L216" s="54">
        <v>11.4</v>
      </c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</row>
    <row r="217" spans="1:30" x14ac:dyDescent="0.25">
      <c r="A217" s="90"/>
      <c r="B217" s="28">
        <v>45010</v>
      </c>
      <c r="C217" s="85" t="s">
        <v>973</v>
      </c>
      <c r="D217" s="30" t="s">
        <v>132</v>
      </c>
      <c r="E217" s="31">
        <f t="shared" si="3"/>
        <v>7.7</v>
      </c>
      <c r="F217" s="56"/>
      <c r="G217" s="54"/>
      <c r="H217" s="54"/>
      <c r="I217" s="54"/>
      <c r="J217" s="54"/>
      <c r="K217" s="54"/>
      <c r="L217" s="54">
        <v>7.7</v>
      </c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</row>
    <row r="218" spans="1:30" x14ac:dyDescent="0.25">
      <c r="A218" s="90"/>
      <c r="B218" s="28">
        <v>45010</v>
      </c>
      <c r="C218" s="85" t="s">
        <v>899</v>
      </c>
      <c r="D218" s="30" t="s">
        <v>132</v>
      </c>
      <c r="E218" s="31">
        <f t="shared" si="3"/>
        <v>114</v>
      </c>
      <c r="F218" s="56"/>
      <c r="G218" s="54"/>
      <c r="H218" s="54"/>
      <c r="I218" s="54"/>
      <c r="J218" s="54"/>
      <c r="K218" s="54"/>
      <c r="L218" s="54">
        <v>114</v>
      </c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</row>
    <row r="219" spans="1:30" x14ac:dyDescent="0.25">
      <c r="A219" s="90"/>
      <c r="B219" s="28">
        <v>45010</v>
      </c>
      <c r="C219" s="85" t="s">
        <v>974</v>
      </c>
      <c r="D219" s="30" t="s">
        <v>135</v>
      </c>
      <c r="E219" s="31">
        <f t="shared" si="3"/>
        <v>585</v>
      </c>
      <c r="F219" s="56"/>
      <c r="G219" s="54"/>
      <c r="H219" s="54"/>
      <c r="I219" s="54"/>
      <c r="J219" s="54"/>
      <c r="K219" s="54"/>
      <c r="L219" s="54">
        <v>585</v>
      </c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</row>
    <row r="220" spans="1:30" x14ac:dyDescent="0.25">
      <c r="A220" s="90"/>
      <c r="B220" s="28">
        <v>45010</v>
      </c>
      <c r="C220" s="85" t="s">
        <v>975</v>
      </c>
      <c r="D220" s="30" t="s">
        <v>135</v>
      </c>
      <c r="E220" s="31">
        <f t="shared" si="3"/>
        <v>26.55</v>
      </c>
      <c r="F220" s="56"/>
      <c r="G220" s="54"/>
      <c r="H220" s="54"/>
      <c r="I220" s="54"/>
      <c r="J220" s="54"/>
      <c r="K220" s="54"/>
      <c r="L220" s="54">
        <v>26.55</v>
      </c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</row>
    <row r="221" spans="1:30" x14ac:dyDescent="0.25">
      <c r="A221" s="90"/>
      <c r="B221" s="28">
        <v>45010</v>
      </c>
      <c r="C221" s="85" t="s">
        <v>976</v>
      </c>
      <c r="D221" s="30" t="s">
        <v>135</v>
      </c>
      <c r="E221" s="31">
        <f t="shared" si="3"/>
        <v>676.2</v>
      </c>
      <c r="F221" s="56"/>
      <c r="G221" s="54"/>
      <c r="H221" s="54"/>
      <c r="I221" s="54"/>
      <c r="J221" s="54"/>
      <c r="K221" s="54"/>
      <c r="L221" s="54">
        <v>676.2</v>
      </c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</row>
    <row r="222" spans="1:30" x14ac:dyDescent="0.25">
      <c r="A222" s="90"/>
      <c r="B222" s="28">
        <v>45014</v>
      </c>
      <c r="C222" s="85" t="s">
        <v>91</v>
      </c>
      <c r="D222" s="30" t="s">
        <v>132</v>
      </c>
      <c r="E222" s="31">
        <f t="shared" si="3"/>
        <v>14</v>
      </c>
      <c r="F222" s="56"/>
      <c r="G222" s="54"/>
      <c r="H222" s="54"/>
      <c r="I222" s="54"/>
      <c r="J222" s="54"/>
      <c r="K222" s="54"/>
      <c r="L222" s="54">
        <v>14</v>
      </c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</row>
    <row r="223" spans="1:30" x14ac:dyDescent="0.25">
      <c r="A223" s="90"/>
      <c r="B223" s="28">
        <v>45014</v>
      </c>
      <c r="C223" s="85" t="s">
        <v>977</v>
      </c>
      <c r="D223" s="30" t="s">
        <v>132</v>
      </c>
      <c r="E223" s="31">
        <f t="shared" si="3"/>
        <v>60</v>
      </c>
      <c r="F223" s="56"/>
      <c r="G223" s="54"/>
      <c r="H223" s="54"/>
      <c r="I223" s="54"/>
      <c r="J223" s="54"/>
      <c r="K223" s="54"/>
      <c r="L223" s="54">
        <v>60</v>
      </c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</row>
    <row r="224" spans="1:30" x14ac:dyDescent="0.25">
      <c r="A224" s="90"/>
      <c r="B224" s="28">
        <v>45014</v>
      </c>
      <c r="C224" s="85" t="s">
        <v>978</v>
      </c>
      <c r="D224" s="30" t="s">
        <v>132</v>
      </c>
      <c r="E224" s="31">
        <f t="shared" si="3"/>
        <v>12</v>
      </c>
      <c r="F224" s="56"/>
      <c r="G224" s="54"/>
      <c r="H224" s="54"/>
      <c r="I224" s="54"/>
      <c r="J224" s="54"/>
      <c r="K224" s="54"/>
      <c r="L224" s="54">
        <v>12</v>
      </c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</row>
    <row r="225" spans="1:30" x14ac:dyDescent="0.25">
      <c r="A225" s="90"/>
      <c r="B225" s="28">
        <v>45014</v>
      </c>
      <c r="C225" s="85" t="s">
        <v>91</v>
      </c>
      <c r="D225" s="30" t="s">
        <v>132</v>
      </c>
      <c r="E225" s="31">
        <f t="shared" si="3"/>
        <v>49</v>
      </c>
      <c r="F225" s="56"/>
      <c r="G225" s="54"/>
      <c r="H225" s="54"/>
      <c r="I225" s="54"/>
      <c r="J225" s="54"/>
      <c r="K225" s="54"/>
      <c r="L225" s="54">
        <v>49</v>
      </c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</row>
    <row r="226" spans="1:30" x14ac:dyDescent="0.25">
      <c r="A226" s="90"/>
      <c r="B226" s="28">
        <v>45016</v>
      </c>
      <c r="C226" s="85" t="s">
        <v>979</v>
      </c>
      <c r="D226" s="30" t="s">
        <v>137</v>
      </c>
      <c r="E226" s="31">
        <f t="shared" si="3"/>
        <v>820</v>
      </c>
      <c r="F226" s="56"/>
      <c r="G226" s="54"/>
      <c r="H226" s="54"/>
      <c r="I226" s="54"/>
      <c r="J226" s="54"/>
      <c r="K226" s="54"/>
      <c r="L226" s="54">
        <v>820</v>
      </c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</row>
    <row r="227" spans="1:30" x14ac:dyDescent="0.25">
      <c r="A227" s="90"/>
      <c r="B227" s="28">
        <v>45016</v>
      </c>
      <c r="C227" s="85" t="s">
        <v>980</v>
      </c>
      <c r="D227" s="30" t="s">
        <v>137</v>
      </c>
      <c r="E227" s="31">
        <f t="shared" si="3"/>
        <v>80</v>
      </c>
      <c r="F227" s="56"/>
      <c r="G227" s="54"/>
      <c r="H227" s="54"/>
      <c r="I227" s="54"/>
      <c r="J227" s="54"/>
      <c r="K227" s="54"/>
      <c r="L227" s="54">
        <v>80</v>
      </c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</row>
    <row r="228" spans="1:30" x14ac:dyDescent="0.25">
      <c r="A228" s="90"/>
      <c r="B228" s="28">
        <v>45016</v>
      </c>
      <c r="C228" s="85" t="s">
        <v>56</v>
      </c>
      <c r="D228" s="30" t="s">
        <v>137</v>
      </c>
      <c r="E228" s="31">
        <f t="shared" si="3"/>
        <v>80</v>
      </c>
      <c r="F228" s="56"/>
      <c r="G228" s="54"/>
      <c r="H228" s="54"/>
      <c r="I228" s="54"/>
      <c r="J228" s="54"/>
      <c r="K228" s="54"/>
      <c r="L228" s="54">
        <v>80</v>
      </c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</row>
    <row r="229" spans="1:30" x14ac:dyDescent="0.25">
      <c r="A229" s="90"/>
      <c r="B229" s="28">
        <v>45017</v>
      </c>
      <c r="C229" s="85" t="s">
        <v>203</v>
      </c>
      <c r="D229" s="30" t="s">
        <v>138</v>
      </c>
      <c r="E229" s="31">
        <f t="shared" si="3"/>
        <v>65</v>
      </c>
      <c r="F229" s="56"/>
      <c r="G229" s="54"/>
      <c r="H229" s="54"/>
      <c r="I229" s="54"/>
      <c r="J229" s="54"/>
      <c r="K229" s="54"/>
      <c r="L229" s="54"/>
      <c r="M229" s="54"/>
      <c r="N229" s="54">
        <v>65</v>
      </c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</row>
    <row r="230" spans="1:30" x14ac:dyDescent="0.25">
      <c r="A230" s="90"/>
      <c r="B230" s="28">
        <v>45017</v>
      </c>
      <c r="C230" s="85" t="s">
        <v>947</v>
      </c>
      <c r="D230" s="30" t="s">
        <v>138</v>
      </c>
      <c r="E230" s="31">
        <f t="shared" si="3"/>
        <v>35</v>
      </c>
      <c r="F230" s="56"/>
      <c r="G230" s="54"/>
      <c r="H230" s="54"/>
      <c r="I230" s="54"/>
      <c r="J230" s="54"/>
      <c r="K230" s="54"/>
      <c r="L230" s="54"/>
      <c r="M230" s="54"/>
      <c r="N230" s="54">
        <v>35</v>
      </c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</row>
    <row r="231" spans="1:30" x14ac:dyDescent="0.25">
      <c r="A231" s="90"/>
      <c r="B231" s="28">
        <v>45021</v>
      </c>
      <c r="C231" s="85" t="s">
        <v>912</v>
      </c>
      <c r="D231" s="30" t="s">
        <v>132</v>
      </c>
      <c r="E231" s="31">
        <f t="shared" si="3"/>
        <v>18</v>
      </c>
      <c r="F231" s="56"/>
      <c r="G231" s="54"/>
      <c r="H231" s="54"/>
      <c r="I231" s="54"/>
      <c r="J231" s="54"/>
      <c r="K231" s="54"/>
      <c r="L231" s="54"/>
      <c r="M231" s="54"/>
      <c r="N231" s="54">
        <v>18</v>
      </c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</row>
    <row r="232" spans="1:30" x14ac:dyDescent="0.25">
      <c r="A232" s="90"/>
      <c r="B232" s="28">
        <v>45022</v>
      </c>
      <c r="C232" s="85" t="s">
        <v>203</v>
      </c>
      <c r="D232" s="30" t="s">
        <v>138</v>
      </c>
      <c r="E232" s="31">
        <f t="shared" si="3"/>
        <v>60</v>
      </c>
      <c r="F232" s="56"/>
      <c r="G232" s="54"/>
      <c r="H232" s="54"/>
      <c r="I232" s="54"/>
      <c r="J232" s="54"/>
      <c r="K232" s="54"/>
      <c r="L232" s="54"/>
      <c r="M232" s="54"/>
      <c r="N232" s="54">
        <v>60</v>
      </c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</row>
    <row r="233" spans="1:30" x14ac:dyDescent="0.25">
      <c r="A233" s="90"/>
      <c r="B233" s="28">
        <v>45023</v>
      </c>
      <c r="C233" s="85" t="s">
        <v>981</v>
      </c>
      <c r="D233" s="30" t="s">
        <v>128</v>
      </c>
      <c r="E233" s="31">
        <f t="shared" si="3"/>
        <v>36</v>
      </c>
      <c r="F233" s="56"/>
      <c r="G233" s="54"/>
      <c r="H233" s="54"/>
      <c r="I233" s="54"/>
      <c r="J233" s="54"/>
      <c r="K233" s="54"/>
      <c r="L233" s="54"/>
      <c r="M233" s="54"/>
      <c r="N233" s="54">
        <v>36</v>
      </c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</row>
    <row r="234" spans="1:30" x14ac:dyDescent="0.25">
      <c r="A234" s="90"/>
      <c r="B234" s="28">
        <v>45024</v>
      </c>
      <c r="C234" s="85" t="s">
        <v>203</v>
      </c>
      <c r="D234" s="30" t="s">
        <v>138</v>
      </c>
      <c r="E234" s="31">
        <f t="shared" si="3"/>
        <v>20</v>
      </c>
      <c r="F234" s="56"/>
      <c r="G234" s="54"/>
      <c r="H234" s="54"/>
      <c r="I234" s="54"/>
      <c r="J234" s="54"/>
      <c r="K234" s="54"/>
      <c r="L234" s="54"/>
      <c r="M234" s="54"/>
      <c r="N234" s="54">
        <v>20</v>
      </c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</row>
    <row r="235" spans="1:30" x14ac:dyDescent="0.25">
      <c r="A235" s="90"/>
      <c r="B235" s="28">
        <v>45024</v>
      </c>
      <c r="C235" s="85" t="s">
        <v>982</v>
      </c>
      <c r="D235" s="30" t="s">
        <v>138</v>
      </c>
      <c r="E235" s="31">
        <f t="shared" si="3"/>
        <v>96</v>
      </c>
      <c r="F235" s="56"/>
      <c r="G235" s="54"/>
      <c r="H235" s="54"/>
      <c r="I235" s="54"/>
      <c r="J235" s="54"/>
      <c r="K235" s="54"/>
      <c r="L235" s="54"/>
      <c r="M235" s="54"/>
      <c r="N235" s="54">
        <v>96</v>
      </c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</row>
    <row r="236" spans="1:30" x14ac:dyDescent="0.25">
      <c r="A236" s="90"/>
      <c r="B236" s="28">
        <v>45026</v>
      </c>
      <c r="C236" s="85" t="s">
        <v>48</v>
      </c>
      <c r="D236" s="30" t="s">
        <v>130</v>
      </c>
      <c r="E236" s="31">
        <f t="shared" si="3"/>
        <v>4300</v>
      </c>
      <c r="F236" s="56"/>
      <c r="G236" s="54"/>
      <c r="H236" s="54"/>
      <c r="I236" s="54"/>
      <c r="J236" s="54"/>
      <c r="K236" s="54"/>
      <c r="L236" s="54"/>
      <c r="M236" s="54">
        <v>4300</v>
      </c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</row>
    <row r="237" spans="1:30" x14ac:dyDescent="0.25">
      <c r="A237" s="90"/>
      <c r="B237" s="28">
        <v>45043</v>
      </c>
      <c r="C237" s="85" t="s">
        <v>121</v>
      </c>
      <c r="D237" s="30" t="s">
        <v>132</v>
      </c>
      <c r="E237" s="31">
        <f t="shared" si="3"/>
        <v>308</v>
      </c>
      <c r="F237" s="56"/>
      <c r="G237" s="54"/>
      <c r="H237" s="54"/>
      <c r="I237" s="54"/>
      <c r="J237" s="54"/>
      <c r="K237" s="54"/>
      <c r="L237" s="54"/>
      <c r="M237" s="54"/>
      <c r="N237" s="54">
        <v>308</v>
      </c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</row>
    <row r="238" spans="1:30" x14ac:dyDescent="0.25">
      <c r="A238" s="90"/>
      <c r="B238" s="28">
        <v>45043</v>
      </c>
      <c r="C238" s="85" t="s">
        <v>662</v>
      </c>
      <c r="D238" s="30" t="s">
        <v>132</v>
      </c>
      <c r="E238" s="31">
        <f t="shared" si="3"/>
        <v>60</v>
      </c>
      <c r="F238" s="56"/>
      <c r="G238" s="54"/>
      <c r="H238" s="54"/>
      <c r="I238" s="54"/>
      <c r="J238" s="54"/>
      <c r="K238" s="54"/>
      <c r="L238" s="54"/>
      <c r="M238" s="54"/>
      <c r="N238" s="54">
        <v>60</v>
      </c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</row>
    <row r="239" spans="1:30" x14ac:dyDescent="0.25">
      <c r="A239" s="90"/>
      <c r="B239" s="28">
        <v>45043</v>
      </c>
      <c r="C239" s="85" t="s">
        <v>983</v>
      </c>
      <c r="D239" s="30" t="s">
        <v>132</v>
      </c>
      <c r="E239" s="31">
        <f t="shared" si="3"/>
        <v>42</v>
      </c>
      <c r="F239" s="56"/>
      <c r="G239" s="54"/>
      <c r="H239" s="54"/>
      <c r="I239" s="54"/>
      <c r="J239" s="54"/>
      <c r="K239" s="54"/>
      <c r="L239" s="54"/>
      <c r="M239" s="54"/>
      <c r="N239" s="54">
        <v>42</v>
      </c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</row>
    <row r="240" spans="1:30" x14ac:dyDescent="0.25">
      <c r="A240" s="90"/>
      <c r="B240" s="28">
        <v>45043</v>
      </c>
      <c r="C240" s="85" t="s">
        <v>984</v>
      </c>
      <c r="D240" s="30" t="s">
        <v>132</v>
      </c>
      <c r="E240" s="31">
        <f t="shared" si="3"/>
        <v>70</v>
      </c>
      <c r="F240" s="56"/>
      <c r="G240" s="54"/>
      <c r="H240" s="54"/>
      <c r="I240" s="54"/>
      <c r="J240" s="54"/>
      <c r="K240" s="54"/>
      <c r="L240" s="54"/>
      <c r="M240" s="54"/>
      <c r="N240" s="54">
        <v>70</v>
      </c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</row>
    <row r="241" spans="1:30" x14ac:dyDescent="0.25">
      <c r="A241" s="90"/>
      <c r="B241" s="28">
        <v>45043</v>
      </c>
      <c r="C241" s="85" t="s">
        <v>215</v>
      </c>
      <c r="D241" s="30" t="s">
        <v>132</v>
      </c>
      <c r="E241" s="31">
        <f t="shared" si="3"/>
        <v>80</v>
      </c>
      <c r="F241" s="56"/>
      <c r="G241" s="54"/>
      <c r="H241" s="54"/>
      <c r="I241" s="54"/>
      <c r="J241" s="54"/>
      <c r="K241" s="54"/>
      <c r="L241" s="54"/>
      <c r="M241" s="54"/>
      <c r="N241" s="54">
        <v>80</v>
      </c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</row>
    <row r="242" spans="1:30" x14ac:dyDescent="0.25">
      <c r="A242" s="90"/>
      <c r="B242" s="28">
        <v>45043</v>
      </c>
      <c r="C242" s="85" t="s">
        <v>985</v>
      </c>
      <c r="D242" s="30" t="s">
        <v>132</v>
      </c>
      <c r="E242" s="31">
        <f t="shared" si="3"/>
        <v>1440</v>
      </c>
      <c r="F242" s="56"/>
      <c r="G242" s="54"/>
      <c r="H242" s="54"/>
      <c r="I242" s="54"/>
      <c r="J242" s="54"/>
      <c r="K242" s="54"/>
      <c r="L242" s="54"/>
      <c r="M242" s="54">
        <v>1440</v>
      </c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</row>
    <row r="243" spans="1:30" x14ac:dyDescent="0.25">
      <c r="A243" s="90"/>
      <c r="B243" s="28">
        <v>45043</v>
      </c>
      <c r="C243" s="85" t="s">
        <v>985</v>
      </c>
      <c r="D243" s="30" t="s">
        <v>132</v>
      </c>
      <c r="E243" s="31">
        <f t="shared" si="3"/>
        <v>120</v>
      </c>
      <c r="F243" s="56"/>
      <c r="G243" s="54"/>
      <c r="H243" s="54"/>
      <c r="I243" s="54"/>
      <c r="J243" s="54"/>
      <c r="K243" s="54"/>
      <c r="L243" s="54"/>
      <c r="M243" s="54"/>
      <c r="N243" s="54">
        <v>120</v>
      </c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</row>
    <row r="244" spans="1:30" x14ac:dyDescent="0.25">
      <c r="A244" s="90"/>
      <c r="B244" s="28">
        <v>45043</v>
      </c>
      <c r="C244" s="85" t="s">
        <v>986</v>
      </c>
      <c r="D244" s="30" t="s">
        <v>132</v>
      </c>
      <c r="E244" s="31">
        <f t="shared" si="3"/>
        <v>55</v>
      </c>
      <c r="F244" s="56"/>
      <c r="G244" s="54"/>
      <c r="H244" s="54"/>
      <c r="I244" s="54"/>
      <c r="J244" s="54"/>
      <c r="K244" s="54"/>
      <c r="L244" s="54"/>
      <c r="M244" s="54"/>
      <c r="N244" s="54">
        <v>55</v>
      </c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</row>
    <row r="245" spans="1:30" x14ac:dyDescent="0.25">
      <c r="A245" s="90"/>
      <c r="B245" s="28">
        <v>45043</v>
      </c>
      <c r="C245" s="85" t="s">
        <v>987</v>
      </c>
      <c r="D245" s="30" t="s">
        <v>132</v>
      </c>
      <c r="E245" s="31">
        <f t="shared" si="3"/>
        <v>15</v>
      </c>
      <c r="F245" s="56"/>
      <c r="G245" s="54"/>
      <c r="H245" s="54"/>
      <c r="I245" s="54"/>
      <c r="J245" s="54"/>
      <c r="K245" s="54"/>
      <c r="L245" s="54"/>
      <c r="M245" s="54"/>
      <c r="N245" s="54">
        <v>15</v>
      </c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</row>
    <row r="246" spans="1:30" x14ac:dyDescent="0.25">
      <c r="A246" s="90"/>
      <c r="B246" s="28">
        <v>45043</v>
      </c>
      <c r="C246" s="85" t="s">
        <v>988</v>
      </c>
      <c r="D246" s="30" t="s">
        <v>132</v>
      </c>
      <c r="E246" s="31">
        <f t="shared" si="3"/>
        <v>15</v>
      </c>
      <c r="F246" s="56"/>
      <c r="G246" s="54"/>
      <c r="H246" s="54"/>
      <c r="I246" s="54"/>
      <c r="J246" s="54"/>
      <c r="K246" s="54"/>
      <c r="L246" s="54"/>
      <c r="M246" s="54"/>
      <c r="N246" s="54">
        <v>15</v>
      </c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</row>
    <row r="247" spans="1:30" x14ac:dyDescent="0.25">
      <c r="A247" s="90"/>
      <c r="B247" s="28">
        <v>45043</v>
      </c>
      <c r="C247" s="85" t="s">
        <v>989</v>
      </c>
      <c r="D247" s="30" t="s">
        <v>132</v>
      </c>
      <c r="E247" s="31">
        <f t="shared" si="3"/>
        <v>15</v>
      </c>
      <c r="F247" s="56"/>
      <c r="G247" s="54"/>
      <c r="H247" s="54"/>
      <c r="I247" s="54"/>
      <c r="J247" s="54"/>
      <c r="K247" s="54"/>
      <c r="L247" s="54"/>
      <c r="M247" s="54"/>
      <c r="N247" s="54">
        <v>15</v>
      </c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</row>
    <row r="248" spans="1:30" x14ac:dyDescent="0.25">
      <c r="A248" s="90"/>
      <c r="B248" s="28">
        <v>45043</v>
      </c>
      <c r="C248" s="85" t="s">
        <v>990</v>
      </c>
      <c r="D248" s="30" t="s">
        <v>132</v>
      </c>
      <c r="E248" s="31">
        <f t="shared" si="3"/>
        <v>40</v>
      </c>
      <c r="F248" s="56"/>
      <c r="G248" s="54"/>
      <c r="H248" s="54"/>
      <c r="I248" s="54"/>
      <c r="J248" s="54"/>
      <c r="K248" s="54"/>
      <c r="L248" s="54"/>
      <c r="M248" s="54"/>
      <c r="N248" s="54">
        <v>40</v>
      </c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</row>
    <row r="249" spans="1:30" x14ac:dyDescent="0.25">
      <c r="A249" s="90"/>
      <c r="B249" s="28">
        <v>45043</v>
      </c>
      <c r="C249" s="85" t="s">
        <v>1001</v>
      </c>
      <c r="D249" s="30" t="s">
        <v>132</v>
      </c>
      <c r="E249" s="31">
        <f t="shared" si="3"/>
        <v>300</v>
      </c>
      <c r="F249" s="56"/>
      <c r="G249" s="54"/>
      <c r="H249" s="54"/>
      <c r="I249" s="54"/>
      <c r="J249" s="54"/>
      <c r="K249" s="54"/>
      <c r="L249" s="54"/>
      <c r="M249" s="54"/>
      <c r="N249" s="54">
        <v>300</v>
      </c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</row>
    <row r="250" spans="1:30" x14ac:dyDescent="0.25">
      <c r="A250" s="90"/>
      <c r="B250" s="28">
        <v>45043</v>
      </c>
      <c r="C250" s="85" t="s">
        <v>991</v>
      </c>
      <c r="D250" s="30" t="s">
        <v>132</v>
      </c>
      <c r="E250" s="31">
        <f t="shared" si="3"/>
        <v>90</v>
      </c>
      <c r="F250" s="56"/>
      <c r="G250" s="54"/>
      <c r="H250" s="54"/>
      <c r="I250" s="54"/>
      <c r="J250" s="54"/>
      <c r="K250" s="54"/>
      <c r="L250" s="54"/>
      <c r="M250" s="54"/>
      <c r="N250" s="54">
        <v>90</v>
      </c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</row>
    <row r="251" spans="1:30" x14ac:dyDescent="0.25">
      <c r="A251" s="90"/>
      <c r="B251" s="28">
        <v>45043</v>
      </c>
      <c r="C251" s="85" t="s">
        <v>552</v>
      </c>
      <c r="D251" s="30" t="s">
        <v>132</v>
      </c>
      <c r="E251" s="31">
        <f t="shared" si="3"/>
        <v>10</v>
      </c>
      <c r="F251" s="56"/>
      <c r="G251" s="54"/>
      <c r="H251" s="54"/>
      <c r="I251" s="54"/>
      <c r="J251" s="54"/>
      <c r="K251" s="54"/>
      <c r="L251" s="54"/>
      <c r="M251" s="54"/>
      <c r="N251" s="54">
        <v>10</v>
      </c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</row>
    <row r="252" spans="1:30" x14ac:dyDescent="0.25">
      <c r="A252" s="90"/>
      <c r="B252" s="28">
        <v>45043</v>
      </c>
      <c r="C252" s="85" t="s">
        <v>992</v>
      </c>
      <c r="D252" s="30" t="s">
        <v>132</v>
      </c>
      <c r="E252" s="31">
        <f t="shared" si="3"/>
        <v>3</v>
      </c>
      <c r="F252" s="56"/>
      <c r="G252" s="54"/>
      <c r="H252" s="54"/>
      <c r="I252" s="54"/>
      <c r="J252" s="54"/>
      <c r="K252" s="54"/>
      <c r="L252" s="54"/>
      <c r="M252" s="54"/>
      <c r="N252" s="54">
        <v>3</v>
      </c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</row>
    <row r="253" spans="1:30" x14ac:dyDescent="0.25">
      <c r="A253" s="90"/>
      <c r="B253" s="28">
        <v>45043</v>
      </c>
      <c r="C253" s="85" t="s">
        <v>993</v>
      </c>
      <c r="D253" s="30" t="s">
        <v>132</v>
      </c>
      <c r="E253" s="31">
        <f t="shared" si="3"/>
        <v>6</v>
      </c>
      <c r="F253" s="56"/>
      <c r="G253" s="54"/>
      <c r="H253" s="54"/>
      <c r="I253" s="54"/>
      <c r="J253" s="54"/>
      <c r="K253" s="54"/>
      <c r="L253" s="54"/>
      <c r="M253" s="54"/>
      <c r="N253" s="54">
        <v>6</v>
      </c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</row>
    <row r="254" spans="1:30" x14ac:dyDescent="0.25">
      <c r="A254" s="90"/>
      <c r="B254" s="28">
        <v>45043</v>
      </c>
      <c r="C254" s="85" t="s">
        <v>994</v>
      </c>
      <c r="D254" s="30" t="s">
        <v>132</v>
      </c>
      <c r="E254" s="31">
        <f t="shared" si="3"/>
        <v>135</v>
      </c>
      <c r="F254" s="56"/>
      <c r="G254" s="54"/>
      <c r="H254" s="54"/>
      <c r="I254" s="54"/>
      <c r="J254" s="54"/>
      <c r="K254" s="54"/>
      <c r="L254" s="54"/>
      <c r="M254" s="54"/>
      <c r="N254" s="54">
        <v>135</v>
      </c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</row>
    <row r="255" spans="1:30" x14ac:dyDescent="0.25">
      <c r="A255" s="90"/>
      <c r="B255" s="28">
        <v>45043</v>
      </c>
      <c r="C255" s="85" t="s">
        <v>117</v>
      </c>
      <c r="D255" s="30" t="s">
        <v>132</v>
      </c>
      <c r="E255" s="31">
        <f t="shared" si="3"/>
        <v>4</v>
      </c>
      <c r="F255" s="56"/>
      <c r="G255" s="54"/>
      <c r="H255" s="54"/>
      <c r="I255" s="54"/>
      <c r="J255" s="54"/>
      <c r="K255" s="54"/>
      <c r="L255" s="54"/>
      <c r="M255" s="54"/>
      <c r="N255" s="54">
        <v>4</v>
      </c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</row>
    <row r="256" spans="1:30" x14ac:dyDescent="0.25">
      <c r="A256" s="90"/>
      <c r="B256" s="28">
        <v>45043</v>
      </c>
      <c r="C256" s="85" t="s">
        <v>51</v>
      </c>
      <c r="D256" s="30" t="s">
        <v>132</v>
      </c>
      <c r="E256" s="31">
        <f t="shared" si="3"/>
        <v>45</v>
      </c>
      <c r="F256" s="56"/>
      <c r="G256" s="54"/>
      <c r="H256" s="54"/>
      <c r="I256" s="54"/>
      <c r="J256" s="54"/>
      <c r="K256" s="54"/>
      <c r="L256" s="54"/>
      <c r="M256" s="54"/>
      <c r="N256" s="54">
        <v>45</v>
      </c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</row>
    <row r="257" spans="1:30" x14ac:dyDescent="0.25">
      <c r="A257" s="90"/>
      <c r="B257" s="28">
        <v>45043</v>
      </c>
      <c r="C257" s="85" t="s">
        <v>55</v>
      </c>
      <c r="D257" s="30" t="s">
        <v>132</v>
      </c>
      <c r="E257" s="31">
        <f t="shared" si="3"/>
        <v>50</v>
      </c>
      <c r="F257" s="56"/>
      <c r="G257" s="54"/>
      <c r="H257" s="54"/>
      <c r="I257" s="54"/>
      <c r="J257" s="54"/>
      <c r="K257" s="54"/>
      <c r="L257" s="54"/>
      <c r="M257" s="54"/>
      <c r="N257" s="54">
        <v>50</v>
      </c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</row>
    <row r="258" spans="1:30" x14ac:dyDescent="0.25">
      <c r="A258" s="90"/>
      <c r="B258" s="28">
        <v>45043</v>
      </c>
      <c r="C258" s="85" t="s">
        <v>53</v>
      </c>
      <c r="D258" s="30" t="s">
        <v>132</v>
      </c>
      <c r="E258" s="31">
        <f t="shared" si="3"/>
        <v>16</v>
      </c>
      <c r="F258" s="56"/>
      <c r="G258" s="54"/>
      <c r="H258" s="54"/>
      <c r="I258" s="54"/>
      <c r="J258" s="54"/>
      <c r="K258" s="54"/>
      <c r="L258" s="54"/>
      <c r="M258" s="54"/>
      <c r="N258" s="54">
        <v>16</v>
      </c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</row>
    <row r="259" spans="1:30" x14ac:dyDescent="0.25">
      <c r="A259" s="90"/>
      <c r="B259" s="28">
        <v>45043</v>
      </c>
      <c r="C259" s="85" t="s">
        <v>121</v>
      </c>
      <c r="D259" s="30" t="s">
        <v>132</v>
      </c>
      <c r="E259" s="31">
        <f t="shared" si="3"/>
        <v>154</v>
      </c>
      <c r="F259" s="56"/>
      <c r="G259" s="54"/>
      <c r="H259" s="54"/>
      <c r="I259" s="54"/>
      <c r="J259" s="54"/>
      <c r="K259" s="54"/>
      <c r="L259" s="54"/>
      <c r="M259" s="54"/>
      <c r="N259" s="54">
        <v>154</v>
      </c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</row>
    <row r="260" spans="1:30" x14ac:dyDescent="0.25">
      <c r="A260" s="90"/>
      <c r="B260" s="28">
        <v>45043</v>
      </c>
      <c r="C260" s="85" t="s">
        <v>497</v>
      </c>
      <c r="D260" s="30" t="s">
        <v>132</v>
      </c>
      <c r="E260" s="31">
        <f t="shared" si="3"/>
        <v>250</v>
      </c>
      <c r="F260" s="56"/>
      <c r="G260" s="54"/>
      <c r="H260" s="54"/>
      <c r="I260" s="54"/>
      <c r="J260" s="54"/>
      <c r="K260" s="54"/>
      <c r="L260" s="54"/>
      <c r="M260" s="54"/>
      <c r="N260" s="54">
        <v>250</v>
      </c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</row>
    <row r="261" spans="1:30" x14ac:dyDescent="0.25">
      <c r="A261" s="90"/>
      <c r="B261" s="28">
        <v>45043</v>
      </c>
      <c r="C261" s="85" t="s">
        <v>913</v>
      </c>
      <c r="D261" s="30" t="s">
        <v>132</v>
      </c>
      <c r="E261" s="31">
        <f t="shared" si="3"/>
        <v>2</v>
      </c>
      <c r="F261" s="56"/>
      <c r="G261" s="54"/>
      <c r="H261" s="54"/>
      <c r="I261" s="54"/>
      <c r="J261" s="54"/>
      <c r="K261" s="54"/>
      <c r="L261" s="54"/>
      <c r="M261" s="54"/>
      <c r="N261" s="54">
        <v>2</v>
      </c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</row>
    <row r="262" spans="1:30" x14ac:dyDescent="0.25">
      <c r="A262" s="90"/>
      <c r="B262" s="28">
        <v>45043</v>
      </c>
      <c r="C262" s="85" t="s">
        <v>427</v>
      </c>
      <c r="D262" s="30" t="s">
        <v>132</v>
      </c>
      <c r="E262" s="31">
        <f t="shared" ref="E262:E325" si="4">SUM(G262:AD262)</f>
        <v>15</v>
      </c>
      <c r="F262" s="56"/>
      <c r="G262" s="54"/>
      <c r="H262" s="54"/>
      <c r="I262" s="54"/>
      <c r="J262" s="54"/>
      <c r="K262" s="54"/>
      <c r="L262" s="54"/>
      <c r="M262" s="54"/>
      <c r="N262" s="54">
        <v>15</v>
      </c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</row>
    <row r="263" spans="1:30" x14ac:dyDescent="0.25">
      <c r="A263" s="90"/>
      <c r="B263" s="28">
        <v>45049</v>
      </c>
      <c r="C263" s="85" t="s">
        <v>995</v>
      </c>
      <c r="D263" s="30" t="s">
        <v>132</v>
      </c>
      <c r="E263" s="31">
        <f t="shared" si="4"/>
        <v>39.6</v>
      </c>
      <c r="F263" s="56"/>
      <c r="G263" s="54"/>
      <c r="H263" s="54"/>
      <c r="I263" s="54"/>
      <c r="J263" s="54"/>
      <c r="K263" s="54"/>
      <c r="L263" s="54"/>
      <c r="M263" s="54"/>
      <c r="N263" s="54"/>
      <c r="O263" s="54">
        <v>39.6</v>
      </c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</row>
    <row r="264" spans="1:30" x14ac:dyDescent="0.25">
      <c r="A264" s="90"/>
      <c r="B264" s="28">
        <v>45049</v>
      </c>
      <c r="C264" s="85" t="s">
        <v>996</v>
      </c>
      <c r="D264" s="30" t="s">
        <v>132</v>
      </c>
      <c r="E264" s="31">
        <f t="shared" si="4"/>
        <v>316</v>
      </c>
      <c r="F264" s="56"/>
      <c r="G264" s="54"/>
      <c r="H264" s="54"/>
      <c r="I264" s="54"/>
      <c r="J264" s="54"/>
      <c r="K264" s="54"/>
      <c r="L264" s="54"/>
      <c r="M264" s="54"/>
      <c r="N264" s="54"/>
      <c r="O264" s="54">
        <v>316</v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</row>
    <row r="265" spans="1:30" x14ac:dyDescent="0.25">
      <c r="A265" s="90"/>
      <c r="B265" s="28">
        <v>45049</v>
      </c>
      <c r="C265" s="85" t="s">
        <v>997</v>
      </c>
      <c r="D265" s="30" t="s">
        <v>132</v>
      </c>
      <c r="E265" s="31">
        <f t="shared" si="4"/>
        <v>179</v>
      </c>
      <c r="F265" s="56"/>
      <c r="G265" s="54"/>
      <c r="H265" s="54"/>
      <c r="I265" s="54"/>
      <c r="J265" s="54"/>
      <c r="K265" s="54"/>
      <c r="L265" s="54"/>
      <c r="M265" s="54"/>
      <c r="N265" s="54"/>
      <c r="O265" s="54">
        <v>179</v>
      </c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</row>
    <row r="266" spans="1:30" x14ac:dyDescent="0.25">
      <c r="A266" s="90"/>
      <c r="B266" s="28">
        <v>45049</v>
      </c>
      <c r="C266" s="85" t="s">
        <v>1002</v>
      </c>
      <c r="D266" s="30" t="s">
        <v>132</v>
      </c>
      <c r="E266" s="31">
        <f t="shared" si="4"/>
        <v>18</v>
      </c>
      <c r="F266" s="56"/>
      <c r="G266" s="54"/>
      <c r="H266" s="54"/>
      <c r="I266" s="54"/>
      <c r="J266" s="54"/>
      <c r="K266" s="54"/>
      <c r="L266" s="54"/>
      <c r="M266" s="54"/>
      <c r="N266" s="54"/>
      <c r="O266" s="54">
        <f>16.5+1.5</f>
        <v>18</v>
      </c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</row>
    <row r="267" spans="1:30" x14ac:dyDescent="0.25">
      <c r="A267" s="90"/>
      <c r="B267" s="28">
        <v>45050</v>
      </c>
      <c r="C267" s="85" t="s">
        <v>998</v>
      </c>
      <c r="D267" s="30" t="s">
        <v>132</v>
      </c>
      <c r="E267" s="31">
        <f t="shared" si="4"/>
        <v>48</v>
      </c>
      <c r="F267" s="56"/>
      <c r="G267" s="54"/>
      <c r="H267" s="54"/>
      <c r="I267" s="54"/>
      <c r="J267" s="54"/>
      <c r="K267" s="54"/>
      <c r="L267" s="54"/>
      <c r="M267" s="54"/>
      <c r="N267" s="54"/>
      <c r="O267" s="54"/>
      <c r="P267" s="54">
        <v>48</v>
      </c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</row>
    <row r="268" spans="1:30" x14ac:dyDescent="0.25">
      <c r="A268" s="90"/>
      <c r="B268" s="28">
        <v>45050</v>
      </c>
      <c r="C268" s="85" t="s">
        <v>999</v>
      </c>
      <c r="D268" s="30" t="s">
        <v>132</v>
      </c>
      <c r="E268" s="31">
        <f t="shared" si="4"/>
        <v>279</v>
      </c>
      <c r="F268" s="56"/>
      <c r="G268" s="54"/>
      <c r="H268" s="54"/>
      <c r="I268" s="54"/>
      <c r="J268" s="54"/>
      <c r="K268" s="54"/>
      <c r="L268" s="54"/>
      <c r="M268" s="54"/>
      <c r="N268" s="54"/>
      <c r="O268" s="54"/>
      <c r="P268" s="54">
        <v>279</v>
      </c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</row>
    <row r="269" spans="1:30" x14ac:dyDescent="0.25">
      <c r="A269" s="90"/>
      <c r="B269" s="28">
        <v>45050</v>
      </c>
      <c r="C269" s="85" t="s">
        <v>98</v>
      </c>
      <c r="D269" s="30" t="s">
        <v>132</v>
      </c>
      <c r="E269" s="31">
        <f t="shared" si="4"/>
        <v>450</v>
      </c>
      <c r="F269" s="56"/>
      <c r="G269" s="54"/>
      <c r="H269" s="54"/>
      <c r="I269" s="54"/>
      <c r="J269" s="54"/>
      <c r="K269" s="54"/>
      <c r="L269" s="54"/>
      <c r="M269" s="54"/>
      <c r="N269" s="54"/>
      <c r="O269" s="54"/>
      <c r="P269" s="54">
        <v>450</v>
      </c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</row>
    <row r="270" spans="1:30" x14ac:dyDescent="0.25">
      <c r="A270" s="90"/>
      <c r="B270" s="28">
        <v>45050</v>
      </c>
      <c r="C270" s="85" t="s">
        <v>1000</v>
      </c>
      <c r="D270" s="30" t="s">
        <v>132</v>
      </c>
      <c r="E270" s="31">
        <f t="shared" si="4"/>
        <v>800</v>
      </c>
      <c r="F270" s="56"/>
      <c r="G270" s="54"/>
      <c r="H270" s="54"/>
      <c r="I270" s="54"/>
      <c r="J270" s="54"/>
      <c r="K270" s="54"/>
      <c r="L270" s="54"/>
      <c r="M270" s="54"/>
      <c r="N270" s="54"/>
      <c r="O270" s="54"/>
      <c r="P270" s="54">
        <v>800</v>
      </c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</row>
    <row r="271" spans="1:30" x14ac:dyDescent="0.25">
      <c r="A271" s="90"/>
      <c r="B271" s="28">
        <v>45051</v>
      </c>
      <c r="C271" s="85" t="s">
        <v>1003</v>
      </c>
      <c r="D271" s="30" t="s">
        <v>143</v>
      </c>
      <c r="E271" s="31">
        <f t="shared" si="4"/>
        <v>48</v>
      </c>
      <c r="F271" s="56"/>
      <c r="G271" s="54"/>
      <c r="H271" s="54"/>
      <c r="I271" s="54"/>
      <c r="J271" s="54"/>
      <c r="K271" s="54"/>
      <c r="L271" s="54"/>
      <c r="M271" s="54"/>
      <c r="N271" s="54"/>
      <c r="O271" s="54"/>
      <c r="P271" s="54">
        <v>48</v>
      </c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</row>
    <row r="272" spans="1:30" x14ac:dyDescent="0.25">
      <c r="A272" s="90"/>
      <c r="B272" s="28">
        <v>45052</v>
      </c>
      <c r="C272" s="85" t="s">
        <v>97</v>
      </c>
      <c r="D272" s="30" t="s">
        <v>132</v>
      </c>
      <c r="E272" s="31">
        <f t="shared" si="4"/>
        <v>145</v>
      </c>
      <c r="F272" s="56"/>
      <c r="G272" s="54"/>
      <c r="H272" s="54"/>
      <c r="I272" s="54"/>
      <c r="J272" s="54"/>
      <c r="K272" s="54"/>
      <c r="L272" s="54"/>
      <c r="M272" s="54"/>
      <c r="N272" s="54"/>
      <c r="O272" s="54"/>
      <c r="P272" s="54">
        <v>145</v>
      </c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</row>
    <row r="273" spans="1:30" x14ac:dyDescent="0.25">
      <c r="A273" s="90"/>
      <c r="B273" s="28">
        <v>45052</v>
      </c>
      <c r="C273" s="85" t="s">
        <v>427</v>
      </c>
      <c r="D273" s="30" t="s">
        <v>132</v>
      </c>
      <c r="E273" s="31">
        <f t="shared" si="4"/>
        <v>11</v>
      </c>
      <c r="F273" s="56"/>
      <c r="G273" s="54"/>
      <c r="H273" s="54"/>
      <c r="I273" s="54"/>
      <c r="J273" s="54"/>
      <c r="K273" s="54"/>
      <c r="L273" s="54"/>
      <c r="M273" s="54"/>
      <c r="N273" s="54"/>
      <c r="O273" s="54"/>
      <c r="P273" s="54">
        <v>11</v>
      </c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</row>
    <row r="274" spans="1:30" x14ac:dyDescent="0.25">
      <c r="A274" s="90"/>
      <c r="B274" s="28">
        <v>45055</v>
      </c>
      <c r="C274" s="85" t="s">
        <v>1005</v>
      </c>
      <c r="D274" s="30" t="s">
        <v>132</v>
      </c>
      <c r="E274" s="31">
        <f t="shared" si="4"/>
        <v>12</v>
      </c>
      <c r="F274" s="56"/>
      <c r="G274" s="54"/>
      <c r="H274" s="54"/>
      <c r="I274" s="54"/>
      <c r="J274" s="54"/>
      <c r="K274" s="54"/>
      <c r="L274" s="54"/>
      <c r="M274" s="54"/>
      <c r="N274" s="54"/>
      <c r="O274" s="54"/>
      <c r="P274" s="54">
        <v>12</v>
      </c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</row>
    <row r="275" spans="1:30" x14ac:dyDescent="0.25">
      <c r="A275" s="90"/>
      <c r="B275" s="28">
        <v>45055</v>
      </c>
      <c r="C275" s="85" t="s">
        <v>1004</v>
      </c>
      <c r="D275" s="30" t="s">
        <v>132</v>
      </c>
      <c r="E275" s="31">
        <f t="shared" si="4"/>
        <v>32</v>
      </c>
      <c r="F275" s="56"/>
      <c r="G275" s="54"/>
      <c r="H275" s="54"/>
      <c r="I275" s="54"/>
      <c r="J275" s="54"/>
      <c r="K275" s="54"/>
      <c r="L275" s="54"/>
      <c r="M275" s="54"/>
      <c r="N275" s="54"/>
      <c r="O275" s="54"/>
      <c r="P275" s="54">
        <v>32</v>
      </c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</row>
    <row r="276" spans="1:30" x14ac:dyDescent="0.25">
      <c r="A276" s="90"/>
      <c r="B276" s="28">
        <v>45055</v>
      </c>
      <c r="C276" s="85" t="s">
        <v>1006</v>
      </c>
      <c r="D276" s="30" t="s">
        <v>132</v>
      </c>
      <c r="E276" s="31">
        <f t="shared" si="4"/>
        <v>9</v>
      </c>
      <c r="F276" s="56"/>
      <c r="G276" s="54"/>
      <c r="H276" s="54"/>
      <c r="I276" s="54"/>
      <c r="J276" s="54"/>
      <c r="K276" s="54"/>
      <c r="L276" s="54"/>
      <c r="M276" s="54"/>
      <c r="N276" s="54"/>
      <c r="O276" s="54"/>
      <c r="P276" s="54">
        <v>9</v>
      </c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</row>
    <row r="277" spans="1:30" x14ac:dyDescent="0.25">
      <c r="A277" s="90"/>
      <c r="B277" s="28">
        <v>45055</v>
      </c>
      <c r="C277" s="85" t="s">
        <v>1007</v>
      </c>
      <c r="D277" s="30" t="s">
        <v>132</v>
      </c>
      <c r="E277" s="31">
        <f t="shared" si="4"/>
        <v>8</v>
      </c>
      <c r="F277" s="56"/>
      <c r="G277" s="54"/>
      <c r="H277" s="54"/>
      <c r="I277" s="54"/>
      <c r="J277" s="54"/>
      <c r="K277" s="54"/>
      <c r="L277" s="54"/>
      <c r="M277" s="54"/>
      <c r="N277" s="54"/>
      <c r="O277" s="54"/>
      <c r="P277" s="54">
        <v>8</v>
      </c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</row>
    <row r="278" spans="1:30" x14ac:dyDescent="0.25">
      <c r="A278" s="90"/>
      <c r="B278" s="28">
        <v>45055</v>
      </c>
      <c r="C278" s="85" t="s">
        <v>475</v>
      </c>
      <c r="D278" s="30" t="s">
        <v>132</v>
      </c>
      <c r="E278" s="31">
        <f t="shared" si="4"/>
        <v>36</v>
      </c>
      <c r="F278" s="56"/>
      <c r="G278" s="54"/>
      <c r="H278" s="54"/>
      <c r="I278" s="54"/>
      <c r="J278" s="54"/>
      <c r="K278" s="54"/>
      <c r="L278" s="54"/>
      <c r="M278" s="54"/>
      <c r="N278" s="54"/>
      <c r="O278" s="54"/>
      <c r="P278" s="54">
        <v>36</v>
      </c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</row>
    <row r="279" spans="1:30" x14ac:dyDescent="0.25">
      <c r="A279" s="90"/>
      <c r="B279" s="28">
        <v>45055</v>
      </c>
      <c r="C279" s="85" t="s">
        <v>399</v>
      </c>
      <c r="D279" s="30" t="s">
        <v>132</v>
      </c>
      <c r="E279" s="31">
        <f t="shared" si="4"/>
        <v>39</v>
      </c>
      <c r="F279" s="56"/>
      <c r="G279" s="54"/>
      <c r="H279" s="54"/>
      <c r="I279" s="54"/>
      <c r="J279" s="54"/>
      <c r="K279" s="54"/>
      <c r="L279" s="54"/>
      <c r="M279" s="54"/>
      <c r="N279" s="54"/>
      <c r="O279" s="54"/>
      <c r="P279" s="54">
        <v>39</v>
      </c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</row>
    <row r="280" spans="1:30" x14ac:dyDescent="0.25">
      <c r="A280" s="90"/>
      <c r="B280" s="28">
        <v>45055</v>
      </c>
      <c r="C280" s="85" t="s">
        <v>116</v>
      </c>
      <c r="D280" s="30" t="s">
        <v>138</v>
      </c>
      <c r="E280" s="31">
        <f t="shared" si="4"/>
        <v>162</v>
      </c>
      <c r="F280" s="56"/>
      <c r="G280" s="54"/>
      <c r="H280" s="54"/>
      <c r="I280" s="54"/>
      <c r="J280" s="54"/>
      <c r="K280" s="54"/>
      <c r="L280" s="54"/>
      <c r="M280" s="54"/>
      <c r="N280" s="54"/>
      <c r="O280" s="54"/>
      <c r="P280" s="54">
        <v>162</v>
      </c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</row>
    <row r="281" spans="1:30" x14ac:dyDescent="0.25">
      <c r="A281" s="90"/>
      <c r="B281" s="28">
        <v>45056</v>
      </c>
      <c r="C281" s="85" t="s">
        <v>1008</v>
      </c>
      <c r="D281" s="30" t="s">
        <v>132</v>
      </c>
      <c r="E281" s="31">
        <f t="shared" si="4"/>
        <v>75</v>
      </c>
      <c r="F281" s="56"/>
      <c r="G281" s="54"/>
      <c r="H281" s="54"/>
      <c r="I281" s="54"/>
      <c r="J281" s="54"/>
      <c r="K281" s="54"/>
      <c r="L281" s="54"/>
      <c r="M281" s="54"/>
      <c r="N281" s="54"/>
      <c r="O281" s="54"/>
      <c r="P281" s="54">
        <v>75</v>
      </c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</row>
    <row r="282" spans="1:30" x14ac:dyDescent="0.25">
      <c r="A282" s="90"/>
      <c r="B282" s="28">
        <v>45056</v>
      </c>
      <c r="C282" s="85" t="s">
        <v>1009</v>
      </c>
      <c r="D282" s="30" t="s">
        <v>132</v>
      </c>
      <c r="E282" s="31">
        <f t="shared" si="4"/>
        <v>75</v>
      </c>
      <c r="F282" s="56"/>
      <c r="G282" s="54"/>
      <c r="H282" s="54"/>
      <c r="I282" s="54"/>
      <c r="J282" s="54"/>
      <c r="K282" s="54"/>
      <c r="L282" s="54"/>
      <c r="M282" s="54"/>
      <c r="N282" s="54"/>
      <c r="O282" s="54"/>
      <c r="P282" s="54">
        <v>75</v>
      </c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</row>
    <row r="283" spans="1:30" x14ac:dyDescent="0.25">
      <c r="A283" s="90"/>
      <c r="B283" s="28">
        <v>45057</v>
      </c>
      <c r="C283" s="85" t="s">
        <v>110</v>
      </c>
      <c r="D283" s="30" t="s">
        <v>143</v>
      </c>
      <c r="E283" s="31">
        <f t="shared" si="4"/>
        <v>400</v>
      </c>
      <c r="F283" s="56"/>
      <c r="G283" s="54"/>
      <c r="H283" s="54"/>
      <c r="I283" s="54"/>
      <c r="J283" s="54"/>
      <c r="K283" s="54"/>
      <c r="L283" s="54"/>
      <c r="M283" s="54"/>
      <c r="N283" s="54"/>
      <c r="O283" s="54"/>
      <c r="P283" s="54">
        <v>400</v>
      </c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</row>
    <row r="284" spans="1:30" x14ac:dyDescent="0.25">
      <c r="A284" s="90"/>
      <c r="B284" s="28">
        <v>45058</v>
      </c>
      <c r="C284" s="85" t="s">
        <v>121</v>
      </c>
      <c r="D284" s="30" t="s">
        <v>132</v>
      </c>
      <c r="E284" s="31">
        <f t="shared" si="4"/>
        <v>138</v>
      </c>
      <c r="F284" s="56"/>
      <c r="G284" s="54"/>
      <c r="H284" s="54"/>
      <c r="I284" s="54"/>
      <c r="J284" s="54"/>
      <c r="K284" s="54"/>
      <c r="L284" s="54"/>
      <c r="M284" s="54"/>
      <c r="N284" s="54"/>
      <c r="O284" s="54"/>
      <c r="P284" s="54">
        <v>138</v>
      </c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</row>
    <row r="285" spans="1:30" x14ac:dyDescent="0.25">
      <c r="A285" s="90"/>
      <c r="B285" s="28">
        <v>45058</v>
      </c>
      <c r="C285" s="85" t="s">
        <v>662</v>
      </c>
      <c r="D285" s="30" t="s">
        <v>132</v>
      </c>
      <c r="E285" s="31">
        <f t="shared" si="4"/>
        <v>222</v>
      </c>
      <c r="F285" s="56"/>
      <c r="G285" s="54"/>
      <c r="H285" s="54"/>
      <c r="I285" s="54"/>
      <c r="J285" s="54"/>
      <c r="K285" s="54"/>
      <c r="L285" s="54"/>
      <c r="M285" s="54"/>
      <c r="N285" s="54"/>
      <c r="O285" s="54"/>
      <c r="P285" s="54">
        <v>222</v>
      </c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</row>
    <row r="286" spans="1:30" x14ac:dyDescent="0.25">
      <c r="A286" s="90"/>
      <c r="B286" s="28">
        <v>45058</v>
      </c>
      <c r="C286" s="85" t="s">
        <v>117</v>
      </c>
      <c r="D286" s="30" t="s">
        <v>143</v>
      </c>
      <c r="E286" s="31">
        <f t="shared" si="4"/>
        <v>77</v>
      </c>
      <c r="F286" s="56"/>
      <c r="G286" s="54"/>
      <c r="H286" s="54"/>
      <c r="I286" s="54"/>
      <c r="J286" s="54"/>
      <c r="K286" s="54"/>
      <c r="L286" s="54"/>
      <c r="M286" s="54"/>
      <c r="N286" s="54"/>
      <c r="O286" s="54"/>
      <c r="P286" s="54">
        <v>77</v>
      </c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</row>
    <row r="287" spans="1:30" x14ac:dyDescent="0.25">
      <c r="A287" s="90"/>
      <c r="B287" s="28">
        <v>45059</v>
      </c>
      <c r="C287" s="85" t="s">
        <v>99</v>
      </c>
      <c r="D287" s="30" t="s">
        <v>132</v>
      </c>
      <c r="E287" s="31">
        <f t="shared" si="4"/>
        <v>34</v>
      </c>
      <c r="F287" s="56"/>
      <c r="G287" s="54"/>
      <c r="H287" s="54"/>
      <c r="I287" s="54"/>
      <c r="J287" s="54"/>
      <c r="K287" s="54"/>
      <c r="L287" s="54"/>
      <c r="M287" s="54"/>
      <c r="N287" s="54"/>
      <c r="O287" s="54">
        <v>34</v>
      </c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</row>
    <row r="288" spans="1:30" x14ac:dyDescent="0.25">
      <c r="A288" s="90"/>
      <c r="B288" s="28">
        <v>45059</v>
      </c>
      <c r="C288" s="85" t="s">
        <v>100</v>
      </c>
      <c r="D288" s="30" t="s">
        <v>132</v>
      </c>
      <c r="E288" s="31">
        <f t="shared" si="4"/>
        <v>88</v>
      </c>
      <c r="F288" s="56"/>
      <c r="G288" s="54"/>
      <c r="H288" s="54"/>
      <c r="I288" s="54"/>
      <c r="J288" s="54"/>
      <c r="K288" s="54"/>
      <c r="L288" s="54"/>
      <c r="M288" s="54"/>
      <c r="N288" s="54"/>
      <c r="O288" s="54">
        <v>88</v>
      </c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</row>
    <row r="289" spans="1:30" x14ac:dyDescent="0.25">
      <c r="A289" s="90"/>
      <c r="B289" s="28">
        <v>45059</v>
      </c>
      <c r="C289" s="85" t="s">
        <v>101</v>
      </c>
      <c r="D289" s="30" t="s">
        <v>132</v>
      </c>
      <c r="E289" s="31">
        <f t="shared" si="4"/>
        <v>125</v>
      </c>
      <c r="F289" s="56"/>
      <c r="G289" s="54"/>
      <c r="H289" s="54"/>
      <c r="I289" s="54"/>
      <c r="J289" s="54"/>
      <c r="K289" s="54"/>
      <c r="L289" s="54"/>
      <c r="M289" s="54"/>
      <c r="N289" s="54"/>
      <c r="O289" s="54">
        <v>125</v>
      </c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</row>
    <row r="290" spans="1:30" x14ac:dyDescent="0.25">
      <c r="A290" s="90"/>
      <c r="B290" s="28">
        <v>45059</v>
      </c>
      <c r="C290" s="85" t="s">
        <v>102</v>
      </c>
      <c r="D290" s="30" t="s">
        <v>132</v>
      </c>
      <c r="E290" s="31">
        <f t="shared" si="4"/>
        <v>237.5</v>
      </c>
      <c r="F290" s="56"/>
      <c r="G290" s="54"/>
      <c r="H290" s="54"/>
      <c r="I290" s="54"/>
      <c r="J290" s="54"/>
      <c r="K290" s="54"/>
      <c r="L290" s="54"/>
      <c r="M290" s="54"/>
      <c r="N290" s="54"/>
      <c r="O290" s="54">
        <f>236+1.5</f>
        <v>237.5</v>
      </c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</row>
    <row r="291" spans="1:30" x14ac:dyDescent="0.25">
      <c r="A291" s="90"/>
      <c r="B291" s="28">
        <v>45059</v>
      </c>
      <c r="C291" s="85" t="s">
        <v>905</v>
      </c>
      <c r="D291" s="30" t="s">
        <v>143</v>
      </c>
      <c r="E291" s="31">
        <f t="shared" si="4"/>
        <v>80</v>
      </c>
      <c r="F291" s="56"/>
      <c r="G291" s="54"/>
      <c r="H291" s="54"/>
      <c r="I291" s="54"/>
      <c r="J291" s="54"/>
      <c r="K291" s="54"/>
      <c r="L291" s="54"/>
      <c r="M291" s="54"/>
      <c r="N291" s="54"/>
      <c r="O291" s="54"/>
      <c r="P291" s="54">
        <v>80</v>
      </c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</row>
    <row r="292" spans="1:30" x14ac:dyDescent="0.25">
      <c r="A292" s="90"/>
      <c r="B292" s="28">
        <v>45059</v>
      </c>
      <c r="C292" s="85" t="s">
        <v>112</v>
      </c>
      <c r="D292" s="30" t="s">
        <v>143</v>
      </c>
      <c r="E292" s="31">
        <f t="shared" si="4"/>
        <v>234</v>
      </c>
      <c r="F292" s="56"/>
      <c r="G292" s="54"/>
      <c r="H292" s="54"/>
      <c r="I292" s="54"/>
      <c r="J292" s="54"/>
      <c r="K292" s="54"/>
      <c r="L292" s="54"/>
      <c r="M292" s="54"/>
      <c r="N292" s="54"/>
      <c r="O292" s="54"/>
      <c r="P292" s="54">
        <v>234</v>
      </c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</row>
    <row r="293" spans="1:30" x14ac:dyDescent="0.25">
      <c r="A293" s="90"/>
      <c r="B293" s="28">
        <v>45059</v>
      </c>
      <c r="C293" s="85" t="s">
        <v>1010</v>
      </c>
      <c r="D293" s="30" t="s">
        <v>138</v>
      </c>
      <c r="E293" s="31">
        <f t="shared" si="4"/>
        <v>25</v>
      </c>
      <c r="F293" s="56"/>
      <c r="G293" s="54"/>
      <c r="H293" s="54"/>
      <c r="I293" s="54"/>
      <c r="J293" s="54"/>
      <c r="K293" s="54"/>
      <c r="L293" s="54"/>
      <c r="M293" s="54"/>
      <c r="N293" s="54"/>
      <c r="O293" s="54"/>
      <c r="P293" s="54">
        <v>25</v>
      </c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</row>
    <row r="294" spans="1:30" x14ac:dyDescent="0.25">
      <c r="A294" s="90"/>
      <c r="B294" s="28">
        <v>45059</v>
      </c>
      <c r="C294" s="85" t="s">
        <v>61</v>
      </c>
      <c r="D294" s="30" t="s">
        <v>138</v>
      </c>
      <c r="E294" s="31">
        <f t="shared" si="4"/>
        <v>46</v>
      </c>
      <c r="F294" s="56"/>
      <c r="G294" s="54"/>
      <c r="H294" s="54"/>
      <c r="I294" s="54"/>
      <c r="J294" s="54"/>
      <c r="K294" s="54"/>
      <c r="L294" s="54"/>
      <c r="M294" s="54"/>
      <c r="N294" s="54"/>
      <c r="O294" s="54"/>
      <c r="P294" s="54">
        <f>4+10+18+14</f>
        <v>46</v>
      </c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</row>
    <row r="295" spans="1:30" x14ac:dyDescent="0.25">
      <c r="A295" s="90"/>
      <c r="B295" s="28">
        <v>45059</v>
      </c>
      <c r="C295" s="85" t="s">
        <v>1011</v>
      </c>
      <c r="D295" s="30" t="s">
        <v>138</v>
      </c>
      <c r="E295" s="31">
        <f t="shared" si="4"/>
        <v>240</v>
      </c>
      <c r="F295" s="56"/>
      <c r="G295" s="54"/>
      <c r="H295" s="54"/>
      <c r="I295" s="54"/>
      <c r="J295" s="54"/>
      <c r="K295" s="54"/>
      <c r="L295" s="54"/>
      <c r="M295" s="54"/>
      <c r="N295" s="54"/>
      <c r="O295" s="54"/>
      <c r="P295" s="54">
        <v>240</v>
      </c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</row>
    <row r="296" spans="1:30" x14ac:dyDescent="0.25">
      <c r="A296" s="90"/>
      <c r="B296" s="28">
        <v>45059</v>
      </c>
      <c r="C296" s="85" t="s">
        <v>114</v>
      </c>
      <c r="D296" s="30" t="s">
        <v>138</v>
      </c>
      <c r="E296" s="31">
        <f t="shared" si="4"/>
        <v>300</v>
      </c>
      <c r="F296" s="56"/>
      <c r="G296" s="54"/>
      <c r="H296" s="54"/>
      <c r="I296" s="54"/>
      <c r="J296" s="54"/>
      <c r="K296" s="54"/>
      <c r="L296" s="54"/>
      <c r="M296" s="54"/>
      <c r="N296" s="54"/>
      <c r="O296" s="54"/>
      <c r="P296" s="54">
        <v>300</v>
      </c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</row>
    <row r="297" spans="1:30" x14ac:dyDescent="0.25">
      <c r="A297" s="90"/>
      <c r="B297" s="28">
        <v>45061</v>
      </c>
      <c r="C297" s="85" t="s">
        <v>115</v>
      </c>
      <c r="D297" s="30" t="s">
        <v>138</v>
      </c>
      <c r="E297" s="31">
        <f t="shared" si="4"/>
        <v>465.18</v>
      </c>
      <c r="F297" s="56"/>
      <c r="G297" s="54"/>
      <c r="H297" s="54"/>
      <c r="I297" s="54"/>
      <c r="J297" s="54"/>
      <c r="K297" s="54"/>
      <c r="L297" s="54"/>
      <c r="M297" s="54"/>
      <c r="N297" s="54"/>
      <c r="O297" s="54"/>
      <c r="P297" s="54">
        <v>465.18</v>
      </c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</row>
    <row r="298" spans="1:30" x14ac:dyDescent="0.25">
      <c r="A298" s="90"/>
      <c r="B298" s="28">
        <v>45061</v>
      </c>
      <c r="C298" s="85" t="s">
        <v>116</v>
      </c>
      <c r="D298" s="30" t="s">
        <v>138</v>
      </c>
      <c r="E298" s="31">
        <f t="shared" si="4"/>
        <v>160</v>
      </c>
      <c r="F298" s="56"/>
      <c r="G298" s="54"/>
      <c r="H298" s="54"/>
      <c r="I298" s="54"/>
      <c r="J298" s="54"/>
      <c r="K298" s="54"/>
      <c r="L298" s="54"/>
      <c r="M298" s="54"/>
      <c r="N298" s="54"/>
      <c r="O298" s="54"/>
      <c r="P298" s="54">
        <v>160</v>
      </c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</row>
    <row r="299" spans="1:30" x14ac:dyDescent="0.25">
      <c r="A299" s="90"/>
      <c r="B299" s="28">
        <v>45061</v>
      </c>
      <c r="C299" s="85" t="s">
        <v>662</v>
      </c>
      <c r="D299" s="30" t="s">
        <v>138</v>
      </c>
      <c r="E299" s="31">
        <f t="shared" si="4"/>
        <v>15</v>
      </c>
      <c r="F299" s="56"/>
      <c r="G299" s="54"/>
      <c r="H299" s="54"/>
      <c r="I299" s="54"/>
      <c r="J299" s="54"/>
      <c r="K299" s="54"/>
      <c r="L299" s="54"/>
      <c r="M299" s="54"/>
      <c r="N299" s="54"/>
      <c r="O299" s="54"/>
      <c r="P299" s="54">
        <v>15</v>
      </c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</row>
    <row r="300" spans="1:30" x14ac:dyDescent="0.25">
      <c r="A300" s="90"/>
      <c r="B300" s="28">
        <v>45061</v>
      </c>
      <c r="C300" s="85" t="s">
        <v>117</v>
      </c>
      <c r="D300" s="30" t="s">
        <v>138</v>
      </c>
      <c r="E300" s="31">
        <f t="shared" si="4"/>
        <v>18</v>
      </c>
      <c r="F300" s="56"/>
      <c r="G300" s="54"/>
      <c r="H300" s="54"/>
      <c r="I300" s="54"/>
      <c r="J300" s="54"/>
      <c r="K300" s="54"/>
      <c r="L300" s="54"/>
      <c r="M300" s="54"/>
      <c r="N300" s="54"/>
      <c r="O300" s="54"/>
      <c r="P300" s="54">
        <v>18</v>
      </c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</row>
    <row r="301" spans="1:30" x14ac:dyDescent="0.25">
      <c r="A301" s="90"/>
      <c r="B301" s="28">
        <v>45061</v>
      </c>
      <c r="C301" s="85" t="s">
        <v>899</v>
      </c>
      <c r="D301" s="30" t="s">
        <v>138</v>
      </c>
      <c r="E301" s="31">
        <f t="shared" si="4"/>
        <v>10</v>
      </c>
      <c r="F301" s="56"/>
      <c r="G301" s="54"/>
      <c r="H301" s="54"/>
      <c r="I301" s="54"/>
      <c r="J301" s="54"/>
      <c r="K301" s="54"/>
      <c r="L301" s="54"/>
      <c r="M301" s="54"/>
      <c r="N301" s="54"/>
      <c r="O301" s="54"/>
      <c r="P301" s="54">
        <v>10</v>
      </c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</row>
    <row r="302" spans="1:30" x14ac:dyDescent="0.25">
      <c r="A302" s="90"/>
      <c r="B302" s="28">
        <v>45061</v>
      </c>
      <c r="C302" s="85" t="s">
        <v>662</v>
      </c>
      <c r="D302" s="30" t="s">
        <v>138</v>
      </c>
      <c r="E302" s="31">
        <f t="shared" si="4"/>
        <v>30</v>
      </c>
      <c r="F302" s="56"/>
      <c r="G302" s="54"/>
      <c r="H302" s="54"/>
      <c r="I302" s="54"/>
      <c r="J302" s="54"/>
      <c r="K302" s="54"/>
      <c r="L302" s="54"/>
      <c r="M302" s="54"/>
      <c r="N302" s="54"/>
      <c r="O302" s="54"/>
      <c r="P302" s="54">
        <v>30</v>
      </c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</row>
    <row r="303" spans="1:30" x14ac:dyDescent="0.25">
      <c r="A303" s="90"/>
      <c r="B303" s="28">
        <v>45062</v>
      </c>
      <c r="C303" s="85" t="s">
        <v>103</v>
      </c>
      <c r="D303" s="30" t="s">
        <v>132</v>
      </c>
      <c r="E303" s="31">
        <f t="shared" si="4"/>
        <v>25</v>
      </c>
      <c r="F303" s="56"/>
      <c r="G303" s="54"/>
      <c r="H303" s="54"/>
      <c r="I303" s="54"/>
      <c r="J303" s="54"/>
      <c r="K303" s="54"/>
      <c r="L303" s="54"/>
      <c r="M303" s="54"/>
      <c r="N303" s="54"/>
      <c r="O303" s="54"/>
      <c r="P303" s="54">
        <v>25</v>
      </c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</row>
    <row r="304" spans="1:30" x14ac:dyDescent="0.25">
      <c r="A304" s="90"/>
      <c r="B304" s="28">
        <v>45065</v>
      </c>
      <c r="C304" s="85" t="s">
        <v>94</v>
      </c>
      <c r="D304" s="30" t="s">
        <v>132</v>
      </c>
      <c r="E304" s="31">
        <f t="shared" si="4"/>
        <v>50</v>
      </c>
      <c r="F304" s="56"/>
      <c r="G304" s="54"/>
      <c r="H304" s="54"/>
      <c r="I304" s="54"/>
      <c r="J304" s="54"/>
      <c r="K304" s="54"/>
      <c r="L304" s="54"/>
      <c r="M304" s="54"/>
      <c r="N304" s="54"/>
      <c r="O304" s="54"/>
      <c r="P304" s="54">
        <v>50</v>
      </c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</row>
    <row r="305" spans="1:30" x14ac:dyDescent="0.25">
      <c r="A305" s="90"/>
      <c r="B305" s="28">
        <v>45072</v>
      </c>
      <c r="C305" s="85" t="s">
        <v>117</v>
      </c>
      <c r="D305" s="30" t="s">
        <v>138</v>
      </c>
      <c r="E305" s="31">
        <f t="shared" si="4"/>
        <v>38</v>
      </c>
      <c r="F305" s="56"/>
      <c r="G305" s="54"/>
      <c r="H305" s="54"/>
      <c r="I305" s="54"/>
      <c r="J305" s="54"/>
      <c r="K305" s="54"/>
      <c r="L305" s="54"/>
      <c r="M305" s="54"/>
      <c r="N305" s="54"/>
      <c r="O305" s="54"/>
      <c r="P305" s="54">
        <v>38</v>
      </c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</row>
    <row r="306" spans="1:30" x14ac:dyDescent="0.25">
      <c r="A306" s="90"/>
      <c r="B306" s="28">
        <v>45074</v>
      </c>
      <c r="C306" s="85" t="s">
        <v>118</v>
      </c>
      <c r="D306" s="30" t="s">
        <v>138</v>
      </c>
      <c r="E306" s="31">
        <f t="shared" si="4"/>
        <v>797.1</v>
      </c>
      <c r="F306" s="56"/>
      <c r="G306" s="54"/>
      <c r="H306" s="54"/>
      <c r="I306" s="54"/>
      <c r="J306" s="54"/>
      <c r="K306" s="54"/>
      <c r="L306" s="54"/>
      <c r="M306" s="54"/>
      <c r="N306" s="54"/>
      <c r="O306" s="54">
        <v>797.1</v>
      </c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</row>
    <row r="307" spans="1:30" x14ac:dyDescent="0.25">
      <c r="A307" s="90"/>
      <c r="B307" s="28">
        <v>45075</v>
      </c>
      <c r="C307" s="85" t="s">
        <v>119</v>
      </c>
      <c r="D307" s="30" t="s">
        <v>138</v>
      </c>
      <c r="E307" s="31">
        <f t="shared" si="4"/>
        <v>598</v>
      </c>
      <c r="F307" s="56"/>
      <c r="G307" s="54"/>
      <c r="H307" s="54"/>
      <c r="I307" s="54"/>
      <c r="J307" s="54"/>
      <c r="K307" s="54"/>
      <c r="L307" s="54"/>
      <c r="M307" s="54"/>
      <c r="N307" s="54"/>
      <c r="O307" s="54">
        <v>598</v>
      </c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</row>
    <row r="308" spans="1:30" x14ac:dyDescent="0.25">
      <c r="A308" s="90"/>
      <c r="B308" s="28">
        <v>45083</v>
      </c>
      <c r="C308" s="85" t="s">
        <v>1012</v>
      </c>
      <c r="D308" s="30" t="s">
        <v>132</v>
      </c>
      <c r="E308" s="31">
        <f t="shared" si="4"/>
        <v>580</v>
      </c>
      <c r="F308" s="56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>
        <f>880-300</f>
        <v>580</v>
      </c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</row>
    <row r="309" spans="1:30" x14ac:dyDescent="0.25">
      <c r="A309" s="90"/>
      <c r="B309" s="28">
        <v>45087</v>
      </c>
      <c r="C309" s="85" t="s">
        <v>116</v>
      </c>
      <c r="D309" s="30" t="s">
        <v>132</v>
      </c>
      <c r="E309" s="31">
        <f t="shared" si="4"/>
        <v>200</v>
      </c>
      <c r="F309" s="56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>
        <v>200</v>
      </c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</row>
    <row r="310" spans="1:30" x14ac:dyDescent="0.25">
      <c r="A310" s="90"/>
      <c r="B310" s="28">
        <v>45091</v>
      </c>
      <c r="C310" s="85" t="s">
        <v>290</v>
      </c>
      <c r="D310" s="30" t="s">
        <v>142</v>
      </c>
      <c r="E310" s="31">
        <f t="shared" si="4"/>
        <v>400</v>
      </c>
      <c r="F310" s="56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>
        <v>400</v>
      </c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</row>
    <row r="311" spans="1:30" x14ac:dyDescent="0.25">
      <c r="A311" s="90"/>
      <c r="B311" s="28">
        <v>45101</v>
      </c>
      <c r="C311" s="85" t="s">
        <v>1013</v>
      </c>
      <c r="D311" s="30" t="s">
        <v>132</v>
      </c>
      <c r="E311" s="31">
        <f t="shared" si="4"/>
        <v>42</v>
      </c>
      <c r="F311" s="56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>
        <v>42</v>
      </c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</row>
    <row r="312" spans="1:30" x14ac:dyDescent="0.25">
      <c r="A312" s="90"/>
      <c r="B312" s="28">
        <v>45101</v>
      </c>
      <c r="C312" s="85" t="s">
        <v>1014</v>
      </c>
      <c r="D312" s="30" t="s">
        <v>132</v>
      </c>
      <c r="E312" s="31">
        <f t="shared" si="4"/>
        <v>21</v>
      </c>
      <c r="F312" s="56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>
        <v>21</v>
      </c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</row>
    <row r="313" spans="1:30" x14ac:dyDescent="0.25">
      <c r="A313" s="90"/>
      <c r="B313" s="28">
        <v>45101</v>
      </c>
      <c r="C313" s="85" t="s">
        <v>1015</v>
      </c>
      <c r="D313" s="30" t="s">
        <v>132</v>
      </c>
      <c r="E313" s="31">
        <f t="shared" si="4"/>
        <v>26</v>
      </c>
      <c r="F313" s="56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>
        <v>26</v>
      </c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</row>
    <row r="314" spans="1:30" x14ac:dyDescent="0.25">
      <c r="A314" s="90"/>
      <c r="B314" s="28">
        <v>45101</v>
      </c>
      <c r="C314" s="85" t="s">
        <v>1016</v>
      </c>
      <c r="D314" s="30" t="s">
        <v>132</v>
      </c>
      <c r="E314" s="31">
        <f t="shared" si="4"/>
        <v>90</v>
      </c>
      <c r="F314" s="56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>
        <v>90</v>
      </c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</row>
    <row r="315" spans="1:30" x14ac:dyDescent="0.25">
      <c r="A315" s="90"/>
      <c r="B315" s="28">
        <v>45101</v>
      </c>
      <c r="C315" s="85" t="s">
        <v>1017</v>
      </c>
      <c r="D315" s="30" t="s">
        <v>132</v>
      </c>
      <c r="E315" s="31">
        <f t="shared" si="4"/>
        <v>16</v>
      </c>
      <c r="F315" s="56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>
        <v>16</v>
      </c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</row>
    <row r="316" spans="1:30" x14ac:dyDescent="0.25">
      <c r="A316" s="90"/>
      <c r="B316" s="28">
        <v>45101</v>
      </c>
      <c r="C316" s="85" t="s">
        <v>1018</v>
      </c>
      <c r="D316" s="30" t="s">
        <v>132</v>
      </c>
      <c r="E316" s="31">
        <f t="shared" si="4"/>
        <v>20</v>
      </c>
      <c r="F316" s="56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>
        <v>20</v>
      </c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</row>
    <row r="317" spans="1:30" x14ac:dyDescent="0.25">
      <c r="A317" s="90"/>
      <c r="B317" s="28">
        <v>45101</v>
      </c>
      <c r="C317" s="85" t="s">
        <v>1019</v>
      </c>
      <c r="D317" s="30" t="s">
        <v>132</v>
      </c>
      <c r="E317" s="31">
        <f t="shared" si="4"/>
        <v>30</v>
      </c>
      <c r="F317" s="56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>
        <v>30</v>
      </c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</row>
    <row r="318" spans="1:30" x14ac:dyDescent="0.25">
      <c r="A318" s="90"/>
      <c r="B318" s="28">
        <v>45101</v>
      </c>
      <c r="C318" s="85" t="s">
        <v>1020</v>
      </c>
      <c r="D318" s="30" t="s">
        <v>132</v>
      </c>
      <c r="E318" s="31">
        <f t="shared" si="4"/>
        <v>30</v>
      </c>
      <c r="F318" s="56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>
        <v>30</v>
      </c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</row>
    <row r="319" spans="1:30" x14ac:dyDescent="0.25">
      <c r="A319" s="90"/>
      <c r="B319" s="28">
        <v>45119</v>
      </c>
      <c r="C319" s="85" t="s">
        <v>679</v>
      </c>
      <c r="D319" s="30" t="s">
        <v>132</v>
      </c>
      <c r="E319" s="31">
        <f t="shared" si="4"/>
        <v>500</v>
      </c>
      <c r="F319" s="56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>
        <v>500</v>
      </c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</row>
    <row r="320" spans="1:30" x14ac:dyDescent="0.25">
      <c r="A320" s="90"/>
      <c r="B320" s="28">
        <v>45120</v>
      </c>
      <c r="C320" s="85" t="s">
        <v>104</v>
      </c>
      <c r="D320" s="30" t="s">
        <v>132</v>
      </c>
      <c r="E320" s="31">
        <f t="shared" si="4"/>
        <v>1860</v>
      </c>
      <c r="F320" s="56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>
        <v>1860</v>
      </c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</row>
    <row r="321" spans="1:30" x14ac:dyDescent="0.25">
      <c r="A321" s="90"/>
      <c r="B321" s="28">
        <v>45120</v>
      </c>
      <c r="C321" s="85" t="s">
        <v>105</v>
      </c>
      <c r="D321" s="30" t="s">
        <v>132</v>
      </c>
      <c r="E321" s="31">
        <f t="shared" si="4"/>
        <v>300</v>
      </c>
      <c r="F321" s="56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>
        <v>300</v>
      </c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</row>
    <row r="322" spans="1:30" x14ac:dyDescent="0.25">
      <c r="A322" s="90"/>
      <c r="B322" s="28">
        <v>45120</v>
      </c>
      <c r="C322" s="85" t="s">
        <v>1021</v>
      </c>
      <c r="D322" s="30" t="s">
        <v>132</v>
      </c>
      <c r="E322" s="31">
        <f t="shared" si="4"/>
        <v>700</v>
      </c>
      <c r="F322" s="56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>
        <v>700</v>
      </c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</row>
    <row r="323" spans="1:30" x14ac:dyDescent="0.25">
      <c r="A323" s="90"/>
      <c r="B323" s="28">
        <v>45125</v>
      </c>
      <c r="C323" s="85" t="s">
        <v>1022</v>
      </c>
      <c r="D323" s="30" t="s">
        <v>132</v>
      </c>
      <c r="E323" s="31">
        <f t="shared" si="4"/>
        <v>140</v>
      </c>
      <c r="F323" s="56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>
        <v>140</v>
      </c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</row>
    <row r="324" spans="1:30" x14ac:dyDescent="0.25">
      <c r="A324" s="90"/>
      <c r="B324" s="28">
        <v>45126</v>
      </c>
      <c r="C324" s="85" t="s">
        <v>1023</v>
      </c>
      <c r="D324" s="30" t="s">
        <v>132</v>
      </c>
      <c r="E324" s="31">
        <f t="shared" si="4"/>
        <v>3730</v>
      </c>
      <c r="F324" s="56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>
        <f>3600+130</f>
        <v>3730</v>
      </c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</row>
    <row r="325" spans="1:30" x14ac:dyDescent="0.25">
      <c r="A325" s="90"/>
      <c r="B325" s="28">
        <v>45126</v>
      </c>
      <c r="C325" s="85" t="s">
        <v>1024</v>
      </c>
      <c r="D325" s="30" t="s">
        <v>132</v>
      </c>
      <c r="E325" s="31">
        <f t="shared" si="4"/>
        <v>145</v>
      </c>
      <c r="F325" s="56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>
        <v>145</v>
      </c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</row>
    <row r="326" spans="1:30" x14ac:dyDescent="0.25">
      <c r="A326" s="90"/>
      <c r="B326" s="28">
        <v>45126</v>
      </c>
      <c r="C326" s="85" t="s">
        <v>94</v>
      </c>
      <c r="D326" s="30" t="s">
        <v>132</v>
      </c>
      <c r="E326" s="31">
        <f t="shared" ref="E326:E362" si="5">SUM(G326:AD326)</f>
        <v>28</v>
      </c>
      <c r="F326" s="56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>
        <v>28</v>
      </c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</row>
    <row r="327" spans="1:30" x14ac:dyDescent="0.25">
      <c r="A327" s="90"/>
      <c r="B327" s="28">
        <v>45150</v>
      </c>
      <c r="C327" s="85" t="s">
        <v>1025</v>
      </c>
      <c r="D327" s="30" t="s">
        <v>132</v>
      </c>
      <c r="E327" s="31">
        <f t="shared" si="5"/>
        <v>152</v>
      </c>
      <c r="F327" s="56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>
        <v>152</v>
      </c>
      <c r="W327" s="54"/>
      <c r="X327" s="54"/>
      <c r="Y327" s="54"/>
      <c r="Z327" s="54"/>
      <c r="AA327" s="54"/>
      <c r="AB327" s="54"/>
      <c r="AC327" s="54"/>
      <c r="AD327" s="54"/>
    </row>
    <row r="328" spans="1:30" x14ac:dyDescent="0.25">
      <c r="A328" s="90"/>
      <c r="B328" s="28">
        <v>45150</v>
      </c>
      <c r="C328" s="85" t="s">
        <v>1026</v>
      </c>
      <c r="D328" s="30" t="s">
        <v>132</v>
      </c>
      <c r="E328" s="31">
        <f t="shared" si="5"/>
        <v>72</v>
      </c>
      <c r="F328" s="56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>
        <v>72</v>
      </c>
      <c r="W328" s="54"/>
      <c r="X328" s="54"/>
      <c r="Y328" s="54"/>
      <c r="Z328" s="54"/>
      <c r="AA328" s="54"/>
      <c r="AB328" s="54"/>
      <c r="AC328" s="54"/>
      <c r="AD328" s="54"/>
    </row>
    <row r="329" spans="1:30" x14ac:dyDescent="0.25">
      <c r="A329" s="90"/>
      <c r="B329" s="28">
        <v>45150</v>
      </c>
      <c r="C329" s="85" t="s">
        <v>1027</v>
      </c>
      <c r="D329" s="30" t="s">
        <v>132</v>
      </c>
      <c r="E329" s="31">
        <f t="shared" si="5"/>
        <v>3</v>
      </c>
      <c r="F329" s="56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>
        <v>3</v>
      </c>
      <c r="W329" s="54"/>
      <c r="X329" s="54"/>
      <c r="Y329" s="54"/>
      <c r="Z329" s="54"/>
      <c r="AA329" s="54"/>
      <c r="AB329" s="54"/>
      <c r="AC329" s="54"/>
      <c r="AD329" s="54"/>
    </row>
    <row r="330" spans="1:30" x14ac:dyDescent="0.25">
      <c r="A330" s="90"/>
      <c r="B330" s="28">
        <v>45150</v>
      </c>
      <c r="C330" s="85" t="s">
        <v>1007</v>
      </c>
      <c r="D330" s="30" t="s">
        <v>132</v>
      </c>
      <c r="E330" s="31">
        <f t="shared" si="5"/>
        <v>7</v>
      </c>
      <c r="F330" s="56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>
        <v>7</v>
      </c>
      <c r="W330" s="54"/>
      <c r="X330" s="54"/>
      <c r="Y330" s="54"/>
      <c r="Z330" s="54"/>
      <c r="AA330" s="54"/>
      <c r="AB330" s="54"/>
      <c r="AC330" s="54"/>
      <c r="AD330" s="54"/>
    </row>
    <row r="331" spans="1:30" x14ac:dyDescent="0.25">
      <c r="A331" s="90"/>
      <c r="B331" s="28">
        <v>45150</v>
      </c>
      <c r="C331" s="85" t="s">
        <v>427</v>
      </c>
      <c r="D331" s="30" t="s">
        <v>132</v>
      </c>
      <c r="E331" s="31">
        <f t="shared" si="5"/>
        <v>92</v>
      </c>
      <c r="F331" s="56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>
        <v>92</v>
      </c>
      <c r="W331" s="54"/>
      <c r="X331" s="54"/>
      <c r="Y331" s="54"/>
      <c r="Z331" s="54"/>
      <c r="AA331" s="54"/>
      <c r="AB331" s="54"/>
      <c r="AC331" s="54"/>
      <c r="AD331" s="54"/>
    </row>
    <row r="332" spans="1:30" x14ac:dyDescent="0.25">
      <c r="A332" s="90"/>
      <c r="B332" s="28">
        <v>45150</v>
      </c>
      <c r="C332" s="85" t="s">
        <v>1028</v>
      </c>
      <c r="D332" s="30" t="s">
        <v>132</v>
      </c>
      <c r="E332" s="31">
        <f t="shared" si="5"/>
        <v>3</v>
      </c>
      <c r="F332" s="56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>
        <v>3</v>
      </c>
      <c r="W332" s="54"/>
      <c r="X332" s="54"/>
      <c r="Y332" s="54"/>
      <c r="Z332" s="54"/>
      <c r="AA332" s="54"/>
      <c r="AB332" s="54"/>
      <c r="AC332" s="54"/>
      <c r="AD332" s="54"/>
    </row>
    <row r="333" spans="1:30" x14ac:dyDescent="0.25">
      <c r="A333" s="90"/>
      <c r="B333" s="28">
        <v>45150</v>
      </c>
      <c r="C333" s="85" t="s">
        <v>1029</v>
      </c>
      <c r="D333" s="30" t="s">
        <v>132</v>
      </c>
      <c r="E333" s="31">
        <f t="shared" si="5"/>
        <v>3</v>
      </c>
      <c r="F333" s="56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>
        <v>3</v>
      </c>
      <c r="W333" s="54"/>
      <c r="X333" s="54"/>
      <c r="Y333" s="54"/>
      <c r="Z333" s="54"/>
      <c r="AA333" s="54"/>
      <c r="AB333" s="54"/>
      <c r="AC333" s="54"/>
      <c r="AD333" s="54"/>
    </row>
    <row r="334" spans="1:30" x14ac:dyDescent="0.25">
      <c r="A334" s="90"/>
      <c r="B334" s="28">
        <v>45150</v>
      </c>
      <c r="C334" s="85" t="s">
        <v>1029</v>
      </c>
      <c r="D334" s="30" t="s">
        <v>132</v>
      </c>
      <c r="E334" s="31">
        <f t="shared" si="5"/>
        <v>82</v>
      </c>
      <c r="F334" s="56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>
        <v>82</v>
      </c>
      <c r="W334" s="54"/>
      <c r="X334" s="54"/>
      <c r="Y334" s="54"/>
      <c r="Z334" s="54"/>
      <c r="AA334" s="54"/>
      <c r="AB334" s="54"/>
      <c r="AC334" s="54"/>
      <c r="AD334" s="54"/>
    </row>
    <row r="335" spans="1:30" x14ac:dyDescent="0.25">
      <c r="A335" s="90"/>
      <c r="B335" s="28">
        <v>45152</v>
      </c>
      <c r="C335" s="85" t="s">
        <v>95</v>
      </c>
      <c r="D335" s="30" t="s">
        <v>141</v>
      </c>
      <c r="E335" s="31">
        <f t="shared" si="5"/>
        <v>480</v>
      </c>
      <c r="F335" s="56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>
        <f>200+280</f>
        <v>480</v>
      </c>
      <c r="W335" s="54"/>
      <c r="X335" s="54"/>
      <c r="Y335" s="54"/>
      <c r="Z335" s="54"/>
      <c r="AA335" s="54"/>
      <c r="AB335" s="54"/>
      <c r="AC335" s="54"/>
      <c r="AD335" s="54"/>
    </row>
    <row r="336" spans="1:30" x14ac:dyDescent="0.25">
      <c r="A336" s="90"/>
      <c r="B336" s="28">
        <v>45152</v>
      </c>
      <c r="C336" s="85" t="s">
        <v>107</v>
      </c>
      <c r="D336" s="30" t="s">
        <v>132</v>
      </c>
      <c r="E336" s="31">
        <f t="shared" si="5"/>
        <v>250</v>
      </c>
      <c r="F336" s="56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>
        <v>250</v>
      </c>
      <c r="W336" s="54"/>
      <c r="X336" s="54"/>
      <c r="Y336" s="54"/>
      <c r="Z336" s="54"/>
      <c r="AA336" s="54"/>
      <c r="AB336" s="54"/>
      <c r="AC336" s="54"/>
      <c r="AD336" s="54"/>
    </row>
    <row r="337" spans="1:30" x14ac:dyDescent="0.25">
      <c r="A337" s="90"/>
      <c r="B337" s="28">
        <v>45152</v>
      </c>
      <c r="C337" s="85" t="s">
        <v>449</v>
      </c>
      <c r="D337" s="30" t="s">
        <v>144</v>
      </c>
      <c r="E337" s="31">
        <f t="shared" si="5"/>
        <v>55</v>
      </c>
      <c r="F337" s="56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>
        <v>55</v>
      </c>
      <c r="W337" s="54"/>
      <c r="X337" s="54"/>
      <c r="Y337" s="54"/>
      <c r="Z337" s="54"/>
      <c r="AA337" s="54"/>
      <c r="AB337" s="54"/>
      <c r="AC337" s="54"/>
      <c r="AD337" s="54"/>
    </row>
    <row r="338" spans="1:30" x14ac:dyDescent="0.25">
      <c r="A338" s="90"/>
      <c r="B338" s="28">
        <v>45152</v>
      </c>
      <c r="C338" s="85" t="s">
        <v>120</v>
      </c>
      <c r="D338" s="30" t="s">
        <v>144</v>
      </c>
      <c r="E338" s="31">
        <f t="shared" si="5"/>
        <v>26</v>
      </c>
      <c r="F338" s="56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>
        <v>26</v>
      </c>
      <c r="W338" s="54"/>
      <c r="X338" s="54"/>
      <c r="Y338" s="54"/>
      <c r="Z338" s="54"/>
      <c r="AA338" s="54"/>
      <c r="AB338" s="54"/>
      <c r="AC338" s="54"/>
      <c r="AD338" s="54"/>
    </row>
    <row r="339" spans="1:30" x14ac:dyDescent="0.25">
      <c r="A339" s="90"/>
      <c r="B339" s="28">
        <v>45152</v>
      </c>
      <c r="C339" s="85" t="s">
        <v>121</v>
      </c>
      <c r="D339" s="30" t="s">
        <v>144</v>
      </c>
      <c r="E339" s="31">
        <f t="shared" si="5"/>
        <v>77</v>
      </c>
      <c r="F339" s="56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>
        <v>77</v>
      </c>
      <c r="W339" s="54"/>
      <c r="X339" s="54"/>
      <c r="Y339" s="54"/>
      <c r="Z339" s="54"/>
      <c r="AA339" s="54"/>
      <c r="AB339" s="54"/>
      <c r="AC339" s="54"/>
      <c r="AD339" s="54"/>
    </row>
    <row r="340" spans="1:30" x14ac:dyDescent="0.25">
      <c r="A340" s="90"/>
      <c r="B340" s="28">
        <v>45155</v>
      </c>
      <c r="C340" s="85" t="s">
        <v>45</v>
      </c>
      <c r="D340" s="30" t="s">
        <v>132</v>
      </c>
      <c r="E340" s="31">
        <f t="shared" si="5"/>
        <v>24</v>
      </c>
      <c r="F340" s="56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>
        <v>24</v>
      </c>
      <c r="W340" s="54"/>
      <c r="X340" s="54"/>
      <c r="Y340" s="54"/>
      <c r="Z340" s="54"/>
      <c r="AA340" s="54"/>
      <c r="AB340" s="54"/>
      <c r="AC340" s="54"/>
      <c r="AD340" s="54"/>
    </row>
    <row r="341" spans="1:30" x14ac:dyDescent="0.25">
      <c r="A341" s="90"/>
      <c r="B341" s="28">
        <v>45156</v>
      </c>
      <c r="C341" s="85" t="s">
        <v>497</v>
      </c>
      <c r="D341" s="30" t="s">
        <v>140</v>
      </c>
      <c r="E341" s="31">
        <f t="shared" si="5"/>
        <v>75</v>
      </c>
      <c r="F341" s="56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>
        <v>75</v>
      </c>
      <c r="W341" s="54"/>
      <c r="X341" s="54"/>
      <c r="Y341" s="54"/>
      <c r="Z341" s="54"/>
      <c r="AA341" s="54"/>
      <c r="AB341" s="54"/>
      <c r="AC341" s="54"/>
      <c r="AD341" s="54"/>
    </row>
    <row r="342" spans="1:30" x14ac:dyDescent="0.25">
      <c r="A342" s="90"/>
      <c r="B342" s="28">
        <v>45156</v>
      </c>
      <c r="C342" s="85" t="s">
        <v>1030</v>
      </c>
      <c r="D342" s="30" t="s">
        <v>140</v>
      </c>
      <c r="E342" s="31">
        <f t="shared" si="5"/>
        <v>78</v>
      </c>
      <c r="F342" s="56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>
        <v>78</v>
      </c>
      <c r="W342" s="54"/>
      <c r="X342" s="54"/>
      <c r="Y342" s="54"/>
      <c r="Z342" s="54"/>
      <c r="AA342" s="54"/>
      <c r="AB342" s="54"/>
      <c r="AC342" s="54"/>
      <c r="AD342" s="54"/>
    </row>
    <row r="343" spans="1:30" x14ac:dyDescent="0.25">
      <c r="A343" s="90"/>
      <c r="B343" s="28">
        <v>45156</v>
      </c>
      <c r="C343" s="85" t="s">
        <v>117</v>
      </c>
      <c r="D343" s="30" t="s">
        <v>140</v>
      </c>
      <c r="E343" s="31">
        <f t="shared" si="5"/>
        <v>65</v>
      </c>
      <c r="F343" s="56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>
        <v>65</v>
      </c>
      <c r="W343" s="54"/>
      <c r="X343" s="54"/>
      <c r="Y343" s="54"/>
      <c r="Z343" s="54"/>
      <c r="AA343" s="54"/>
      <c r="AB343" s="54"/>
      <c r="AC343" s="54"/>
      <c r="AD343" s="54"/>
    </row>
    <row r="344" spans="1:30" x14ac:dyDescent="0.25">
      <c r="A344" s="90"/>
      <c r="B344" s="28">
        <v>45156</v>
      </c>
      <c r="C344" s="85" t="s">
        <v>94</v>
      </c>
      <c r="D344" s="30" t="s">
        <v>132</v>
      </c>
      <c r="E344" s="31">
        <f t="shared" si="5"/>
        <v>80</v>
      </c>
      <c r="F344" s="56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>
        <v>80</v>
      </c>
      <c r="W344" s="54"/>
      <c r="X344" s="54"/>
      <c r="Y344" s="54"/>
      <c r="Z344" s="54"/>
      <c r="AA344" s="54"/>
      <c r="AB344" s="54"/>
      <c r="AC344" s="54"/>
      <c r="AD344" s="54"/>
    </row>
    <row r="345" spans="1:30" x14ac:dyDescent="0.25">
      <c r="A345" s="90"/>
      <c r="B345" s="28">
        <v>45157</v>
      </c>
      <c r="C345" s="85" t="s">
        <v>94</v>
      </c>
      <c r="D345" s="30" t="s">
        <v>132</v>
      </c>
      <c r="E345" s="31">
        <f t="shared" si="5"/>
        <v>300</v>
      </c>
      <c r="F345" s="56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>
        <v>300</v>
      </c>
      <c r="W345" s="54"/>
      <c r="X345" s="54"/>
      <c r="Y345" s="54"/>
      <c r="Z345" s="54"/>
      <c r="AA345" s="54"/>
      <c r="AB345" s="54"/>
      <c r="AC345" s="54"/>
      <c r="AD345" s="54"/>
    </row>
    <row r="346" spans="1:30" x14ac:dyDescent="0.25">
      <c r="A346" s="90"/>
      <c r="B346" s="28">
        <v>45157</v>
      </c>
      <c r="C346" s="85" t="s">
        <v>108</v>
      </c>
      <c r="D346" s="30" t="s">
        <v>132</v>
      </c>
      <c r="E346" s="31">
        <f t="shared" si="5"/>
        <v>20</v>
      </c>
      <c r="F346" s="56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>
        <v>20</v>
      </c>
      <c r="W346" s="54"/>
      <c r="X346" s="54"/>
      <c r="Y346" s="54"/>
      <c r="Z346" s="54"/>
      <c r="AA346" s="54"/>
      <c r="AB346" s="54"/>
      <c r="AC346" s="54"/>
      <c r="AD346" s="54"/>
    </row>
    <row r="347" spans="1:30" x14ac:dyDescent="0.25">
      <c r="A347" s="90"/>
      <c r="B347" s="28">
        <v>45157</v>
      </c>
      <c r="C347" s="85" t="s">
        <v>109</v>
      </c>
      <c r="D347" s="30" t="s">
        <v>132</v>
      </c>
      <c r="E347" s="31">
        <f t="shared" si="5"/>
        <v>150</v>
      </c>
      <c r="F347" s="56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>
        <v>150</v>
      </c>
      <c r="W347" s="54"/>
      <c r="X347" s="54"/>
      <c r="Y347" s="54"/>
      <c r="Z347" s="54"/>
      <c r="AA347" s="54"/>
      <c r="AB347" s="54"/>
      <c r="AC347" s="54"/>
      <c r="AD347" s="54"/>
    </row>
    <row r="348" spans="1:30" x14ac:dyDescent="0.25">
      <c r="A348" s="90"/>
      <c r="B348" s="28">
        <v>45159</v>
      </c>
      <c r="C348" s="85" t="s">
        <v>94</v>
      </c>
      <c r="D348" s="30" t="s">
        <v>132</v>
      </c>
      <c r="E348" s="31">
        <f t="shared" si="5"/>
        <v>100</v>
      </c>
      <c r="F348" s="56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>
        <v>100</v>
      </c>
      <c r="W348" s="54"/>
      <c r="X348" s="54"/>
      <c r="Y348" s="54"/>
      <c r="Z348" s="54"/>
      <c r="AA348" s="54"/>
      <c r="AB348" s="54"/>
      <c r="AC348" s="54"/>
      <c r="AD348" s="54"/>
    </row>
    <row r="349" spans="1:30" x14ac:dyDescent="0.25">
      <c r="A349" s="90"/>
      <c r="B349" s="28">
        <v>45162</v>
      </c>
      <c r="C349" s="85" t="s">
        <v>1031</v>
      </c>
      <c r="D349" s="30" t="s">
        <v>132</v>
      </c>
      <c r="E349" s="31">
        <f t="shared" si="5"/>
        <v>57</v>
      </c>
      <c r="F349" s="56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>
        <v>57</v>
      </c>
      <c r="W349" s="54"/>
      <c r="X349" s="54"/>
      <c r="Y349" s="54"/>
      <c r="Z349" s="54"/>
      <c r="AA349" s="54"/>
      <c r="AB349" s="54"/>
      <c r="AC349" s="54"/>
      <c r="AD349" s="54"/>
    </row>
    <row r="350" spans="1:30" x14ac:dyDescent="0.25">
      <c r="A350" s="90"/>
      <c r="B350" s="28">
        <v>45162</v>
      </c>
      <c r="C350" s="85" t="s">
        <v>1032</v>
      </c>
      <c r="D350" s="30" t="s">
        <v>132</v>
      </c>
      <c r="E350" s="31">
        <f t="shared" si="5"/>
        <v>26</v>
      </c>
      <c r="F350" s="56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>
        <v>26</v>
      </c>
      <c r="W350" s="54"/>
      <c r="X350" s="54"/>
      <c r="Y350" s="54"/>
      <c r="Z350" s="54"/>
      <c r="AA350" s="54"/>
      <c r="AB350" s="54"/>
      <c r="AC350" s="54"/>
      <c r="AD350" s="54"/>
    </row>
    <row r="351" spans="1:30" x14ac:dyDescent="0.25">
      <c r="A351" s="90"/>
      <c r="B351" s="28">
        <v>45162</v>
      </c>
      <c r="C351" s="85" t="s">
        <v>1033</v>
      </c>
      <c r="D351" s="30" t="s">
        <v>132</v>
      </c>
      <c r="E351" s="31">
        <f t="shared" si="5"/>
        <v>16</v>
      </c>
      <c r="F351" s="56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>
        <v>16</v>
      </c>
      <c r="W351" s="54"/>
      <c r="X351" s="54"/>
      <c r="Y351" s="54"/>
      <c r="Z351" s="54"/>
      <c r="AA351" s="54"/>
      <c r="AB351" s="54"/>
      <c r="AC351" s="54"/>
      <c r="AD351" s="54"/>
    </row>
    <row r="352" spans="1:30" x14ac:dyDescent="0.25">
      <c r="A352" s="90"/>
      <c r="B352" s="28">
        <v>45162</v>
      </c>
      <c r="C352" s="85" t="s">
        <v>1034</v>
      </c>
      <c r="D352" s="30" t="s">
        <v>132</v>
      </c>
      <c r="E352" s="31">
        <f t="shared" si="5"/>
        <v>80</v>
      </c>
      <c r="F352" s="56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>
        <v>80</v>
      </c>
      <c r="W352" s="54"/>
      <c r="X352" s="54"/>
      <c r="Y352" s="54"/>
      <c r="Z352" s="54"/>
      <c r="AA352" s="54"/>
      <c r="AB352" s="54"/>
      <c r="AC352" s="54"/>
      <c r="AD352" s="54"/>
    </row>
    <row r="353" spans="1:30" x14ac:dyDescent="0.25">
      <c r="A353" s="90"/>
      <c r="B353" s="28">
        <v>45162</v>
      </c>
      <c r="C353" s="85" t="s">
        <v>1035</v>
      </c>
      <c r="D353" s="30" t="s">
        <v>132</v>
      </c>
      <c r="E353" s="31">
        <f t="shared" si="5"/>
        <v>36</v>
      </c>
      <c r="F353" s="56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>
        <v>36</v>
      </c>
      <c r="W353" s="54"/>
      <c r="X353" s="54"/>
      <c r="Y353" s="54"/>
      <c r="Z353" s="54"/>
      <c r="AA353" s="54"/>
      <c r="AB353" s="54"/>
      <c r="AC353" s="54"/>
      <c r="AD353" s="54"/>
    </row>
    <row r="354" spans="1:30" x14ac:dyDescent="0.25">
      <c r="A354" s="90"/>
      <c r="B354" s="28">
        <v>45162</v>
      </c>
      <c r="C354" s="85" t="s">
        <v>1036</v>
      </c>
      <c r="D354" s="30" t="s">
        <v>132</v>
      </c>
      <c r="E354" s="31">
        <f t="shared" si="5"/>
        <v>8</v>
      </c>
      <c r="F354" s="56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>
        <v>8</v>
      </c>
      <c r="W354" s="54"/>
      <c r="X354" s="54"/>
      <c r="Y354" s="54"/>
      <c r="Z354" s="54"/>
      <c r="AA354" s="54"/>
      <c r="AB354" s="54"/>
      <c r="AC354" s="54"/>
      <c r="AD354" s="54"/>
    </row>
    <row r="355" spans="1:30" x14ac:dyDescent="0.25">
      <c r="A355" s="90"/>
      <c r="B355" s="28">
        <v>45164</v>
      </c>
      <c r="C355" s="85" t="s">
        <v>1037</v>
      </c>
      <c r="D355" s="30" t="s">
        <v>132</v>
      </c>
      <c r="E355" s="31">
        <f t="shared" si="5"/>
        <v>30</v>
      </c>
      <c r="F355" s="56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>
        <v>30</v>
      </c>
      <c r="W355" s="54"/>
      <c r="X355" s="54"/>
      <c r="Y355" s="54"/>
      <c r="Z355" s="54"/>
      <c r="AA355" s="54"/>
      <c r="AB355" s="54"/>
      <c r="AC355" s="54"/>
      <c r="AD355" s="54"/>
    </row>
    <row r="356" spans="1:30" x14ac:dyDescent="0.25">
      <c r="A356" s="90"/>
      <c r="B356" s="28">
        <v>45167</v>
      </c>
      <c r="C356" s="85" t="s">
        <v>116</v>
      </c>
      <c r="D356" s="30" t="s">
        <v>142</v>
      </c>
      <c r="E356" s="31">
        <f t="shared" si="5"/>
        <v>47</v>
      </c>
      <c r="F356" s="56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>
        <v>47</v>
      </c>
      <c r="W356" s="54"/>
      <c r="X356" s="54"/>
      <c r="Y356" s="54"/>
      <c r="Z356" s="54"/>
      <c r="AA356" s="54"/>
      <c r="AB356" s="54"/>
      <c r="AC356" s="54"/>
      <c r="AD356" s="54"/>
    </row>
    <row r="357" spans="1:30" x14ac:dyDescent="0.25">
      <c r="A357" s="90"/>
      <c r="B357" s="28">
        <v>45167</v>
      </c>
      <c r="C357" s="85" t="s">
        <v>547</v>
      </c>
      <c r="D357" s="30" t="s">
        <v>142</v>
      </c>
      <c r="E357" s="31">
        <f t="shared" si="5"/>
        <v>12</v>
      </c>
      <c r="F357" s="56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>
        <v>12</v>
      </c>
      <c r="W357" s="54"/>
      <c r="X357" s="54"/>
      <c r="Y357" s="54"/>
      <c r="Z357" s="54"/>
      <c r="AA357" s="54"/>
      <c r="AB357" s="54"/>
      <c r="AC357" s="54"/>
      <c r="AD357" s="54"/>
    </row>
    <row r="358" spans="1:30" x14ac:dyDescent="0.25">
      <c r="A358" s="90"/>
      <c r="B358" s="28">
        <v>45167</v>
      </c>
      <c r="C358" s="85" t="s">
        <v>1038</v>
      </c>
      <c r="D358" s="30" t="s">
        <v>142</v>
      </c>
      <c r="E358" s="31">
        <f t="shared" si="5"/>
        <v>14</v>
      </c>
      <c r="F358" s="56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>
        <v>14</v>
      </c>
      <c r="W358" s="54"/>
      <c r="X358" s="54"/>
      <c r="Y358" s="54"/>
      <c r="Z358" s="54"/>
      <c r="AA358" s="54"/>
      <c r="AB358" s="54"/>
      <c r="AC358" s="54"/>
      <c r="AD358" s="54"/>
    </row>
    <row r="359" spans="1:30" x14ac:dyDescent="0.25">
      <c r="A359" s="90"/>
      <c r="B359" s="28">
        <v>45213</v>
      </c>
      <c r="C359" s="85" t="s">
        <v>123</v>
      </c>
      <c r="D359" s="30" t="s">
        <v>146</v>
      </c>
      <c r="E359" s="31">
        <f t="shared" si="5"/>
        <v>630</v>
      </c>
      <c r="F359" s="56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Z359" s="54">
        <v>630</v>
      </c>
      <c r="AA359" s="54"/>
      <c r="AB359" s="54"/>
      <c r="AC359" s="54"/>
      <c r="AD359" s="54"/>
    </row>
    <row r="360" spans="1:30" x14ac:dyDescent="0.25">
      <c r="A360" s="90"/>
      <c r="B360" s="28">
        <v>45225</v>
      </c>
      <c r="C360" s="85" t="s">
        <v>122</v>
      </c>
      <c r="D360" s="30" t="s">
        <v>145</v>
      </c>
      <c r="E360" s="31">
        <f t="shared" si="5"/>
        <v>1095</v>
      </c>
      <c r="F360" s="56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>
        <v>1095</v>
      </c>
      <c r="Z360" s="54"/>
      <c r="AB360" s="54"/>
      <c r="AC360" s="54"/>
      <c r="AD360" s="54"/>
    </row>
    <row r="361" spans="1:30" x14ac:dyDescent="0.25">
      <c r="A361" s="90"/>
      <c r="B361" s="28">
        <v>45251</v>
      </c>
      <c r="C361" s="85" t="s">
        <v>124</v>
      </c>
      <c r="D361" s="30" t="s">
        <v>144</v>
      </c>
      <c r="E361" s="31">
        <f t="shared" si="5"/>
        <v>100</v>
      </c>
      <c r="F361" s="56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>
        <v>100</v>
      </c>
      <c r="AC361" s="54"/>
      <c r="AD361" s="54"/>
    </row>
    <row r="362" spans="1:30" x14ac:dyDescent="0.25">
      <c r="A362" s="91"/>
      <c r="B362" s="28">
        <v>45260</v>
      </c>
      <c r="C362" s="85" t="s">
        <v>125</v>
      </c>
      <c r="D362" s="30" t="s">
        <v>147</v>
      </c>
      <c r="E362" s="31">
        <f t="shared" si="5"/>
        <v>1500</v>
      </c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>
        <v>1500</v>
      </c>
      <c r="AC362" s="54"/>
      <c r="AD362" s="54"/>
    </row>
    <row r="363" spans="1:30" ht="15.75" x14ac:dyDescent="0.25">
      <c r="A363" s="95" t="s">
        <v>1270</v>
      </c>
      <c r="B363" s="96"/>
      <c r="C363" s="96"/>
      <c r="D363" s="97"/>
      <c r="E363" s="59">
        <f>SUM(E5:E362)</f>
        <v>60376.148000000001</v>
      </c>
      <c r="F363" s="31"/>
      <c r="G363" s="55">
        <f>SUM(G5:G362)</f>
        <v>5276.85</v>
      </c>
      <c r="H363" s="55">
        <f>SUM(H5:H362)</f>
        <v>2354.5</v>
      </c>
      <c r="I363" s="55">
        <f>SUM(I5:I362)</f>
        <v>1706</v>
      </c>
      <c r="J363" s="55">
        <f>SUM(J5:J362)</f>
        <v>8877.16</v>
      </c>
      <c r="K363" s="55">
        <f>SUM(K5:K362)</f>
        <v>5780.9960000000001</v>
      </c>
      <c r="L363" s="55">
        <f>SUM(L5:L362)</f>
        <v>6473.2620000000006</v>
      </c>
      <c r="M363" s="55">
        <f>SUM(M5:M362)</f>
        <v>5740</v>
      </c>
      <c r="N363" s="55">
        <f>SUM(N5:N362)</f>
        <v>2230</v>
      </c>
      <c r="O363" s="55">
        <f>SUM(O5:O362)</f>
        <v>2432.1999999999998</v>
      </c>
      <c r="P363" s="55">
        <f>SUM(P5:P362)</f>
        <v>4802.18</v>
      </c>
      <c r="Q363" s="55">
        <f>SUM(Q5:Q362)</f>
        <v>0</v>
      </c>
      <c r="R363" s="55">
        <f>SUM(R5:R362)</f>
        <v>1455</v>
      </c>
      <c r="S363" s="55">
        <f>SUM(S5:S362)</f>
        <v>5590</v>
      </c>
      <c r="T363" s="55">
        <f>SUM(T5:T362)</f>
        <v>1813</v>
      </c>
      <c r="U363" s="55">
        <f>SUM(U5:U362)</f>
        <v>0</v>
      </c>
      <c r="V363" s="55">
        <f>SUM(V5:V362)</f>
        <v>2520</v>
      </c>
      <c r="W363" s="55">
        <f>SUM(W5:W362)</f>
        <v>0</v>
      </c>
      <c r="X363" s="55">
        <f>SUM(X5:X362)</f>
        <v>0</v>
      </c>
      <c r="Y363" s="55">
        <f>SUM(Y5:Y362)</f>
        <v>1095</v>
      </c>
      <c r="Z363" s="55">
        <f>SUM(Z5:Z362)</f>
        <v>630</v>
      </c>
      <c r="AA363" s="55">
        <f>SUM(AA5:AA362)</f>
        <v>0</v>
      </c>
      <c r="AB363" s="55">
        <f>SUM(AB5:AB362)</f>
        <v>1600</v>
      </c>
      <c r="AC363" s="55">
        <f>SUM(AC5:AC362)</f>
        <v>0</v>
      </c>
      <c r="AD363" s="55">
        <f>SUM(AD5:AD362)</f>
        <v>0</v>
      </c>
    </row>
    <row r="365" spans="1:30" x14ac:dyDescent="0.25">
      <c r="A365" s="90" t="s">
        <v>291</v>
      </c>
      <c r="B365" s="28">
        <v>44939</v>
      </c>
      <c r="C365" s="85" t="s">
        <v>599</v>
      </c>
      <c r="D365" s="30" t="s">
        <v>161</v>
      </c>
      <c r="E365" s="31">
        <f>+SUM(G365:AD365)</f>
        <v>10</v>
      </c>
      <c r="F365" s="56"/>
      <c r="G365" s="54"/>
      <c r="H365" s="54">
        <v>10</v>
      </c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</row>
    <row r="366" spans="1:30" x14ac:dyDescent="0.25">
      <c r="A366" s="90"/>
      <c r="B366" s="28">
        <v>44939</v>
      </c>
      <c r="C366" s="85" t="s">
        <v>162</v>
      </c>
      <c r="D366" s="30" t="s">
        <v>161</v>
      </c>
      <c r="E366" s="31">
        <f>+SUM(G366:AD366)</f>
        <v>10</v>
      </c>
      <c r="G366" s="54"/>
      <c r="H366" s="54">
        <v>10</v>
      </c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</row>
    <row r="367" spans="1:30" x14ac:dyDescent="0.25">
      <c r="A367" s="90"/>
      <c r="B367" s="28">
        <v>44939</v>
      </c>
      <c r="C367" s="85" t="s">
        <v>174</v>
      </c>
      <c r="D367" s="30" t="s">
        <v>135</v>
      </c>
      <c r="E367" s="31">
        <f>+SUM(G367:AD367)</f>
        <v>36</v>
      </c>
      <c r="G367" s="54"/>
      <c r="H367" s="54">
        <v>36</v>
      </c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</row>
    <row r="368" spans="1:30" x14ac:dyDescent="0.25">
      <c r="A368" s="90"/>
      <c r="B368" s="28">
        <v>44939</v>
      </c>
      <c r="C368" s="85" t="s">
        <v>175</v>
      </c>
      <c r="D368" s="30" t="s">
        <v>135</v>
      </c>
      <c r="E368" s="31">
        <f>+SUM(G368:AD368)</f>
        <v>8</v>
      </c>
      <c r="G368" s="54"/>
      <c r="H368" s="54">
        <v>8</v>
      </c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</row>
    <row r="369" spans="1:30" x14ac:dyDescent="0.25">
      <c r="A369" s="90"/>
      <c r="B369" s="28">
        <v>44943</v>
      </c>
      <c r="C369" s="85" t="s">
        <v>163</v>
      </c>
      <c r="D369" s="30" t="s">
        <v>161</v>
      </c>
      <c r="E369" s="31">
        <f>+SUM(G369:AD369)</f>
        <v>52.5</v>
      </c>
      <c r="G369" s="54"/>
      <c r="H369" s="54">
        <v>52.5</v>
      </c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</row>
    <row r="370" spans="1:30" x14ac:dyDescent="0.25">
      <c r="A370" s="90"/>
      <c r="B370" s="28">
        <v>44944</v>
      </c>
      <c r="C370" s="85" t="s">
        <v>164</v>
      </c>
      <c r="D370" s="30" t="s">
        <v>161</v>
      </c>
      <c r="E370" s="31">
        <f>+SUM(G370:AD370)</f>
        <v>87</v>
      </c>
      <c r="G370" s="54"/>
      <c r="H370" s="54">
        <v>87</v>
      </c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</row>
    <row r="371" spans="1:30" x14ac:dyDescent="0.25">
      <c r="A371" s="90"/>
      <c r="B371" s="28">
        <v>44944</v>
      </c>
      <c r="C371" s="85" t="s">
        <v>167</v>
      </c>
      <c r="D371" s="30" t="s">
        <v>134</v>
      </c>
      <c r="E371" s="31">
        <f>+SUM(G371:AD371)</f>
        <v>45</v>
      </c>
      <c r="G371" s="54"/>
      <c r="H371" s="54">
        <v>45</v>
      </c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</row>
    <row r="372" spans="1:30" x14ac:dyDescent="0.25">
      <c r="A372" s="90"/>
      <c r="B372" s="28">
        <v>44944</v>
      </c>
      <c r="C372" s="85" t="s">
        <v>168</v>
      </c>
      <c r="D372" s="30" t="s">
        <v>134</v>
      </c>
      <c r="E372" s="31">
        <f>+SUM(G372:AD372)</f>
        <v>4</v>
      </c>
      <c r="G372" s="54"/>
      <c r="H372" s="54">
        <v>4</v>
      </c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</row>
    <row r="373" spans="1:30" x14ac:dyDescent="0.25">
      <c r="A373" s="90"/>
      <c r="B373" s="28">
        <v>44944</v>
      </c>
      <c r="C373" s="85" t="s">
        <v>214</v>
      </c>
      <c r="D373" s="30" t="s">
        <v>139</v>
      </c>
      <c r="E373" s="31">
        <f>+SUM(G373:AD373)</f>
        <v>87</v>
      </c>
      <c r="G373" s="54"/>
      <c r="H373" s="54">
        <v>87</v>
      </c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</row>
    <row r="374" spans="1:30" x14ac:dyDescent="0.25">
      <c r="A374" s="90"/>
      <c r="B374" s="28">
        <v>44944</v>
      </c>
      <c r="C374" s="85" t="s">
        <v>94</v>
      </c>
      <c r="D374" s="30" t="s">
        <v>139</v>
      </c>
      <c r="E374" s="31">
        <f>+SUM(G374:AD374)</f>
        <v>80</v>
      </c>
      <c r="G374" s="54"/>
      <c r="H374" s="54">
        <v>80</v>
      </c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</row>
    <row r="375" spans="1:30" x14ac:dyDescent="0.25">
      <c r="A375" s="90"/>
      <c r="B375" s="28">
        <v>44944</v>
      </c>
      <c r="C375" s="85" t="s">
        <v>215</v>
      </c>
      <c r="D375" s="30" t="s">
        <v>139</v>
      </c>
      <c r="E375" s="31">
        <f>+SUM(G375:AD375)</f>
        <v>59</v>
      </c>
      <c r="G375" s="54"/>
      <c r="H375" s="54">
        <v>59</v>
      </c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</row>
    <row r="376" spans="1:30" x14ac:dyDescent="0.25">
      <c r="A376" s="90"/>
      <c r="B376" s="28">
        <v>44944</v>
      </c>
      <c r="C376" s="85" t="s">
        <v>212</v>
      </c>
      <c r="D376" s="30" t="s">
        <v>139</v>
      </c>
      <c r="E376" s="31">
        <f>+SUM(G376:AD376)</f>
        <v>22</v>
      </c>
      <c r="G376" s="54"/>
      <c r="H376" s="54">
        <v>22</v>
      </c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</row>
    <row r="377" spans="1:30" x14ac:dyDescent="0.25">
      <c r="A377" s="90"/>
      <c r="B377" s="28">
        <v>44950</v>
      </c>
      <c r="C377" s="85" t="s">
        <v>159</v>
      </c>
      <c r="D377" s="30" t="s">
        <v>160</v>
      </c>
      <c r="E377" s="31">
        <f>+SUM(G377:AD377)</f>
        <v>504</v>
      </c>
      <c r="G377" s="54">
        <v>504</v>
      </c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</row>
    <row r="378" spans="1:30" x14ac:dyDescent="0.25">
      <c r="A378" s="90"/>
      <c r="B378" s="28">
        <v>44950</v>
      </c>
      <c r="C378" s="85" t="s">
        <v>165</v>
      </c>
      <c r="D378" s="30" t="s">
        <v>161</v>
      </c>
      <c r="E378" s="31">
        <f>+SUM(G378:AD378)</f>
        <v>30</v>
      </c>
      <c r="G378" s="54"/>
      <c r="H378" s="54">
        <v>30</v>
      </c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</row>
    <row r="379" spans="1:30" x14ac:dyDescent="0.25">
      <c r="A379" s="90"/>
      <c r="B379" s="28">
        <v>44952</v>
      </c>
      <c r="C379" s="85" t="s">
        <v>166</v>
      </c>
      <c r="D379" s="30" t="s">
        <v>161</v>
      </c>
      <c r="E379" s="31">
        <f>+SUM(G379:AD379)</f>
        <v>453</v>
      </c>
      <c r="G379" s="54"/>
      <c r="H379" s="54">
        <v>453</v>
      </c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</row>
    <row r="380" spans="1:30" x14ac:dyDescent="0.25">
      <c r="A380" s="90"/>
      <c r="B380" s="28">
        <v>44959</v>
      </c>
      <c r="C380" s="85" t="s">
        <v>176</v>
      </c>
      <c r="D380" s="30" t="s">
        <v>135</v>
      </c>
      <c r="E380" s="31">
        <f>+SUM(G380:AD380)</f>
        <v>40</v>
      </c>
      <c r="G380" s="54"/>
      <c r="H380" s="54"/>
      <c r="I380" s="54"/>
      <c r="J380" s="54">
        <v>40</v>
      </c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</row>
    <row r="381" spans="1:30" x14ac:dyDescent="0.25">
      <c r="A381" s="90"/>
      <c r="B381" s="28">
        <v>44962</v>
      </c>
      <c r="C381" s="85" t="s">
        <v>195</v>
      </c>
      <c r="D381" s="30" t="s">
        <v>196</v>
      </c>
      <c r="E381" s="31">
        <f>+SUM(G381:AD381)</f>
        <v>134</v>
      </c>
      <c r="G381" s="54"/>
      <c r="H381" s="54"/>
      <c r="I381" s="54"/>
      <c r="J381" s="54">
        <v>134</v>
      </c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</row>
    <row r="382" spans="1:30" x14ac:dyDescent="0.25">
      <c r="A382" s="90"/>
      <c r="B382" s="28">
        <v>44962</v>
      </c>
      <c r="C382" s="85" t="s">
        <v>94</v>
      </c>
      <c r="D382" s="30" t="s">
        <v>196</v>
      </c>
      <c r="E382" s="31">
        <f>+SUM(G382:AD382)</f>
        <v>20</v>
      </c>
      <c r="G382" s="54"/>
      <c r="H382" s="54"/>
      <c r="I382" s="54"/>
      <c r="J382" s="54">
        <v>20</v>
      </c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</row>
    <row r="383" spans="1:30" x14ac:dyDescent="0.25">
      <c r="A383" s="90"/>
      <c r="B383" s="28">
        <v>44968</v>
      </c>
      <c r="C383" s="85" t="s">
        <v>197</v>
      </c>
      <c r="D383" s="30" t="s">
        <v>196</v>
      </c>
      <c r="E383" s="31">
        <f>+SUM(G383:AD383)</f>
        <v>250</v>
      </c>
      <c r="G383" s="54"/>
      <c r="H383" s="54"/>
      <c r="I383" s="54"/>
      <c r="J383" s="54">
        <v>250</v>
      </c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</row>
    <row r="384" spans="1:30" x14ac:dyDescent="0.25">
      <c r="A384" s="90"/>
      <c r="B384" s="28">
        <v>44968</v>
      </c>
      <c r="C384" s="85" t="s">
        <v>239</v>
      </c>
      <c r="D384" s="30" t="s">
        <v>240</v>
      </c>
      <c r="E384" s="31">
        <f>+SUM(G384:AD384)</f>
        <v>113</v>
      </c>
      <c r="G384" s="54"/>
      <c r="H384" s="54"/>
      <c r="I384" s="54"/>
      <c r="J384" s="54">
        <v>113</v>
      </c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</row>
    <row r="385" spans="1:30" x14ac:dyDescent="0.25">
      <c r="A385" s="90"/>
      <c r="B385" s="28">
        <v>44968</v>
      </c>
      <c r="C385" s="85" t="s">
        <v>241</v>
      </c>
      <c r="D385" s="30" t="s">
        <v>240</v>
      </c>
      <c r="E385" s="31">
        <f>+SUM(G385:AD385)</f>
        <v>36</v>
      </c>
      <c r="G385" s="54"/>
      <c r="H385" s="54"/>
      <c r="I385" s="54"/>
      <c r="J385" s="54">
        <v>36</v>
      </c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</row>
    <row r="386" spans="1:30" x14ac:dyDescent="0.25">
      <c r="A386" s="90"/>
      <c r="B386" s="28">
        <v>44968</v>
      </c>
      <c r="C386" s="85" t="s">
        <v>242</v>
      </c>
      <c r="D386" s="30" t="s">
        <v>240</v>
      </c>
      <c r="E386" s="31">
        <f>+SUM(G386:AD386)</f>
        <v>11</v>
      </c>
      <c r="G386" s="54"/>
      <c r="H386" s="54"/>
      <c r="I386" s="54"/>
      <c r="J386" s="54">
        <v>11</v>
      </c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</row>
    <row r="387" spans="1:30" x14ac:dyDescent="0.25">
      <c r="A387" s="90"/>
      <c r="B387" s="28">
        <v>44968</v>
      </c>
      <c r="C387" s="85" t="s">
        <v>243</v>
      </c>
      <c r="D387" s="30" t="s">
        <v>240</v>
      </c>
      <c r="E387" s="31">
        <f>+SUM(G387:AD387)</f>
        <v>8</v>
      </c>
      <c r="G387" s="54"/>
      <c r="H387" s="54"/>
      <c r="I387" s="54"/>
      <c r="J387" s="54">
        <v>8</v>
      </c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</row>
    <row r="388" spans="1:30" x14ac:dyDescent="0.25">
      <c r="A388" s="90"/>
      <c r="B388" s="28">
        <v>44968</v>
      </c>
      <c r="C388" s="85" t="s">
        <v>244</v>
      </c>
      <c r="D388" s="30" t="s">
        <v>240</v>
      </c>
      <c r="E388" s="31">
        <f>+SUM(G388:AD388)</f>
        <v>40</v>
      </c>
      <c r="G388" s="54"/>
      <c r="H388" s="54"/>
      <c r="I388" s="54"/>
      <c r="J388" s="54">
        <v>40</v>
      </c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</row>
    <row r="389" spans="1:30" x14ac:dyDescent="0.25">
      <c r="A389" s="90"/>
      <c r="B389" s="28">
        <v>44970</v>
      </c>
      <c r="C389" s="85" t="s">
        <v>245</v>
      </c>
      <c r="D389" s="30" t="s">
        <v>141</v>
      </c>
      <c r="E389" s="31">
        <f>+SUM(G389:AD389)</f>
        <v>40</v>
      </c>
      <c r="G389" s="54"/>
      <c r="H389" s="54"/>
      <c r="I389" s="54"/>
      <c r="J389" s="54">
        <v>40</v>
      </c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</row>
    <row r="390" spans="1:30" x14ac:dyDescent="0.25">
      <c r="A390" s="90"/>
      <c r="B390" s="28">
        <v>44970</v>
      </c>
      <c r="C390" s="85" t="s">
        <v>246</v>
      </c>
      <c r="D390" s="30" t="s">
        <v>141</v>
      </c>
      <c r="E390" s="31">
        <f>+SUM(G390:AD390)</f>
        <v>18</v>
      </c>
      <c r="G390" s="54"/>
      <c r="H390" s="54"/>
      <c r="I390" s="54"/>
      <c r="J390" s="54">
        <v>18</v>
      </c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</row>
    <row r="391" spans="1:30" x14ac:dyDescent="0.25">
      <c r="A391" s="90"/>
      <c r="B391" s="28">
        <v>44970</v>
      </c>
      <c r="C391" s="85" t="s">
        <v>247</v>
      </c>
      <c r="D391" s="30" t="s">
        <v>141</v>
      </c>
      <c r="E391" s="31">
        <f>+SUM(G391:AD391)</f>
        <v>15</v>
      </c>
      <c r="G391" s="54"/>
      <c r="H391" s="54"/>
      <c r="I391" s="54"/>
      <c r="J391" s="54">
        <v>15</v>
      </c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</row>
    <row r="392" spans="1:30" x14ac:dyDescent="0.25">
      <c r="A392" s="90"/>
      <c r="B392" s="28">
        <v>44975</v>
      </c>
      <c r="C392" s="85" t="s">
        <v>248</v>
      </c>
      <c r="D392" s="30" t="s">
        <v>141</v>
      </c>
      <c r="E392" s="31">
        <f>+SUM(G392:AD392)</f>
        <v>62</v>
      </c>
      <c r="G392" s="54"/>
      <c r="H392" s="54"/>
      <c r="I392" s="54"/>
      <c r="J392" s="54">
        <v>62</v>
      </c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</row>
    <row r="393" spans="1:30" x14ac:dyDescent="0.25">
      <c r="A393" s="90"/>
      <c r="B393" s="28">
        <v>44976</v>
      </c>
      <c r="C393" s="85" t="s">
        <v>249</v>
      </c>
      <c r="D393" s="30" t="s">
        <v>141</v>
      </c>
      <c r="E393" s="31">
        <f>+SUM(G393:AD393)</f>
        <v>57</v>
      </c>
      <c r="G393" s="54"/>
      <c r="H393" s="54"/>
      <c r="I393" s="54"/>
      <c r="J393" s="54">
        <v>57</v>
      </c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</row>
    <row r="394" spans="1:30" x14ac:dyDescent="0.25">
      <c r="A394" s="90"/>
      <c r="B394" s="28">
        <v>44976</v>
      </c>
      <c r="C394" s="85" t="s">
        <v>207</v>
      </c>
      <c r="D394" s="30" t="s">
        <v>141</v>
      </c>
      <c r="E394" s="31">
        <f>+SUM(G394:AD394)</f>
        <v>55</v>
      </c>
      <c r="G394" s="54"/>
      <c r="H394" s="54"/>
      <c r="I394" s="54"/>
      <c r="J394" s="54">
        <v>55</v>
      </c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</row>
    <row r="395" spans="1:30" x14ac:dyDescent="0.25">
      <c r="A395" s="90"/>
      <c r="B395" s="28">
        <v>44977</v>
      </c>
      <c r="C395" s="85" t="s">
        <v>250</v>
      </c>
      <c r="D395" s="30" t="s">
        <v>141</v>
      </c>
      <c r="E395" s="31">
        <f>+SUM(G395:AD395)</f>
        <v>104</v>
      </c>
      <c r="G395" s="54"/>
      <c r="H395" s="54"/>
      <c r="I395" s="54"/>
      <c r="J395" s="54">
        <v>104</v>
      </c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</row>
    <row r="396" spans="1:30" x14ac:dyDescent="0.25">
      <c r="A396" s="90"/>
      <c r="B396" s="28">
        <v>44980</v>
      </c>
      <c r="C396" s="85" t="s">
        <v>169</v>
      </c>
      <c r="D396" s="30" t="s">
        <v>134</v>
      </c>
      <c r="E396" s="31">
        <f>+SUM(G396:AD396)</f>
        <v>69</v>
      </c>
      <c r="G396" s="54"/>
      <c r="H396" s="54"/>
      <c r="I396" s="54"/>
      <c r="J396" s="54">
        <v>69</v>
      </c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</row>
    <row r="397" spans="1:30" x14ac:dyDescent="0.25">
      <c r="A397" s="90"/>
      <c r="B397" s="28">
        <v>44981</v>
      </c>
      <c r="C397" s="85" t="s">
        <v>251</v>
      </c>
      <c r="D397" s="30" t="s">
        <v>141</v>
      </c>
      <c r="E397" s="31">
        <f>+SUM(G397:AD397)</f>
        <v>199.92</v>
      </c>
      <c r="G397" s="54"/>
      <c r="H397" s="54"/>
      <c r="I397" s="54"/>
      <c r="J397" s="54">
        <v>199.92</v>
      </c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</row>
    <row r="398" spans="1:30" x14ac:dyDescent="0.25">
      <c r="A398" s="90"/>
      <c r="B398" s="28">
        <v>44982</v>
      </c>
      <c r="C398" s="85" t="s">
        <v>252</v>
      </c>
      <c r="D398" s="30" t="s">
        <v>141</v>
      </c>
      <c r="E398" s="31">
        <f>+SUM(G398:AD398)</f>
        <v>56</v>
      </c>
      <c r="G398" s="54"/>
      <c r="H398" s="54"/>
      <c r="I398" s="54"/>
      <c r="J398" s="54">
        <v>56</v>
      </c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</row>
    <row r="399" spans="1:30" x14ac:dyDescent="0.25">
      <c r="A399" s="90"/>
      <c r="B399" s="28">
        <v>44982</v>
      </c>
      <c r="C399" s="85" t="s">
        <v>253</v>
      </c>
      <c r="D399" s="30" t="s">
        <v>141</v>
      </c>
      <c r="E399" s="31">
        <f>+SUM(G399:AD399)</f>
        <v>105</v>
      </c>
      <c r="G399" s="54"/>
      <c r="H399" s="54"/>
      <c r="I399" s="54"/>
      <c r="J399" s="54">
        <v>105</v>
      </c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</row>
    <row r="400" spans="1:30" x14ac:dyDescent="0.25">
      <c r="A400" s="90"/>
      <c r="B400" s="28">
        <v>44983</v>
      </c>
      <c r="C400" s="85" t="s">
        <v>254</v>
      </c>
      <c r="D400" s="30" t="s">
        <v>141</v>
      </c>
      <c r="E400" s="31">
        <f>+SUM(G400:AD400)</f>
        <v>33</v>
      </c>
      <c r="G400" s="54"/>
      <c r="H400" s="54"/>
      <c r="I400" s="54"/>
      <c r="J400" s="54">
        <v>33</v>
      </c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</row>
    <row r="401" spans="1:30" x14ac:dyDescent="0.25">
      <c r="A401" s="90"/>
      <c r="B401" s="28">
        <v>44983</v>
      </c>
      <c r="C401" s="85" t="s">
        <v>255</v>
      </c>
      <c r="D401" s="30" t="s">
        <v>141</v>
      </c>
      <c r="E401" s="31">
        <f>+SUM(G401:AD401)</f>
        <v>70</v>
      </c>
      <c r="G401" s="54"/>
      <c r="H401" s="54"/>
      <c r="I401" s="54"/>
      <c r="J401" s="54">
        <v>70</v>
      </c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</row>
    <row r="402" spans="1:30" x14ac:dyDescent="0.25">
      <c r="A402" s="90"/>
      <c r="B402" s="28">
        <v>44984</v>
      </c>
      <c r="C402" s="85" t="s">
        <v>222</v>
      </c>
      <c r="D402" s="30" t="s">
        <v>223</v>
      </c>
      <c r="E402" s="31">
        <f>+SUM(G402:AD402)</f>
        <v>208.8</v>
      </c>
      <c r="G402" s="54"/>
      <c r="H402" s="54"/>
      <c r="I402" s="54">
        <v>208.8</v>
      </c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</row>
    <row r="403" spans="1:30" x14ac:dyDescent="0.25">
      <c r="A403" s="90"/>
      <c r="B403" s="28">
        <v>44985</v>
      </c>
      <c r="C403" s="85" t="s">
        <v>257</v>
      </c>
      <c r="D403" s="30" t="s">
        <v>141</v>
      </c>
      <c r="E403" s="31">
        <f>+SUM(G403:AD403)</f>
        <v>64</v>
      </c>
      <c r="G403" s="54"/>
      <c r="H403" s="54"/>
      <c r="I403" s="54"/>
      <c r="J403" s="54">
        <v>64</v>
      </c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</row>
    <row r="404" spans="1:30" x14ac:dyDescent="0.25">
      <c r="A404" s="90"/>
      <c r="B404" s="28">
        <v>44988</v>
      </c>
      <c r="C404" s="85" t="s">
        <v>224</v>
      </c>
      <c r="D404" s="30" t="s">
        <v>223</v>
      </c>
      <c r="E404" s="31">
        <f>+SUM(G404:AD404)</f>
        <v>10</v>
      </c>
      <c r="G404" s="54"/>
      <c r="H404" s="54"/>
      <c r="I404" s="54"/>
      <c r="J404" s="54"/>
      <c r="K404" s="54"/>
      <c r="L404" s="54">
        <v>10</v>
      </c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</row>
    <row r="405" spans="1:30" x14ac:dyDescent="0.25">
      <c r="A405" s="90"/>
      <c r="B405" s="28">
        <v>44992</v>
      </c>
      <c r="C405" s="85" t="s">
        <v>216</v>
      </c>
      <c r="D405" s="30" t="s">
        <v>217</v>
      </c>
      <c r="E405" s="31">
        <f>+SUM(G405:AD405)</f>
        <v>75</v>
      </c>
      <c r="G405" s="54"/>
      <c r="H405" s="54"/>
      <c r="I405" s="54"/>
      <c r="J405" s="54"/>
      <c r="K405" s="54"/>
      <c r="L405" s="54">
        <v>75</v>
      </c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</row>
    <row r="406" spans="1:30" x14ac:dyDescent="0.25">
      <c r="A406" s="90"/>
      <c r="B406" s="28">
        <v>44994</v>
      </c>
      <c r="C406" s="85" t="s">
        <v>218</v>
      </c>
      <c r="D406" s="30" t="s">
        <v>217</v>
      </c>
      <c r="E406" s="31">
        <f>+SUM(G406:AD406)</f>
        <v>20</v>
      </c>
      <c r="G406" s="54"/>
      <c r="H406" s="54"/>
      <c r="I406" s="54"/>
      <c r="J406" s="54"/>
      <c r="K406" s="54"/>
      <c r="L406" s="54">
        <v>20</v>
      </c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</row>
    <row r="407" spans="1:30" x14ac:dyDescent="0.25">
      <c r="A407" s="90"/>
      <c r="B407" s="28">
        <v>44995</v>
      </c>
      <c r="C407" s="85" t="s">
        <v>219</v>
      </c>
      <c r="D407" s="30" t="s">
        <v>217</v>
      </c>
      <c r="E407" s="31">
        <f>+SUM(G407:AD407)</f>
        <v>660</v>
      </c>
      <c r="G407" s="54"/>
      <c r="H407" s="54"/>
      <c r="I407" s="54"/>
      <c r="J407" s="54"/>
      <c r="K407" s="54"/>
      <c r="L407" s="54">
        <v>660</v>
      </c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</row>
    <row r="408" spans="1:30" x14ac:dyDescent="0.25">
      <c r="A408" s="90"/>
      <c r="B408" s="28">
        <v>45000</v>
      </c>
      <c r="C408" s="85" t="s">
        <v>198</v>
      </c>
      <c r="D408" s="30" t="s">
        <v>196</v>
      </c>
      <c r="E408" s="31">
        <f>+SUM(G408:AD408)</f>
        <v>12</v>
      </c>
      <c r="G408" s="54"/>
      <c r="H408" s="54"/>
      <c r="I408" s="54"/>
      <c r="J408" s="54"/>
      <c r="K408" s="54"/>
      <c r="L408" s="54">
        <v>12</v>
      </c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</row>
    <row r="409" spans="1:30" x14ac:dyDescent="0.25">
      <c r="A409" s="90"/>
      <c r="B409" s="28">
        <v>45000</v>
      </c>
      <c r="C409" s="85" t="s">
        <v>225</v>
      </c>
      <c r="D409" s="30" t="s">
        <v>223</v>
      </c>
      <c r="E409" s="31">
        <f>+SUM(G409:AD409)</f>
        <v>43</v>
      </c>
      <c r="G409" s="54"/>
      <c r="H409" s="54"/>
      <c r="I409" s="54"/>
      <c r="J409" s="54"/>
      <c r="K409" s="54"/>
      <c r="L409" s="54">
        <v>43</v>
      </c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</row>
    <row r="410" spans="1:30" x14ac:dyDescent="0.25">
      <c r="A410" s="90"/>
      <c r="B410" s="28">
        <v>45000</v>
      </c>
      <c r="C410" s="85" t="s">
        <v>225</v>
      </c>
      <c r="D410" s="30" t="s">
        <v>223</v>
      </c>
      <c r="E410" s="31">
        <f>+SUM(G410:AD410)</f>
        <v>300</v>
      </c>
      <c r="G410" s="54"/>
      <c r="H410" s="54"/>
      <c r="I410" s="54"/>
      <c r="J410" s="54"/>
      <c r="K410" s="54"/>
      <c r="L410" s="54">
        <v>300</v>
      </c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</row>
    <row r="411" spans="1:30" x14ac:dyDescent="0.25">
      <c r="A411" s="90"/>
      <c r="B411" s="28">
        <v>45001</v>
      </c>
      <c r="C411" s="85" t="s">
        <v>199</v>
      </c>
      <c r="D411" s="30" t="s">
        <v>138</v>
      </c>
      <c r="E411" s="31">
        <f>+SUM(G411:AD411)</f>
        <v>21.5</v>
      </c>
      <c r="G411" s="54"/>
      <c r="H411" s="54"/>
      <c r="I411" s="54"/>
      <c r="J411" s="54"/>
      <c r="K411" s="54"/>
      <c r="L411" s="54">
        <v>21.5</v>
      </c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</row>
    <row r="412" spans="1:30" x14ac:dyDescent="0.25">
      <c r="A412" s="90"/>
      <c r="B412" s="28">
        <v>45001</v>
      </c>
      <c r="C412" s="85" t="s">
        <v>200</v>
      </c>
      <c r="D412" s="30" t="s">
        <v>138</v>
      </c>
      <c r="E412" s="31">
        <f>+SUM(G412:AD412)</f>
        <v>288</v>
      </c>
      <c r="G412" s="54"/>
      <c r="H412" s="54"/>
      <c r="I412" s="54"/>
      <c r="J412" s="54"/>
      <c r="K412" s="54"/>
      <c r="L412" s="54">
        <v>288</v>
      </c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</row>
    <row r="413" spans="1:30" x14ac:dyDescent="0.25">
      <c r="A413" s="90"/>
      <c r="B413" s="28">
        <v>45002</v>
      </c>
      <c r="C413" s="85" t="s">
        <v>226</v>
      </c>
      <c r="D413" s="30" t="s">
        <v>223</v>
      </c>
      <c r="E413" s="31">
        <f>+SUM(G413:AD413)</f>
        <v>450</v>
      </c>
      <c r="G413" s="54"/>
      <c r="H413" s="54"/>
      <c r="I413" s="54"/>
      <c r="J413" s="54"/>
      <c r="K413" s="54"/>
      <c r="L413" s="54">
        <v>450</v>
      </c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</row>
    <row r="414" spans="1:30" x14ac:dyDescent="0.25">
      <c r="A414" s="90"/>
      <c r="B414" s="28">
        <v>45002</v>
      </c>
      <c r="C414" s="85" t="s">
        <v>227</v>
      </c>
      <c r="D414" s="30" t="s">
        <v>223</v>
      </c>
      <c r="E414" s="31">
        <f>+SUM(G414:AD414)</f>
        <v>12</v>
      </c>
      <c r="G414" s="54"/>
      <c r="H414" s="54"/>
      <c r="I414" s="54"/>
      <c r="J414" s="54"/>
      <c r="K414" s="54"/>
      <c r="L414" s="54">
        <v>12</v>
      </c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</row>
    <row r="415" spans="1:30" x14ac:dyDescent="0.25">
      <c r="A415" s="90"/>
      <c r="B415" s="28">
        <v>45003</v>
      </c>
      <c r="C415" s="85" t="s">
        <v>201</v>
      </c>
      <c r="D415" s="30" t="s">
        <v>138</v>
      </c>
      <c r="E415" s="31">
        <f>+SUM(G415:AD415)</f>
        <v>99</v>
      </c>
      <c r="G415" s="54"/>
      <c r="H415" s="54"/>
      <c r="I415" s="54"/>
      <c r="J415" s="54"/>
      <c r="K415" s="54"/>
      <c r="L415" s="54">
        <v>99</v>
      </c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</row>
    <row r="416" spans="1:30" x14ac:dyDescent="0.25">
      <c r="A416" s="90"/>
      <c r="B416" s="28">
        <v>45003</v>
      </c>
      <c r="C416" s="85" t="s">
        <v>203</v>
      </c>
      <c r="D416" s="30" t="s">
        <v>138</v>
      </c>
      <c r="E416" s="31">
        <f>+SUM(G416:AD416)</f>
        <v>10</v>
      </c>
      <c r="G416" s="54"/>
      <c r="H416" s="54"/>
      <c r="I416" s="54"/>
      <c r="J416" s="54"/>
      <c r="K416" s="54"/>
      <c r="L416" s="54">
        <v>10</v>
      </c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</row>
    <row r="417" spans="1:30" x14ac:dyDescent="0.25">
      <c r="A417" s="90"/>
      <c r="B417" s="28">
        <v>45003</v>
      </c>
      <c r="C417" s="85" t="s">
        <v>256</v>
      </c>
      <c r="D417" s="30" t="s">
        <v>141</v>
      </c>
      <c r="E417" s="31">
        <f>+SUM(G417:AD417)</f>
        <v>450</v>
      </c>
      <c r="G417" s="54"/>
      <c r="H417" s="54"/>
      <c r="I417" s="54"/>
      <c r="J417" s="54"/>
      <c r="K417" s="54"/>
      <c r="L417" s="54">
        <v>450</v>
      </c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</row>
    <row r="418" spans="1:30" x14ac:dyDescent="0.25">
      <c r="A418" s="90"/>
      <c r="B418" s="28">
        <v>45004</v>
      </c>
      <c r="C418" s="85" t="s">
        <v>204</v>
      </c>
      <c r="D418" s="30" t="s">
        <v>138</v>
      </c>
      <c r="E418" s="31">
        <f>+SUM(G418:AD418)</f>
        <v>493</v>
      </c>
      <c r="G418" s="54"/>
      <c r="H418" s="54"/>
      <c r="I418" s="54"/>
      <c r="J418" s="54"/>
      <c r="K418" s="54"/>
      <c r="L418" s="54">
        <v>493</v>
      </c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</row>
    <row r="419" spans="1:30" x14ac:dyDescent="0.25">
      <c r="A419" s="90"/>
      <c r="B419" s="28">
        <v>45004</v>
      </c>
      <c r="C419" s="85" t="s">
        <v>205</v>
      </c>
      <c r="D419" s="30" t="s">
        <v>138</v>
      </c>
      <c r="E419" s="31">
        <f>+SUM(G419:AD419)</f>
        <v>53</v>
      </c>
      <c r="G419" s="54"/>
      <c r="H419" s="54"/>
      <c r="I419" s="54"/>
      <c r="J419" s="54"/>
      <c r="K419" s="54"/>
      <c r="L419" s="54">
        <v>53</v>
      </c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</row>
    <row r="420" spans="1:30" x14ac:dyDescent="0.25">
      <c r="A420" s="90"/>
      <c r="B420" s="28">
        <v>45004</v>
      </c>
      <c r="C420" s="85" t="s">
        <v>206</v>
      </c>
      <c r="D420" s="30" t="s">
        <v>138</v>
      </c>
      <c r="E420" s="31">
        <f>+SUM(G420:AD420)</f>
        <v>196</v>
      </c>
      <c r="G420" s="54"/>
      <c r="H420" s="54"/>
      <c r="I420" s="54"/>
      <c r="J420" s="54"/>
      <c r="K420" s="54"/>
      <c r="L420" s="54">
        <v>196</v>
      </c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</row>
    <row r="421" spans="1:30" x14ac:dyDescent="0.25">
      <c r="A421" s="90"/>
      <c r="B421" s="28">
        <v>45004</v>
      </c>
      <c r="C421" s="85" t="s">
        <v>207</v>
      </c>
      <c r="D421" s="30" t="s">
        <v>138</v>
      </c>
      <c r="E421" s="31">
        <f>+SUM(G421:AD421)</f>
        <v>10</v>
      </c>
      <c r="G421" s="54"/>
      <c r="H421" s="54"/>
      <c r="I421" s="54"/>
      <c r="J421" s="54"/>
      <c r="K421" s="54"/>
      <c r="L421" s="54">
        <v>10</v>
      </c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</row>
    <row r="422" spans="1:30" x14ac:dyDescent="0.25">
      <c r="A422" s="90"/>
      <c r="B422" s="28">
        <v>45004</v>
      </c>
      <c r="C422" s="85" t="s">
        <v>185</v>
      </c>
      <c r="D422" s="30" t="s">
        <v>138</v>
      </c>
      <c r="E422" s="31">
        <f>+SUM(G422:AD422)</f>
        <v>60</v>
      </c>
      <c r="G422" s="54"/>
      <c r="H422" s="54"/>
      <c r="I422" s="54"/>
      <c r="J422" s="54"/>
      <c r="K422" s="54"/>
      <c r="L422" s="54">
        <v>60</v>
      </c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</row>
    <row r="423" spans="1:30" x14ac:dyDescent="0.25">
      <c r="A423" s="90"/>
      <c r="B423" s="28">
        <v>45004</v>
      </c>
      <c r="C423" s="85" t="s">
        <v>208</v>
      </c>
      <c r="D423" s="30" t="s">
        <v>138</v>
      </c>
      <c r="E423" s="31">
        <f>+SUM(G423:AD423)</f>
        <v>220</v>
      </c>
      <c r="G423" s="54"/>
      <c r="H423" s="54"/>
      <c r="I423" s="54"/>
      <c r="J423" s="54"/>
      <c r="K423" s="54"/>
      <c r="L423" s="54">
        <v>220</v>
      </c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</row>
    <row r="424" spans="1:30" x14ac:dyDescent="0.25">
      <c r="A424" s="90"/>
      <c r="B424" s="28">
        <v>45005</v>
      </c>
      <c r="C424" s="85" t="s">
        <v>171</v>
      </c>
      <c r="D424" s="30" t="s">
        <v>134</v>
      </c>
      <c r="E424" s="31">
        <f>+SUM(G424:AD424)</f>
        <v>18</v>
      </c>
      <c r="G424" s="54"/>
      <c r="H424" s="54"/>
      <c r="I424" s="54"/>
      <c r="J424" s="54"/>
      <c r="K424" s="54"/>
      <c r="L424" s="54">
        <v>18</v>
      </c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</row>
    <row r="425" spans="1:30" x14ac:dyDescent="0.25">
      <c r="A425" s="90"/>
      <c r="B425" s="28">
        <v>45005</v>
      </c>
      <c r="C425" s="85" t="s">
        <v>209</v>
      </c>
      <c r="D425" s="30" t="s">
        <v>138</v>
      </c>
      <c r="E425" s="31">
        <f>+SUM(G425:AD425)</f>
        <v>1600</v>
      </c>
      <c r="G425" s="54"/>
      <c r="H425" s="54"/>
      <c r="I425" s="54"/>
      <c r="J425" s="54"/>
      <c r="K425" s="54">
        <v>1600</v>
      </c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</row>
    <row r="426" spans="1:30" x14ac:dyDescent="0.25">
      <c r="A426" s="90"/>
      <c r="B426" s="28">
        <v>45005</v>
      </c>
      <c r="C426" s="85" t="s">
        <v>210</v>
      </c>
      <c r="D426" s="30" t="s">
        <v>138</v>
      </c>
      <c r="E426" s="31">
        <f>+SUM(G426:AD426)</f>
        <v>178</v>
      </c>
      <c r="G426" s="54"/>
      <c r="H426" s="54"/>
      <c r="I426" s="54"/>
      <c r="J426" s="54"/>
      <c r="K426" s="54"/>
      <c r="L426" s="54">
        <v>178</v>
      </c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</row>
    <row r="427" spans="1:30" x14ac:dyDescent="0.25">
      <c r="A427" s="90"/>
      <c r="B427" s="28">
        <v>45006</v>
      </c>
      <c r="C427" s="85" t="s">
        <v>202</v>
      </c>
      <c r="D427" s="30" t="s">
        <v>138</v>
      </c>
      <c r="E427" s="31">
        <f>+SUM(G427:AD427)</f>
        <v>55</v>
      </c>
      <c r="G427" s="54"/>
      <c r="H427" s="54"/>
      <c r="I427" s="54"/>
      <c r="J427" s="54"/>
      <c r="K427" s="54"/>
      <c r="L427" s="54">
        <v>55</v>
      </c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</row>
    <row r="428" spans="1:30" x14ac:dyDescent="0.25">
      <c r="A428" s="90"/>
      <c r="B428" s="28">
        <v>45008</v>
      </c>
      <c r="C428" s="85" t="s">
        <v>170</v>
      </c>
      <c r="D428" s="30" t="s">
        <v>134</v>
      </c>
      <c r="E428" s="31">
        <f>+SUM(G428:AD428)</f>
        <v>263.33999999999997</v>
      </c>
      <c r="G428" s="54"/>
      <c r="H428" s="54"/>
      <c r="I428" s="54"/>
      <c r="J428" s="54"/>
      <c r="K428" s="54"/>
      <c r="L428" s="54">
        <v>263.33999999999997</v>
      </c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</row>
    <row r="429" spans="1:30" x14ac:dyDescent="0.25">
      <c r="A429" s="90"/>
      <c r="B429" s="28">
        <v>45009</v>
      </c>
      <c r="C429" s="85" t="s">
        <v>177</v>
      </c>
      <c r="D429" s="30" t="s">
        <v>135</v>
      </c>
      <c r="E429" s="31">
        <f>+SUM(G429:AD429)</f>
        <v>29</v>
      </c>
      <c r="G429" s="54"/>
      <c r="H429" s="54"/>
      <c r="I429" s="54"/>
      <c r="J429" s="54"/>
      <c r="K429" s="54"/>
      <c r="L429" s="54">
        <v>29</v>
      </c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</row>
    <row r="430" spans="1:30" x14ac:dyDescent="0.25">
      <c r="A430" s="90"/>
      <c r="B430" s="28">
        <v>45009</v>
      </c>
      <c r="C430" s="85" t="s">
        <v>201</v>
      </c>
      <c r="D430" s="30" t="s">
        <v>138</v>
      </c>
      <c r="E430" s="31">
        <f>+SUM(G430:AD430)</f>
        <v>75</v>
      </c>
      <c r="G430" s="54"/>
      <c r="H430" s="54"/>
      <c r="I430" s="54"/>
      <c r="J430" s="54"/>
      <c r="K430" s="54"/>
      <c r="L430" s="54">
        <v>75</v>
      </c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</row>
    <row r="431" spans="1:30" x14ac:dyDescent="0.25">
      <c r="A431" s="90"/>
      <c r="B431" s="28">
        <v>45009</v>
      </c>
      <c r="C431" s="85" t="s">
        <v>211</v>
      </c>
      <c r="D431" s="30" t="s">
        <v>138</v>
      </c>
      <c r="E431" s="31">
        <f>+SUM(G431:AD431)</f>
        <v>79</v>
      </c>
      <c r="G431" s="54"/>
      <c r="H431" s="54"/>
      <c r="I431" s="54"/>
      <c r="J431" s="54"/>
      <c r="K431" s="54"/>
      <c r="L431" s="54">
        <v>79</v>
      </c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</row>
    <row r="432" spans="1:30" x14ac:dyDescent="0.25">
      <c r="A432" s="90"/>
      <c r="B432" s="28">
        <v>45009</v>
      </c>
      <c r="C432" s="85" t="s">
        <v>212</v>
      </c>
      <c r="D432" s="30" t="s">
        <v>138</v>
      </c>
      <c r="E432" s="31">
        <f>+SUM(G432:AD432)</f>
        <v>60</v>
      </c>
      <c r="G432" s="54"/>
      <c r="H432" s="54"/>
      <c r="I432" s="54"/>
      <c r="J432" s="54"/>
      <c r="K432" s="54"/>
      <c r="L432" s="54">
        <v>60</v>
      </c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</row>
    <row r="433" spans="1:30" x14ac:dyDescent="0.25">
      <c r="A433" s="90"/>
      <c r="B433" s="28">
        <v>45010</v>
      </c>
      <c r="C433" s="85" t="s">
        <v>178</v>
      </c>
      <c r="D433" s="30" t="s">
        <v>135</v>
      </c>
      <c r="E433" s="31">
        <f>+SUM(G433:AD433)</f>
        <v>28</v>
      </c>
      <c r="G433" s="54"/>
      <c r="H433" s="54"/>
      <c r="I433" s="54"/>
      <c r="J433" s="54"/>
      <c r="K433" s="54"/>
      <c r="L433" s="54">
        <v>28</v>
      </c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</row>
    <row r="434" spans="1:30" x14ac:dyDescent="0.25">
      <c r="A434" s="90"/>
      <c r="B434" s="28">
        <v>45017</v>
      </c>
      <c r="C434" s="85" t="s">
        <v>153</v>
      </c>
      <c r="D434" s="30" t="s">
        <v>154</v>
      </c>
      <c r="E434" s="31">
        <f>+SUM(G434:AD434)</f>
        <v>319</v>
      </c>
      <c r="G434" s="54"/>
      <c r="H434" s="54"/>
      <c r="I434" s="54"/>
      <c r="J434" s="54"/>
      <c r="K434" s="54"/>
      <c r="L434" s="54"/>
      <c r="M434" s="54"/>
      <c r="N434" s="54">
        <v>319</v>
      </c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</row>
    <row r="435" spans="1:30" x14ac:dyDescent="0.25">
      <c r="A435" s="90"/>
      <c r="B435" s="28">
        <v>45028</v>
      </c>
      <c r="C435" s="85" t="s">
        <v>155</v>
      </c>
      <c r="D435" s="30" t="s">
        <v>154</v>
      </c>
      <c r="E435" s="31">
        <f>+SUM(G435:AD435)</f>
        <v>1500</v>
      </c>
      <c r="G435" s="54"/>
      <c r="H435" s="54"/>
      <c r="I435" s="54"/>
      <c r="J435" s="54"/>
      <c r="K435" s="54"/>
      <c r="L435" s="54"/>
      <c r="M435" s="54">
        <v>1500</v>
      </c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</row>
    <row r="436" spans="1:30" x14ac:dyDescent="0.25">
      <c r="A436" s="90"/>
      <c r="B436" s="28">
        <v>45029</v>
      </c>
      <c r="C436" s="85" t="s">
        <v>156</v>
      </c>
      <c r="D436" s="30" t="s">
        <v>154</v>
      </c>
      <c r="E436" s="31">
        <f>+SUM(G436:AD436)</f>
        <v>375</v>
      </c>
      <c r="G436" s="54"/>
      <c r="H436" s="54"/>
      <c r="I436" s="54"/>
      <c r="J436" s="54"/>
      <c r="K436" s="54"/>
      <c r="L436" s="54"/>
      <c r="M436" s="54">
        <v>375</v>
      </c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</row>
    <row r="437" spans="1:30" x14ac:dyDescent="0.25">
      <c r="A437" s="90"/>
      <c r="B437" s="28">
        <v>45043</v>
      </c>
      <c r="C437" s="85" t="s">
        <v>172</v>
      </c>
      <c r="D437" s="30" t="s">
        <v>173</v>
      </c>
      <c r="E437" s="31">
        <f>+SUM(G437:AD437)</f>
        <v>50</v>
      </c>
      <c r="G437" s="54"/>
      <c r="H437" s="54"/>
      <c r="I437" s="54"/>
      <c r="J437" s="54"/>
      <c r="K437" s="54"/>
      <c r="L437" s="54"/>
      <c r="M437" s="54"/>
      <c r="N437" s="54">
        <v>50</v>
      </c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</row>
    <row r="438" spans="1:30" x14ac:dyDescent="0.25">
      <c r="A438" s="90"/>
      <c r="B438" s="28">
        <v>45048</v>
      </c>
      <c r="C438" s="85" t="s">
        <v>220</v>
      </c>
      <c r="D438" s="30" t="s">
        <v>217</v>
      </c>
      <c r="E438" s="31">
        <f>+SUM(G438:AD438)</f>
        <v>65</v>
      </c>
      <c r="G438" s="54"/>
      <c r="H438" s="54"/>
      <c r="I438" s="54"/>
      <c r="J438" s="54"/>
      <c r="K438" s="54"/>
      <c r="L438" s="54"/>
      <c r="M438" s="54"/>
      <c r="N438" s="54"/>
      <c r="O438" s="54"/>
      <c r="P438" s="54">
        <v>65</v>
      </c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</row>
    <row r="439" spans="1:30" x14ac:dyDescent="0.25">
      <c r="A439" s="90"/>
      <c r="B439" s="28">
        <v>45049</v>
      </c>
      <c r="C439" s="85" t="s">
        <v>111</v>
      </c>
      <c r="D439" s="30" t="s">
        <v>154</v>
      </c>
      <c r="E439" s="31">
        <f>+SUM(G439:AD439)</f>
        <v>377</v>
      </c>
      <c r="G439" s="54"/>
      <c r="H439" s="54"/>
      <c r="I439" s="54"/>
      <c r="J439" s="54"/>
      <c r="K439" s="54"/>
      <c r="L439" s="54"/>
      <c r="M439" s="54"/>
      <c r="N439" s="54"/>
      <c r="O439" s="54"/>
      <c r="P439" s="54">
        <v>377</v>
      </c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</row>
    <row r="440" spans="1:30" x14ac:dyDescent="0.25">
      <c r="A440" s="90"/>
      <c r="B440" s="28">
        <v>45050</v>
      </c>
      <c r="C440" s="85" t="s">
        <v>157</v>
      </c>
      <c r="D440" s="30" t="s">
        <v>154</v>
      </c>
      <c r="E440" s="31">
        <f>+SUM(G440:AD440)</f>
        <v>480</v>
      </c>
      <c r="G440" s="54"/>
      <c r="H440" s="54"/>
      <c r="I440" s="54"/>
      <c r="J440" s="54"/>
      <c r="K440" s="54"/>
      <c r="L440" s="54"/>
      <c r="M440" s="54"/>
      <c r="N440" s="54"/>
      <c r="O440" s="54"/>
      <c r="P440" s="54">
        <v>480</v>
      </c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</row>
    <row r="441" spans="1:30" x14ac:dyDescent="0.25">
      <c r="A441" s="90"/>
      <c r="B441" s="28">
        <v>45050</v>
      </c>
      <c r="C441" s="85" t="s">
        <v>158</v>
      </c>
      <c r="D441" s="30" t="s">
        <v>154</v>
      </c>
      <c r="E441" s="31">
        <f>+SUM(G441:AD441)</f>
        <v>23</v>
      </c>
      <c r="G441" s="54"/>
      <c r="H441" s="54"/>
      <c r="I441" s="54"/>
      <c r="J441" s="54"/>
      <c r="K441" s="54"/>
      <c r="L441" s="54"/>
      <c r="M441" s="54"/>
      <c r="N441" s="54"/>
      <c r="O441" s="54"/>
      <c r="P441" s="54">
        <v>23</v>
      </c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</row>
    <row r="442" spans="1:30" x14ac:dyDescent="0.25">
      <c r="A442" s="90"/>
      <c r="B442" s="28">
        <v>45052</v>
      </c>
      <c r="C442" s="85" t="s">
        <v>113</v>
      </c>
      <c r="D442" s="30" t="s">
        <v>221</v>
      </c>
      <c r="E442" s="31">
        <f>+SUM(G442:AD442)</f>
        <v>45</v>
      </c>
      <c r="G442" s="54"/>
      <c r="H442" s="54"/>
      <c r="I442" s="54"/>
      <c r="J442" s="54"/>
      <c r="K442" s="54"/>
      <c r="L442" s="54"/>
      <c r="M442" s="54"/>
      <c r="N442" s="54"/>
      <c r="O442" s="54"/>
      <c r="P442" s="54">
        <v>45</v>
      </c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</row>
    <row r="443" spans="1:30" x14ac:dyDescent="0.25">
      <c r="A443" s="90"/>
      <c r="B443" s="28">
        <v>45062</v>
      </c>
      <c r="C443" s="85" t="s">
        <v>179</v>
      </c>
      <c r="D443" s="30" t="s">
        <v>135</v>
      </c>
      <c r="E443" s="31">
        <f>+SUM(G443:AD443)</f>
        <v>41</v>
      </c>
      <c r="G443" s="54"/>
      <c r="H443" s="54"/>
      <c r="I443" s="54"/>
      <c r="J443" s="54"/>
      <c r="K443" s="54"/>
      <c r="L443" s="54"/>
      <c r="M443" s="54"/>
      <c r="N443" s="54"/>
      <c r="O443" s="54"/>
      <c r="P443" s="54">
        <v>41</v>
      </c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</row>
    <row r="444" spans="1:30" x14ac:dyDescent="0.25">
      <c r="A444" s="90"/>
      <c r="B444" s="28">
        <v>45083</v>
      </c>
      <c r="C444" s="85" t="s">
        <v>180</v>
      </c>
      <c r="D444" s="30" t="s">
        <v>135</v>
      </c>
      <c r="E444" s="31">
        <f>+SUM(G444:AD444)</f>
        <v>117</v>
      </c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>
        <v>117</v>
      </c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</row>
    <row r="445" spans="1:30" x14ac:dyDescent="0.25">
      <c r="A445" s="90"/>
      <c r="B445" s="28">
        <v>45084</v>
      </c>
      <c r="C445" s="85" t="s">
        <v>181</v>
      </c>
      <c r="D445" s="30" t="s">
        <v>135</v>
      </c>
      <c r="E445" s="31">
        <f>+SUM(G445:AD445)</f>
        <v>40</v>
      </c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>
        <v>40</v>
      </c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</row>
    <row r="446" spans="1:30" x14ac:dyDescent="0.25">
      <c r="A446" s="90"/>
      <c r="B446" s="28">
        <v>45086</v>
      </c>
      <c r="C446" s="85" t="s">
        <v>183</v>
      </c>
      <c r="D446" s="30" t="s">
        <v>135</v>
      </c>
      <c r="E446" s="31">
        <f>+SUM(G446:AD446)</f>
        <v>902</v>
      </c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>
        <v>902</v>
      </c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</row>
    <row r="447" spans="1:30" x14ac:dyDescent="0.25">
      <c r="A447" s="90"/>
      <c r="B447" s="28">
        <v>45087</v>
      </c>
      <c r="C447" s="85" t="s">
        <v>182</v>
      </c>
      <c r="D447" s="30" t="s">
        <v>135</v>
      </c>
      <c r="E447" s="31">
        <f>+SUM(G447:AD447)</f>
        <v>500</v>
      </c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>
        <f>456+44</f>
        <v>500</v>
      </c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</row>
    <row r="448" spans="1:30" x14ac:dyDescent="0.25">
      <c r="A448" s="90"/>
      <c r="B448" s="28">
        <v>45088</v>
      </c>
      <c r="C448" s="85" t="s">
        <v>184</v>
      </c>
      <c r="D448" s="30" t="s">
        <v>135</v>
      </c>
      <c r="E448" s="31">
        <f>+SUM(G448:AD448)</f>
        <v>135</v>
      </c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>
        <v>135</v>
      </c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</row>
    <row r="449" spans="1:30" x14ac:dyDescent="0.25">
      <c r="A449" s="90"/>
      <c r="B449" s="28">
        <v>45088</v>
      </c>
      <c r="C449" s="85" t="s">
        <v>106</v>
      </c>
      <c r="D449" s="30" t="s">
        <v>135</v>
      </c>
      <c r="E449" s="31">
        <f>+SUM(G449:AD449)</f>
        <v>41</v>
      </c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>
        <v>41</v>
      </c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</row>
    <row r="450" spans="1:30" x14ac:dyDescent="0.25">
      <c r="A450" s="90"/>
      <c r="B450" s="28">
        <v>45089</v>
      </c>
      <c r="C450" s="85" t="s">
        <v>185</v>
      </c>
      <c r="D450" s="30" t="s">
        <v>135</v>
      </c>
      <c r="E450" s="31">
        <f>+SUM(G450:AD450)</f>
        <v>325</v>
      </c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>
        <v>325</v>
      </c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</row>
    <row r="451" spans="1:30" x14ac:dyDescent="0.25">
      <c r="A451" s="90"/>
      <c r="B451" s="28">
        <v>45093</v>
      </c>
      <c r="C451" s="85" t="s">
        <v>186</v>
      </c>
      <c r="D451" s="30" t="s">
        <v>135</v>
      </c>
      <c r="E451" s="31">
        <f>+SUM(G451:AD451)</f>
        <v>48</v>
      </c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>
        <v>48</v>
      </c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</row>
    <row r="452" spans="1:30" x14ac:dyDescent="0.25">
      <c r="A452" s="90"/>
      <c r="B452" s="28">
        <v>45100</v>
      </c>
      <c r="C452" s="85" t="s">
        <v>187</v>
      </c>
      <c r="D452" s="30" t="s">
        <v>135</v>
      </c>
      <c r="E452" s="31">
        <f>+SUM(G452:AD452)</f>
        <v>100.69</v>
      </c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>
        <v>100.69</v>
      </c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</row>
    <row r="453" spans="1:30" x14ac:dyDescent="0.25">
      <c r="A453" s="90"/>
      <c r="B453" s="28">
        <v>45104</v>
      </c>
      <c r="C453" s="85" t="s">
        <v>188</v>
      </c>
      <c r="D453" s="30" t="s">
        <v>135</v>
      </c>
      <c r="E453" s="31">
        <f>+SUM(G453:AD453)</f>
        <v>48</v>
      </c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>
        <v>48</v>
      </c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</row>
    <row r="454" spans="1:30" x14ac:dyDescent="0.25">
      <c r="A454" s="90"/>
      <c r="B454" s="28">
        <v>45111</v>
      </c>
      <c r="C454" s="85" t="s">
        <v>189</v>
      </c>
      <c r="D454" s="30" t="s">
        <v>135</v>
      </c>
      <c r="E454" s="31">
        <f>+SUM(G454:AD454)</f>
        <v>300</v>
      </c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>
        <v>300</v>
      </c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</row>
    <row r="455" spans="1:30" x14ac:dyDescent="0.25">
      <c r="A455" s="90"/>
      <c r="B455" s="28">
        <v>45114</v>
      </c>
      <c r="C455" s="85" t="s">
        <v>190</v>
      </c>
      <c r="D455" s="30" t="s">
        <v>135</v>
      </c>
      <c r="E455" s="31">
        <f>+SUM(G455:AD455)</f>
        <v>54</v>
      </c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>
        <v>54</v>
      </c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</row>
    <row r="456" spans="1:30" x14ac:dyDescent="0.25">
      <c r="A456" s="90"/>
      <c r="B456" s="28">
        <v>45114</v>
      </c>
      <c r="C456" s="85" t="s">
        <v>191</v>
      </c>
      <c r="D456" s="30" t="s">
        <v>135</v>
      </c>
      <c r="E456" s="31">
        <f>+SUM(G456:AD456)</f>
        <v>97</v>
      </c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>
        <v>97</v>
      </c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</row>
    <row r="457" spans="1:30" x14ac:dyDescent="0.25">
      <c r="A457" s="90"/>
      <c r="B457" s="28">
        <v>45115</v>
      </c>
      <c r="C457" s="85" t="s">
        <v>192</v>
      </c>
      <c r="D457" s="30" t="s">
        <v>135</v>
      </c>
      <c r="E457" s="31">
        <f>+SUM(G457:AD457)</f>
        <v>31</v>
      </c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>
        <v>31</v>
      </c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</row>
    <row r="458" spans="1:30" x14ac:dyDescent="0.25">
      <c r="A458" s="90"/>
      <c r="B458" s="28">
        <v>45115</v>
      </c>
      <c r="C458" s="85" t="s">
        <v>229</v>
      </c>
      <c r="D458" s="30" t="s">
        <v>230</v>
      </c>
      <c r="E458" s="31">
        <f>+SUM(G458:AD458)</f>
        <v>31</v>
      </c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>
        <v>31</v>
      </c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</row>
    <row r="459" spans="1:30" x14ac:dyDescent="0.25">
      <c r="A459" s="90"/>
      <c r="B459" s="28">
        <v>45118</v>
      </c>
      <c r="C459" s="85" t="s">
        <v>238</v>
      </c>
      <c r="D459" s="30" t="s">
        <v>235</v>
      </c>
      <c r="E459" s="31">
        <f>+SUM(G459:AD459)</f>
        <v>270</v>
      </c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>
        <v>270</v>
      </c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</row>
    <row r="460" spans="1:30" x14ac:dyDescent="0.25">
      <c r="A460" s="90"/>
      <c r="B460" s="28">
        <v>45120</v>
      </c>
      <c r="C460" s="85" t="s">
        <v>228</v>
      </c>
      <c r="D460" s="30" t="s">
        <v>223</v>
      </c>
      <c r="E460" s="31">
        <f>+SUM(G460:AD460)</f>
        <v>40</v>
      </c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>
        <v>40</v>
      </c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</row>
    <row r="461" spans="1:30" x14ac:dyDescent="0.25">
      <c r="A461" s="90"/>
      <c r="B461" s="28">
        <v>45122</v>
      </c>
      <c r="C461" s="85" t="s">
        <v>234</v>
      </c>
      <c r="D461" s="30" t="s">
        <v>235</v>
      </c>
      <c r="E461" s="31">
        <f>+SUM(G461:AD461)</f>
        <v>28.5</v>
      </c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>
        <v>28.5</v>
      </c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</row>
    <row r="462" spans="1:30" x14ac:dyDescent="0.25">
      <c r="A462" s="90"/>
      <c r="B462" s="28">
        <v>45122</v>
      </c>
      <c r="C462" s="85" t="s">
        <v>236</v>
      </c>
      <c r="D462" s="30" t="s">
        <v>235</v>
      </c>
      <c r="E462" s="31">
        <f>+SUM(G462:AD462)</f>
        <v>30</v>
      </c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>
        <v>30</v>
      </c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</row>
    <row r="463" spans="1:30" x14ac:dyDescent="0.25">
      <c r="A463" s="90"/>
      <c r="B463" s="28">
        <v>45123</v>
      </c>
      <c r="C463" s="85" t="s">
        <v>181</v>
      </c>
      <c r="D463" s="30" t="s">
        <v>231</v>
      </c>
      <c r="E463" s="31">
        <f>+SUM(G463:AD463)</f>
        <v>20</v>
      </c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>
        <v>20</v>
      </c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</row>
    <row r="464" spans="1:30" x14ac:dyDescent="0.25">
      <c r="A464" s="90"/>
      <c r="B464" s="28">
        <v>45123</v>
      </c>
      <c r="C464" s="85" t="s">
        <v>237</v>
      </c>
      <c r="D464" s="30" t="s">
        <v>235</v>
      </c>
      <c r="E464" s="31">
        <f>+SUM(G464:AD464)</f>
        <v>10</v>
      </c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>
        <v>10</v>
      </c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</row>
    <row r="465" spans="1:30" x14ac:dyDescent="0.25">
      <c r="A465" s="90"/>
      <c r="B465" s="28">
        <v>45129</v>
      </c>
      <c r="C465" s="85" t="s">
        <v>182</v>
      </c>
      <c r="D465" s="30" t="s">
        <v>135</v>
      </c>
      <c r="E465" s="31">
        <f>+SUM(G465:AD465)</f>
        <v>263.33999999999997</v>
      </c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>
        <v>263.33999999999997</v>
      </c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</row>
    <row r="466" spans="1:30" x14ac:dyDescent="0.25">
      <c r="A466" s="90"/>
      <c r="B466" s="28">
        <v>45133</v>
      </c>
      <c r="C466" s="85" t="s">
        <v>193</v>
      </c>
      <c r="D466" s="30" t="s">
        <v>135</v>
      </c>
      <c r="E466" s="31">
        <f>+SUM(G466:AD466)</f>
        <v>105</v>
      </c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>
        <v>105</v>
      </c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</row>
    <row r="467" spans="1:30" x14ac:dyDescent="0.25">
      <c r="A467" s="90"/>
      <c r="B467" s="28">
        <v>45136</v>
      </c>
      <c r="C467" s="85" t="s">
        <v>232</v>
      </c>
      <c r="D467" s="30" t="s">
        <v>233</v>
      </c>
      <c r="E467" s="31">
        <f>+SUM(G467:AD467)</f>
        <v>424</v>
      </c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>
        <v>424</v>
      </c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</row>
    <row r="468" spans="1:30" x14ac:dyDescent="0.25">
      <c r="A468" s="90"/>
      <c r="B468" s="28">
        <v>45142</v>
      </c>
      <c r="C468" s="85" t="s">
        <v>150</v>
      </c>
      <c r="D468" s="30" t="s">
        <v>151</v>
      </c>
      <c r="E468" s="31">
        <f>+SUM(G468:AD468)</f>
        <v>250</v>
      </c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>
        <v>250</v>
      </c>
      <c r="W468" s="54"/>
      <c r="X468" s="54"/>
      <c r="Y468" s="54"/>
      <c r="Z468" s="54"/>
      <c r="AA468" s="54"/>
      <c r="AB468" s="54"/>
      <c r="AC468" s="54"/>
      <c r="AD468" s="54"/>
    </row>
    <row r="469" spans="1:30" x14ac:dyDescent="0.25">
      <c r="A469" s="90"/>
      <c r="B469" s="28">
        <v>45142</v>
      </c>
      <c r="C469" s="85" t="s">
        <v>152</v>
      </c>
      <c r="D469" s="30" t="s">
        <v>151</v>
      </c>
      <c r="E469" s="31">
        <f>+SUM(G469:AD469)</f>
        <v>12</v>
      </c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>
        <v>12</v>
      </c>
      <c r="W469" s="54"/>
      <c r="X469" s="54"/>
      <c r="Y469" s="54"/>
      <c r="Z469" s="54"/>
      <c r="AA469" s="54"/>
      <c r="AB469" s="54"/>
      <c r="AC469" s="54"/>
      <c r="AD469" s="54"/>
    </row>
    <row r="470" spans="1:30" x14ac:dyDescent="0.25">
      <c r="A470" s="90"/>
      <c r="B470" s="28">
        <v>45147</v>
      </c>
      <c r="C470" s="85" t="s">
        <v>213</v>
      </c>
      <c r="D470" s="30" t="s">
        <v>138</v>
      </c>
      <c r="E470" s="31">
        <f>+SUM(G470:AD470)</f>
        <v>395</v>
      </c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>
        <v>395</v>
      </c>
      <c r="V470" s="54"/>
      <c r="W470" s="54"/>
      <c r="X470" s="54"/>
      <c r="Y470" s="54"/>
      <c r="Z470" s="54"/>
      <c r="AA470" s="54"/>
      <c r="AB470" s="54"/>
      <c r="AC470" s="54"/>
      <c r="AD470" s="54"/>
    </row>
    <row r="471" spans="1:30" x14ac:dyDescent="0.25">
      <c r="A471" s="90"/>
      <c r="B471" s="28">
        <v>45152</v>
      </c>
      <c r="C471" s="85" t="s">
        <v>194</v>
      </c>
      <c r="D471" s="30" t="s">
        <v>135</v>
      </c>
      <c r="E471" s="31">
        <f>+SUM(G471:AD471)</f>
        <v>23</v>
      </c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>
        <v>23</v>
      </c>
      <c r="W471" s="54"/>
      <c r="X471" s="54"/>
      <c r="Y471" s="54"/>
      <c r="Z471" s="54"/>
      <c r="AA471" s="54"/>
      <c r="AB471" s="54"/>
      <c r="AC471" s="54"/>
      <c r="AD471" s="54"/>
    </row>
    <row r="472" spans="1:30" x14ac:dyDescent="0.25">
      <c r="A472" s="90"/>
      <c r="B472" s="28">
        <v>45179</v>
      </c>
      <c r="C472" s="85" t="s">
        <v>258</v>
      </c>
      <c r="D472" s="30" t="s">
        <v>259</v>
      </c>
      <c r="E472" s="31">
        <f>+SUM(G472:AD472)</f>
        <v>60</v>
      </c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>
        <v>60</v>
      </c>
      <c r="Y472" s="54"/>
      <c r="Z472" s="54"/>
      <c r="AA472" s="54"/>
      <c r="AB472" s="54"/>
      <c r="AC472" s="54"/>
      <c r="AD472" s="54"/>
    </row>
    <row r="473" spans="1:30" x14ac:dyDescent="0.25">
      <c r="A473" s="90"/>
      <c r="B473" s="28">
        <v>45180</v>
      </c>
      <c r="C473" s="85" t="s">
        <v>260</v>
      </c>
      <c r="D473" s="30" t="s">
        <v>259</v>
      </c>
      <c r="E473" s="31">
        <f>+SUM(G473:AD473)</f>
        <v>45</v>
      </c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>
        <v>45</v>
      </c>
      <c r="Y473" s="54"/>
      <c r="Z473" s="54"/>
      <c r="AA473" s="54"/>
      <c r="AB473" s="54"/>
      <c r="AC473" s="54"/>
      <c r="AD473" s="54"/>
    </row>
    <row r="474" spans="1:30" x14ac:dyDescent="0.25">
      <c r="A474" s="90"/>
      <c r="B474" s="28">
        <v>45187</v>
      </c>
      <c r="C474" s="85" t="s">
        <v>261</v>
      </c>
      <c r="D474" s="30" t="s">
        <v>262</v>
      </c>
      <c r="E474" s="31">
        <f>+SUM(G474:AD474)</f>
        <v>10</v>
      </c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>
        <v>10</v>
      </c>
      <c r="Y474" s="54"/>
      <c r="Z474" s="54"/>
      <c r="AA474" s="54"/>
      <c r="AB474" s="54"/>
      <c r="AC474" s="54"/>
      <c r="AD474" s="54"/>
    </row>
    <row r="475" spans="1:30" x14ac:dyDescent="0.25">
      <c r="A475" s="90"/>
      <c r="B475" s="28">
        <v>45188</v>
      </c>
      <c r="C475" s="85" t="s">
        <v>263</v>
      </c>
      <c r="D475" s="30" t="s">
        <v>262</v>
      </c>
      <c r="E475" s="31">
        <f>+SUM(G475:AD475)</f>
        <v>85</v>
      </c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>
        <v>85</v>
      </c>
      <c r="Y475" s="54"/>
      <c r="Z475" s="54"/>
      <c r="AA475" s="54"/>
      <c r="AB475" s="54"/>
      <c r="AC475" s="54"/>
      <c r="AD475" s="54"/>
    </row>
    <row r="476" spans="1:30" x14ac:dyDescent="0.25">
      <c r="A476" s="90"/>
      <c r="B476" s="28">
        <v>45189</v>
      </c>
      <c r="C476" s="85" t="s">
        <v>264</v>
      </c>
      <c r="D476" s="30" t="s">
        <v>138</v>
      </c>
      <c r="E476" s="31">
        <f>+SUM(G476:AD476)</f>
        <v>109</v>
      </c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>
        <v>109</v>
      </c>
      <c r="X476" s="54"/>
      <c r="Y476" s="54"/>
      <c r="Z476" s="54"/>
      <c r="AA476" s="54"/>
      <c r="AB476" s="54"/>
      <c r="AC476" s="54"/>
      <c r="AD476" s="54"/>
    </row>
    <row r="477" spans="1:30" x14ac:dyDescent="0.25">
      <c r="A477" s="90"/>
      <c r="B477" s="28">
        <v>45189</v>
      </c>
      <c r="C477" s="85" t="s">
        <v>265</v>
      </c>
      <c r="D477" s="30" t="s">
        <v>138</v>
      </c>
      <c r="E477" s="31">
        <f>+SUM(G477:AD477)</f>
        <v>65</v>
      </c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>
        <v>65</v>
      </c>
      <c r="X477" s="54"/>
      <c r="Y477" s="54"/>
      <c r="Z477" s="54"/>
      <c r="AA477" s="54"/>
      <c r="AB477" s="54"/>
      <c r="AC477" s="54"/>
      <c r="AD477" s="54"/>
    </row>
    <row r="478" spans="1:30" x14ac:dyDescent="0.25">
      <c r="A478" s="90"/>
      <c r="B478" s="28">
        <v>45190</v>
      </c>
      <c r="C478" s="85" t="s">
        <v>266</v>
      </c>
      <c r="D478" s="30" t="s">
        <v>138</v>
      </c>
      <c r="E478" s="31">
        <f>+SUM(G478:AD478)</f>
        <v>130</v>
      </c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>
        <v>130</v>
      </c>
      <c r="Y478" s="54"/>
      <c r="Z478" s="54"/>
      <c r="AA478" s="54"/>
      <c r="AB478" s="54"/>
      <c r="AC478" s="54"/>
      <c r="AD478" s="54"/>
    </row>
    <row r="479" spans="1:30" x14ac:dyDescent="0.25">
      <c r="A479" s="90"/>
      <c r="B479" s="28">
        <v>45190</v>
      </c>
      <c r="C479" s="85" t="s">
        <v>267</v>
      </c>
      <c r="D479" s="30" t="s">
        <v>223</v>
      </c>
      <c r="E479" s="31">
        <f>+SUM(G479:AD479)</f>
        <v>15</v>
      </c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>
        <v>15</v>
      </c>
      <c r="Y479" s="54"/>
      <c r="Z479" s="54"/>
      <c r="AA479" s="54"/>
      <c r="AB479" s="54"/>
      <c r="AC479" s="54"/>
      <c r="AD479" s="54"/>
    </row>
    <row r="480" spans="1:30" x14ac:dyDescent="0.25">
      <c r="A480" s="90"/>
      <c r="B480" s="28">
        <v>45191</v>
      </c>
      <c r="C480" s="85" t="s">
        <v>268</v>
      </c>
      <c r="D480" s="30" t="s">
        <v>235</v>
      </c>
      <c r="E480" s="31">
        <f>+SUM(G480:AD480)</f>
        <v>416</v>
      </c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>
        <v>416</v>
      </c>
      <c r="Y480" s="54"/>
      <c r="Z480" s="54"/>
      <c r="AA480" s="54"/>
      <c r="AB480" s="54"/>
      <c r="AC480" s="54"/>
      <c r="AD480" s="54"/>
    </row>
    <row r="481" spans="1:30" x14ac:dyDescent="0.25">
      <c r="A481" s="90"/>
      <c r="B481" s="28">
        <v>45205</v>
      </c>
      <c r="C481" s="85" t="s">
        <v>269</v>
      </c>
      <c r="D481" s="30" t="s">
        <v>135</v>
      </c>
      <c r="E481" s="31">
        <f>+SUM(G481:AD481)</f>
        <v>14</v>
      </c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>
        <v>14</v>
      </c>
      <c r="AA481" s="54"/>
      <c r="AB481" s="54"/>
      <c r="AC481" s="54"/>
      <c r="AD481" s="54"/>
    </row>
    <row r="482" spans="1:30" x14ac:dyDescent="0.25">
      <c r="A482" s="90"/>
      <c r="B482" s="28">
        <v>45208</v>
      </c>
      <c r="C482" s="85" t="s">
        <v>271</v>
      </c>
      <c r="D482" s="30" t="s">
        <v>135</v>
      </c>
      <c r="E482" s="31">
        <f>+SUM(G482:AD482)</f>
        <v>95</v>
      </c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>
        <v>95</v>
      </c>
      <c r="Z482" s="54"/>
      <c r="AA482" s="54"/>
      <c r="AB482" s="54"/>
      <c r="AC482" s="54"/>
      <c r="AD482" s="54"/>
    </row>
    <row r="483" spans="1:30" x14ac:dyDescent="0.25">
      <c r="A483" s="90"/>
      <c r="B483" s="28">
        <v>45224</v>
      </c>
      <c r="C483" s="85" t="s">
        <v>272</v>
      </c>
      <c r="D483" s="30" t="s">
        <v>135</v>
      </c>
      <c r="E483" s="31">
        <f>+SUM(G483:AD483)</f>
        <v>10</v>
      </c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>
        <v>10</v>
      </c>
      <c r="AA483" s="54"/>
      <c r="AB483" s="54"/>
      <c r="AC483" s="54"/>
      <c r="AD483" s="54"/>
    </row>
    <row r="484" spans="1:30" x14ac:dyDescent="0.25">
      <c r="A484" s="90"/>
      <c r="B484" s="28">
        <v>45232</v>
      </c>
      <c r="C484" s="85" t="s">
        <v>273</v>
      </c>
      <c r="D484" s="30" t="s">
        <v>141</v>
      </c>
      <c r="E484" s="31">
        <f>+SUM(G484:AD484)</f>
        <v>15</v>
      </c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>
        <v>15</v>
      </c>
      <c r="AC484" s="54"/>
      <c r="AD484" s="54"/>
    </row>
    <row r="485" spans="1:30" x14ac:dyDescent="0.25">
      <c r="A485" s="90"/>
      <c r="B485" s="28">
        <v>45251</v>
      </c>
      <c r="C485" s="85" t="s">
        <v>274</v>
      </c>
      <c r="D485" s="30" t="s">
        <v>262</v>
      </c>
      <c r="E485" s="31">
        <f>+SUM(G485:AD485)</f>
        <v>90</v>
      </c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>
        <v>90</v>
      </c>
      <c r="AC485" s="54"/>
      <c r="AD485" s="54"/>
    </row>
    <row r="486" spans="1:30" x14ac:dyDescent="0.25">
      <c r="A486" s="90"/>
      <c r="B486" s="28">
        <v>45252</v>
      </c>
      <c r="C486" s="85" t="s">
        <v>275</v>
      </c>
      <c r="D486" s="30" t="s">
        <v>231</v>
      </c>
      <c r="E486" s="31">
        <f>+SUM(G486:AD486)</f>
        <v>30</v>
      </c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>
        <v>30</v>
      </c>
      <c r="AC486" s="54"/>
      <c r="AD486" s="54"/>
    </row>
    <row r="487" spans="1:30" x14ac:dyDescent="0.25">
      <c r="A487" s="90"/>
      <c r="B487" s="28">
        <v>45264</v>
      </c>
      <c r="C487" s="85" t="s">
        <v>276</v>
      </c>
      <c r="D487" s="30" t="s">
        <v>277</v>
      </c>
      <c r="E487" s="31">
        <f>+SUM(G487:AD487)</f>
        <v>255</v>
      </c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>
        <v>255</v>
      </c>
      <c r="AD487" s="54"/>
    </row>
    <row r="488" spans="1:30" x14ac:dyDescent="0.25">
      <c r="A488" s="90"/>
      <c r="B488" s="28">
        <v>45266</v>
      </c>
      <c r="C488" s="85" t="s">
        <v>278</v>
      </c>
      <c r="D488" s="30" t="s">
        <v>279</v>
      </c>
      <c r="E488" s="31">
        <f>+SUM(G488:AD488)</f>
        <v>140</v>
      </c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>
        <v>140</v>
      </c>
    </row>
    <row r="489" spans="1:30" x14ac:dyDescent="0.25">
      <c r="A489" s="90"/>
      <c r="B489" s="28">
        <v>45266</v>
      </c>
      <c r="C489" s="85" t="s">
        <v>280</v>
      </c>
      <c r="D489" s="30" t="s">
        <v>279</v>
      </c>
      <c r="E489" s="31">
        <f>+SUM(G489:AD489)</f>
        <v>0</v>
      </c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</row>
    <row r="490" spans="1:30" x14ac:dyDescent="0.25">
      <c r="A490" s="90"/>
      <c r="B490" s="28">
        <v>45266</v>
      </c>
      <c r="C490" s="85" t="s">
        <v>281</v>
      </c>
      <c r="D490" s="30" t="s">
        <v>279</v>
      </c>
      <c r="E490" s="31">
        <f>+SUM(G490:AD490)</f>
        <v>0</v>
      </c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</row>
    <row r="491" spans="1:30" x14ac:dyDescent="0.25">
      <c r="A491" s="90"/>
      <c r="B491" s="28">
        <v>45266</v>
      </c>
      <c r="C491" s="85" t="s">
        <v>282</v>
      </c>
      <c r="D491" s="30" t="s">
        <v>279</v>
      </c>
      <c r="E491" s="31">
        <f>+SUM(G491:AD491)</f>
        <v>7</v>
      </c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>
        <v>7</v>
      </c>
    </row>
    <row r="492" spans="1:30" x14ac:dyDescent="0.25">
      <c r="A492" s="90"/>
      <c r="B492" s="28">
        <v>45266</v>
      </c>
      <c r="C492" s="85" t="s">
        <v>283</v>
      </c>
      <c r="D492" s="30" t="s">
        <v>279</v>
      </c>
      <c r="E492" s="31">
        <f>+SUM(G492:AD492)</f>
        <v>6</v>
      </c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>
        <v>6</v>
      </c>
    </row>
    <row r="493" spans="1:30" x14ac:dyDescent="0.25">
      <c r="A493" s="90"/>
      <c r="B493" s="28">
        <v>45266</v>
      </c>
      <c r="C493" s="85" t="s">
        <v>284</v>
      </c>
      <c r="D493" s="30" t="s">
        <v>279</v>
      </c>
      <c r="E493" s="31">
        <f>+SUM(G493:AD493)</f>
        <v>42</v>
      </c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>
        <v>42</v>
      </c>
    </row>
    <row r="494" spans="1:30" x14ac:dyDescent="0.25">
      <c r="A494" s="90"/>
      <c r="B494" s="28">
        <v>45273</v>
      </c>
      <c r="C494" s="85" t="s">
        <v>285</v>
      </c>
      <c r="D494" s="30" t="s">
        <v>286</v>
      </c>
      <c r="E494" s="31">
        <f>+SUM(G494:AD494)</f>
        <v>100</v>
      </c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>
        <v>100</v>
      </c>
    </row>
    <row r="495" spans="1:30" x14ac:dyDescent="0.25">
      <c r="A495" s="90"/>
      <c r="B495" s="28">
        <v>45277</v>
      </c>
      <c r="C495" s="85" t="s">
        <v>287</v>
      </c>
      <c r="D495" s="30" t="s">
        <v>141</v>
      </c>
      <c r="E495" s="31">
        <f>+SUM(G495:AD495)</f>
        <v>15</v>
      </c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>
        <v>15</v>
      </c>
    </row>
    <row r="496" spans="1:30" x14ac:dyDescent="0.25">
      <c r="A496" s="90"/>
      <c r="B496" s="28">
        <v>45277</v>
      </c>
      <c r="C496" s="85" t="s">
        <v>288</v>
      </c>
      <c r="D496" s="30" t="s">
        <v>289</v>
      </c>
      <c r="E496" s="31">
        <f>+SUM(G496:AD496)</f>
        <v>4</v>
      </c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>
        <v>4</v>
      </c>
    </row>
    <row r="497" spans="1:30" x14ac:dyDescent="0.25">
      <c r="A497" s="90"/>
      <c r="B497" s="28">
        <v>45277</v>
      </c>
      <c r="C497" s="85" t="s">
        <v>290</v>
      </c>
      <c r="D497" s="30" t="s">
        <v>134</v>
      </c>
      <c r="E497" s="31">
        <f>+SUM(G497:AD497)</f>
        <v>400</v>
      </c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>
        <v>400</v>
      </c>
    </row>
    <row r="498" spans="1:30" x14ac:dyDescent="0.25">
      <c r="A498" s="91"/>
      <c r="B498" s="28"/>
      <c r="C498" s="85" t="s">
        <v>270</v>
      </c>
      <c r="D498" s="30" t="s">
        <v>262</v>
      </c>
      <c r="E498" s="31">
        <f>+SUM(G498:AD498)</f>
        <v>240</v>
      </c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>
        <v>240</v>
      </c>
    </row>
    <row r="499" spans="1:30" ht="15.75" x14ac:dyDescent="0.25">
      <c r="A499" s="95" t="s">
        <v>1271</v>
      </c>
      <c r="B499" s="96"/>
      <c r="C499" s="96"/>
      <c r="D499" s="97"/>
      <c r="E499" s="59">
        <f>SUM(E365:E498)</f>
        <v>19477.590000000004</v>
      </c>
      <c r="F499" s="9"/>
      <c r="G499" s="19">
        <f>SUM(G365:G498)</f>
        <v>504</v>
      </c>
      <c r="H499" s="19">
        <f>SUM(H365:H498)</f>
        <v>983.5</v>
      </c>
      <c r="I499" s="19">
        <f>SUM(I365:I498)</f>
        <v>208.8</v>
      </c>
      <c r="J499" s="19">
        <f>SUM(J365:J498)</f>
        <v>1599.92</v>
      </c>
      <c r="K499" s="19">
        <f>SUM(K365:K498)</f>
        <v>1600</v>
      </c>
      <c r="L499" s="19">
        <f>SUM(L365:L498)</f>
        <v>4267.84</v>
      </c>
      <c r="M499" s="19">
        <f>SUM(M365:M498)</f>
        <v>1875</v>
      </c>
      <c r="N499" s="19">
        <f>SUM(N365:N498)</f>
        <v>369</v>
      </c>
      <c r="O499" s="19">
        <f>SUM(O365:O498)</f>
        <v>0</v>
      </c>
      <c r="P499" s="19">
        <f>SUM(P365:P498)</f>
        <v>1031</v>
      </c>
      <c r="Q499" s="19">
        <f>SUM(Q365:Q498)</f>
        <v>1502.69</v>
      </c>
      <c r="R499" s="19">
        <f>SUM(R365:R498)</f>
        <v>754</v>
      </c>
      <c r="S499" s="19">
        <f>SUM(S365:S498)</f>
        <v>533.33999999999992</v>
      </c>
      <c r="T499" s="19">
        <f>SUM(T365:T498)</f>
        <v>1170.5</v>
      </c>
      <c r="U499" s="19">
        <f>SUM(U365:U498)</f>
        <v>395</v>
      </c>
      <c r="V499" s="19">
        <f>SUM(V365:V498)</f>
        <v>285</v>
      </c>
      <c r="W499" s="19">
        <f>SUM(W365:W498)</f>
        <v>174</v>
      </c>
      <c r="X499" s="19">
        <f>SUM(X365:X498)</f>
        <v>761</v>
      </c>
      <c r="Y499" s="19">
        <f>SUM(Y365:Y498)</f>
        <v>95</v>
      </c>
      <c r="Z499" s="19">
        <f>SUM(Z365:Z498)</f>
        <v>24</v>
      </c>
      <c r="AA499" s="19">
        <f>SUM(AA365:AA498)</f>
        <v>0</v>
      </c>
      <c r="AB499" s="19">
        <f>SUM(AB365:AB498)</f>
        <v>135</v>
      </c>
      <c r="AC499" s="19">
        <f>SUM(AC365:AC498)</f>
        <v>255</v>
      </c>
      <c r="AD499" s="19">
        <f>SUM(AD365:AD498)</f>
        <v>954</v>
      </c>
    </row>
    <row r="501" spans="1:30" ht="15" customHeight="1" x14ac:dyDescent="0.25">
      <c r="A501" s="88" t="s">
        <v>598</v>
      </c>
      <c r="B501" s="28">
        <v>44931</v>
      </c>
      <c r="C501" s="85" t="s">
        <v>294</v>
      </c>
      <c r="D501" s="30" t="s">
        <v>295</v>
      </c>
      <c r="E501" s="31">
        <f>+SUM(G501:AD501)</f>
        <v>76</v>
      </c>
      <c r="F501" s="18"/>
      <c r="G501" s="54"/>
      <c r="H501" s="54">
        <v>76</v>
      </c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</row>
    <row r="502" spans="1:30" x14ac:dyDescent="0.25">
      <c r="A502" s="88"/>
      <c r="B502" s="28">
        <v>44931</v>
      </c>
      <c r="C502" s="85" t="s">
        <v>296</v>
      </c>
      <c r="D502" s="30" t="s">
        <v>295</v>
      </c>
      <c r="E502" s="31">
        <f>+SUM(G502:AD502)</f>
        <v>45</v>
      </c>
      <c r="F502" s="18"/>
      <c r="G502" s="54"/>
      <c r="H502" s="54">
        <v>45</v>
      </c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</row>
    <row r="503" spans="1:30" x14ac:dyDescent="0.25">
      <c r="A503" s="88"/>
      <c r="B503" s="28">
        <v>44935</v>
      </c>
      <c r="C503" s="85" t="s">
        <v>297</v>
      </c>
      <c r="D503" s="30" t="s">
        <v>295</v>
      </c>
      <c r="E503" s="31">
        <f>+SUM(G503:AD503)</f>
        <v>15</v>
      </c>
      <c r="F503" s="18"/>
      <c r="G503" s="54"/>
      <c r="H503" s="54">
        <v>15</v>
      </c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</row>
    <row r="504" spans="1:30" x14ac:dyDescent="0.25">
      <c r="A504" s="88"/>
      <c r="B504" s="28">
        <v>44936</v>
      </c>
      <c r="C504" s="85" t="s">
        <v>298</v>
      </c>
      <c r="D504" s="30" t="s">
        <v>295</v>
      </c>
      <c r="E504" s="31">
        <f>+SUM(G504:AD504)</f>
        <v>360</v>
      </c>
      <c r="F504" s="18"/>
      <c r="G504" s="54"/>
      <c r="H504" s="54">
        <v>360</v>
      </c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</row>
    <row r="505" spans="1:30" x14ac:dyDescent="0.25">
      <c r="A505" s="88"/>
      <c r="B505" s="28">
        <v>44938</v>
      </c>
      <c r="C505" s="85" t="s">
        <v>299</v>
      </c>
      <c r="D505" s="30" t="s">
        <v>293</v>
      </c>
      <c r="E505" s="31">
        <f>+SUM(G505:AD505)</f>
        <v>150</v>
      </c>
      <c r="F505" s="18"/>
      <c r="G505" s="54"/>
      <c r="H505" s="54">
        <v>150</v>
      </c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</row>
    <row r="506" spans="1:30" x14ac:dyDescent="0.25">
      <c r="A506" s="88"/>
      <c r="B506" s="28">
        <v>44944</v>
      </c>
      <c r="C506" s="85" t="s">
        <v>301</v>
      </c>
      <c r="D506" s="30" t="s">
        <v>295</v>
      </c>
      <c r="E506" s="31">
        <f>+SUM(G506:AD506)</f>
        <v>40</v>
      </c>
      <c r="F506" s="18"/>
      <c r="G506" s="54"/>
      <c r="H506" s="54">
        <v>40</v>
      </c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</row>
    <row r="507" spans="1:30" x14ac:dyDescent="0.25">
      <c r="A507" s="88"/>
      <c r="B507" s="28">
        <v>44944</v>
      </c>
      <c r="C507" s="85" t="s">
        <v>302</v>
      </c>
      <c r="D507" s="30" t="s">
        <v>295</v>
      </c>
      <c r="E507" s="31">
        <f>+SUM(G507:AD507)</f>
        <v>10</v>
      </c>
      <c r="F507" s="18"/>
      <c r="G507" s="54"/>
      <c r="H507" s="54">
        <v>10</v>
      </c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</row>
    <row r="508" spans="1:30" x14ac:dyDescent="0.25">
      <c r="A508" s="88"/>
      <c r="B508" s="28">
        <v>44944</v>
      </c>
      <c r="C508" s="85" t="s">
        <v>303</v>
      </c>
      <c r="D508" s="30" t="s">
        <v>304</v>
      </c>
      <c r="E508" s="31">
        <f>+SUM(G508:AD508)</f>
        <v>200</v>
      </c>
      <c r="F508" s="18"/>
      <c r="G508" s="54"/>
      <c r="H508" s="54">
        <v>200</v>
      </c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</row>
    <row r="509" spans="1:30" x14ac:dyDescent="0.25">
      <c r="A509" s="88"/>
      <c r="B509" s="28">
        <v>44961</v>
      </c>
      <c r="C509" s="85" t="s">
        <v>307</v>
      </c>
      <c r="D509" s="30" t="s">
        <v>308</v>
      </c>
      <c r="E509" s="31">
        <f>+SUM(G509:AD509)</f>
        <v>18</v>
      </c>
      <c r="F509" s="18"/>
      <c r="G509" s="54"/>
      <c r="H509" s="54"/>
      <c r="I509" s="54"/>
      <c r="J509" s="54">
        <v>18</v>
      </c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</row>
    <row r="510" spans="1:30" x14ac:dyDescent="0.25">
      <c r="A510" s="88"/>
      <c r="B510" s="28">
        <v>44961</v>
      </c>
      <c r="C510" s="85" t="s">
        <v>309</v>
      </c>
      <c r="D510" s="30" t="s">
        <v>308</v>
      </c>
      <c r="E510" s="31">
        <f>+SUM(G510:AD510)</f>
        <v>126</v>
      </c>
      <c r="F510" s="18"/>
      <c r="G510" s="54"/>
      <c r="H510" s="54"/>
      <c r="I510" s="54"/>
      <c r="J510" s="54">
        <v>126</v>
      </c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</row>
    <row r="511" spans="1:30" x14ac:dyDescent="0.25">
      <c r="A511" s="88"/>
      <c r="B511" s="28">
        <v>44961</v>
      </c>
      <c r="C511" s="85" t="s">
        <v>310</v>
      </c>
      <c r="D511" s="30" t="s">
        <v>308</v>
      </c>
      <c r="E511" s="31">
        <f>+SUM(G511:AD511)</f>
        <v>120</v>
      </c>
      <c r="F511" s="18"/>
      <c r="G511" s="54"/>
      <c r="H511" s="54"/>
      <c r="I511" s="54"/>
      <c r="J511" s="54">
        <v>120</v>
      </c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</row>
    <row r="512" spans="1:30" x14ac:dyDescent="0.25">
      <c r="A512" s="88"/>
      <c r="B512" s="28">
        <v>44962</v>
      </c>
      <c r="C512" s="85" t="s">
        <v>309</v>
      </c>
      <c r="D512" s="30" t="s">
        <v>308</v>
      </c>
      <c r="E512" s="31">
        <f>+SUM(G512:AD512)</f>
        <v>200</v>
      </c>
      <c r="F512" s="18"/>
      <c r="G512" s="54"/>
      <c r="H512" s="54"/>
      <c r="I512" s="54"/>
      <c r="J512" s="54">
        <v>200</v>
      </c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</row>
    <row r="513" spans="1:30" x14ac:dyDescent="0.25">
      <c r="A513" s="88"/>
      <c r="B513" s="28">
        <v>44962</v>
      </c>
      <c r="C513" s="85" t="s">
        <v>310</v>
      </c>
      <c r="D513" s="30" t="s">
        <v>308</v>
      </c>
      <c r="E513" s="31">
        <f>+SUM(G513:AD513)</f>
        <v>30</v>
      </c>
      <c r="F513" s="18"/>
      <c r="G513" s="54"/>
      <c r="H513" s="54"/>
      <c r="I513" s="54"/>
      <c r="J513" s="54">
        <v>30</v>
      </c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</row>
    <row r="514" spans="1:30" x14ac:dyDescent="0.25">
      <c r="A514" s="88"/>
      <c r="B514" s="28">
        <v>44962</v>
      </c>
      <c r="C514" s="85" t="s">
        <v>311</v>
      </c>
      <c r="D514" s="30" t="s">
        <v>308</v>
      </c>
      <c r="E514" s="31">
        <f>+SUM(G514:AD514)</f>
        <v>36</v>
      </c>
      <c r="F514" s="18"/>
      <c r="G514" s="54"/>
      <c r="H514" s="54"/>
      <c r="I514" s="54"/>
      <c r="J514" s="54">
        <v>36</v>
      </c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</row>
    <row r="515" spans="1:30" x14ac:dyDescent="0.25">
      <c r="A515" s="88"/>
      <c r="B515" s="28">
        <v>44962</v>
      </c>
      <c r="C515" s="85" t="s">
        <v>312</v>
      </c>
      <c r="D515" s="30" t="s">
        <v>308</v>
      </c>
      <c r="E515" s="31">
        <f>+SUM(G515:AD515)</f>
        <v>10</v>
      </c>
      <c r="F515" s="18"/>
      <c r="G515" s="54"/>
      <c r="H515" s="54"/>
      <c r="I515" s="54"/>
      <c r="J515" s="54">
        <v>10</v>
      </c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</row>
    <row r="516" spans="1:30" x14ac:dyDescent="0.25">
      <c r="A516" s="88"/>
      <c r="B516" s="28">
        <v>44962</v>
      </c>
      <c r="C516" s="85" t="s">
        <v>310</v>
      </c>
      <c r="D516" s="30" t="s">
        <v>308</v>
      </c>
      <c r="E516" s="31">
        <f>+SUM(G516:AD516)</f>
        <v>63</v>
      </c>
      <c r="F516" s="18"/>
      <c r="G516" s="54"/>
      <c r="H516" s="54"/>
      <c r="I516" s="54"/>
      <c r="J516" s="54">
        <v>63</v>
      </c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</row>
    <row r="517" spans="1:30" x14ac:dyDescent="0.25">
      <c r="A517" s="88"/>
      <c r="B517" s="28">
        <v>44962</v>
      </c>
      <c r="C517" s="85" t="s">
        <v>1056</v>
      </c>
      <c r="D517" s="30" t="s">
        <v>308</v>
      </c>
      <c r="E517" s="31">
        <f>+SUM(G517:AD517)</f>
        <v>650</v>
      </c>
      <c r="F517" s="18"/>
      <c r="G517" s="54"/>
      <c r="H517" s="54"/>
      <c r="I517" s="54"/>
      <c r="J517" s="54">
        <v>650</v>
      </c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</row>
    <row r="518" spans="1:30" x14ac:dyDescent="0.25">
      <c r="A518" s="88"/>
      <c r="B518" s="28">
        <v>44963</v>
      </c>
      <c r="C518" s="85" t="s">
        <v>313</v>
      </c>
      <c r="D518" s="30" t="s">
        <v>308</v>
      </c>
      <c r="E518" s="31">
        <f>+SUM(G518:AD518)</f>
        <v>45</v>
      </c>
      <c r="F518" s="18"/>
      <c r="G518" s="54"/>
      <c r="H518" s="54"/>
      <c r="I518" s="54"/>
      <c r="J518" s="54">
        <v>45</v>
      </c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</row>
    <row r="519" spans="1:30" x14ac:dyDescent="0.25">
      <c r="A519" s="88"/>
      <c r="B519" s="28">
        <v>44963</v>
      </c>
      <c r="C519" s="85" t="s">
        <v>314</v>
      </c>
      <c r="D519" s="30" t="s">
        <v>308</v>
      </c>
      <c r="E519" s="31">
        <f>+SUM(G519:AD519)</f>
        <v>15</v>
      </c>
      <c r="F519" s="18"/>
      <c r="G519" s="54"/>
      <c r="H519" s="54"/>
      <c r="I519" s="54"/>
      <c r="J519" s="54">
        <v>15</v>
      </c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</row>
    <row r="520" spans="1:30" x14ac:dyDescent="0.25">
      <c r="A520" s="88"/>
      <c r="B520" s="28">
        <v>44963</v>
      </c>
      <c r="C520" s="85" t="s">
        <v>310</v>
      </c>
      <c r="D520" s="30" t="s">
        <v>308</v>
      </c>
      <c r="E520" s="31">
        <f>+SUM(G520:AD520)</f>
        <v>60</v>
      </c>
      <c r="F520" s="18"/>
      <c r="G520" s="54"/>
      <c r="H520" s="54"/>
      <c r="I520" s="54"/>
      <c r="J520" s="54">
        <v>60</v>
      </c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</row>
    <row r="521" spans="1:30" x14ac:dyDescent="0.25">
      <c r="A521" s="88"/>
      <c r="B521" s="28">
        <v>44963</v>
      </c>
      <c r="C521" s="85" t="s">
        <v>315</v>
      </c>
      <c r="D521" s="30" t="s">
        <v>308</v>
      </c>
      <c r="E521" s="31">
        <f>+SUM(G521:AD521)</f>
        <v>4</v>
      </c>
      <c r="F521" s="18"/>
      <c r="G521" s="54"/>
      <c r="H521" s="54"/>
      <c r="I521" s="54"/>
      <c r="J521" s="54">
        <v>4</v>
      </c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</row>
    <row r="522" spans="1:30" x14ac:dyDescent="0.25">
      <c r="A522" s="88"/>
      <c r="B522" s="28">
        <v>44965</v>
      </c>
      <c r="C522" s="85" t="s">
        <v>316</v>
      </c>
      <c r="D522" s="30" t="s">
        <v>308</v>
      </c>
      <c r="E522" s="31">
        <f>+SUM(G522:AD522)</f>
        <v>34</v>
      </c>
      <c r="F522" s="18"/>
      <c r="G522" s="54"/>
      <c r="H522" s="54"/>
      <c r="I522" s="54"/>
      <c r="J522" s="54">
        <v>34</v>
      </c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</row>
    <row r="523" spans="1:30" x14ac:dyDescent="0.25">
      <c r="A523" s="88"/>
      <c r="B523" s="28">
        <v>44966</v>
      </c>
      <c r="C523" s="85" t="s">
        <v>307</v>
      </c>
      <c r="D523" s="30" t="s">
        <v>308</v>
      </c>
      <c r="E523" s="31">
        <f>+SUM(G523:AD523)</f>
        <v>23</v>
      </c>
      <c r="F523" s="18"/>
      <c r="G523" s="54"/>
      <c r="H523" s="54"/>
      <c r="I523" s="54"/>
      <c r="J523" s="54">
        <v>23</v>
      </c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</row>
    <row r="524" spans="1:30" x14ac:dyDescent="0.25">
      <c r="A524" s="88"/>
      <c r="B524" s="28">
        <v>44966</v>
      </c>
      <c r="C524" s="85" t="s">
        <v>317</v>
      </c>
      <c r="D524" s="30" t="s">
        <v>308</v>
      </c>
      <c r="E524" s="31">
        <f>+SUM(G524:AD524)</f>
        <v>30</v>
      </c>
      <c r="F524" s="18"/>
      <c r="G524" s="54"/>
      <c r="H524" s="54"/>
      <c r="I524" s="54"/>
      <c r="J524" s="54">
        <v>30</v>
      </c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</row>
    <row r="525" spans="1:30" x14ac:dyDescent="0.25">
      <c r="A525" s="88"/>
      <c r="B525" s="28">
        <v>44967</v>
      </c>
      <c r="C525" s="85" t="s">
        <v>318</v>
      </c>
      <c r="D525" s="30" t="s">
        <v>308</v>
      </c>
      <c r="E525" s="31">
        <f>+SUM(G525:AD525)</f>
        <v>1350</v>
      </c>
      <c r="F525" s="18"/>
      <c r="G525" s="54"/>
      <c r="H525" s="54"/>
      <c r="I525" s="54"/>
      <c r="J525" s="54">
        <v>1350</v>
      </c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</row>
    <row r="526" spans="1:30" x14ac:dyDescent="0.25">
      <c r="A526" s="88"/>
      <c r="B526" s="28">
        <v>44968</v>
      </c>
      <c r="C526" s="85" t="s">
        <v>319</v>
      </c>
      <c r="D526" s="30" t="s">
        <v>308</v>
      </c>
      <c r="E526" s="31">
        <f>+SUM(G526:AD526)</f>
        <v>180</v>
      </c>
      <c r="F526" s="18"/>
      <c r="G526" s="54"/>
      <c r="H526" s="54"/>
      <c r="I526" s="54"/>
      <c r="J526" s="54">
        <v>180</v>
      </c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</row>
    <row r="527" spans="1:30" x14ac:dyDescent="0.25">
      <c r="A527" s="88"/>
      <c r="B527" s="28">
        <v>44970</v>
      </c>
      <c r="C527" s="85" t="s">
        <v>307</v>
      </c>
      <c r="D527" s="30" t="s">
        <v>308</v>
      </c>
      <c r="E527" s="31">
        <f>+SUM(G527:AD527)</f>
        <v>35</v>
      </c>
      <c r="F527" s="18"/>
      <c r="G527" s="54"/>
      <c r="H527" s="54"/>
      <c r="I527" s="54"/>
      <c r="J527" s="54">
        <v>35</v>
      </c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</row>
    <row r="528" spans="1:30" x14ac:dyDescent="0.25">
      <c r="A528" s="88"/>
      <c r="B528" s="28">
        <v>44972</v>
      </c>
      <c r="C528" s="85" t="s">
        <v>320</v>
      </c>
      <c r="D528" s="30" t="s">
        <v>308</v>
      </c>
      <c r="E528" s="31">
        <f>+SUM(G528:AD528)</f>
        <v>989.23</v>
      </c>
      <c r="F528" s="18"/>
      <c r="G528" s="54"/>
      <c r="H528" s="54"/>
      <c r="I528" s="54">
        <v>989.23</v>
      </c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</row>
    <row r="529" spans="1:30" x14ac:dyDescent="0.25">
      <c r="A529" s="88"/>
      <c r="B529" s="28">
        <v>44974</v>
      </c>
      <c r="C529" s="85" t="s">
        <v>307</v>
      </c>
      <c r="D529" s="30" t="s">
        <v>308</v>
      </c>
      <c r="E529" s="31">
        <f>+SUM(G529:AD529)</f>
        <v>20</v>
      </c>
      <c r="F529" s="18"/>
      <c r="G529" s="54"/>
      <c r="H529" s="54"/>
      <c r="I529" s="54"/>
      <c r="J529" s="54">
        <v>20</v>
      </c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</row>
    <row r="530" spans="1:30" x14ac:dyDescent="0.25">
      <c r="A530" s="88"/>
      <c r="B530" s="28">
        <v>44977</v>
      </c>
      <c r="C530" s="85" t="s">
        <v>321</v>
      </c>
      <c r="D530" s="30" t="s">
        <v>308</v>
      </c>
      <c r="E530" s="31">
        <f>+SUM(G530:AD530)</f>
        <v>50</v>
      </c>
      <c r="F530" s="18"/>
      <c r="G530" s="54"/>
      <c r="H530" s="54"/>
      <c r="I530" s="54"/>
      <c r="J530" s="54">
        <v>50</v>
      </c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</row>
    <row r="531" spans="1:30" x14ac:dyDescent="0.25">
      <c r="A531" s="88"/>
      <c r="B531" s="28">
        <v>44979</v>
      </c>
      <c r="C531" s="85" t="s">
        <v>322</v>
      </c>
      <c r="D531" s="30" t="s">
        <v>308</v>
      </c>
      <c r="E531" s="31">
        <f>+SUM(G531:AD531)</f>
        <v>148</v>
      </c>
      <c r="F531" s="18"/>
      <c r="G531" s="54"/>
      <c r="H531" s="54"/>
      <c r="I531" s="54"/>
      <c r="J531" s="54">
        <v>148</v>
      </c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</row>
    <row r="532" spans="1:30" x14ac:dyDescent="0.25">
      <c r="A532" s="88"/>
      <c r="B532" s="28">
        <v>44980</v>
      </c>
      <c r="C532" s="85" t="s">
        <v>323</v>
      </c>
      <c r="D532" s="30" t="s">
        <v>308</v>
      </c>
      <c r="E532" s="31">
        <f>+SUM(G532:AD532)</f>
        <v>72</v>
      </c>
      <c r="F532" s="18"/>
      <c r="G532" s="54"/>
      <c r="H532" s="54"/>
      <c r="I532" s="54"/>
      <c r="J532" s="54">
        <v>72</v>
      </c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</row>
    <row r="533" spans="1:30" x14ac:dyDescent="0.25">
      <c r="A533" s="88"/>
      <c r="B533" s="28">
        <v>44980</v>
      </c>
      <c r="C533" s="85" t="s">
        <v>324</v>
      </c>
      <c r="D533" s="30" t="s">
        <v>308</v>
      </c>
      <c r="E533" s="31">
        <f>+SUM(G533:AD533)</f>
        <v>183</v>
      </c>
      <c r="F533" s="18"/>
      <c r="G533" s="54"/>
      <c r="H533" s="54"/>
      <c r="I533" s="54"/>
      <c r="J533" s="54">
        <v>183</v>
      </c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</row>
    <row r="534" spans="1:30" x14ac:dyDescent="0.25">
      <c r="A534" s="88"/>
      <c r="B534" s="28">
        <v>44982</v>
      </c>
      <c r="C534" s="85" t="s">
        <v>325</v>
      </c>
      <c r="D534" s="30" t="s">
        <v>326</v>
      </c>
      <c r="E534" s="31">
        <f>+SUM(G534:AD534)</f>
        <v>141.5</v>
      </c>
      <c r="F534" s="18"/>
      <c r="G534" s="54"/>
      <c r="H534" s="54"/>
      <c r="I534" s="54">
        <v>141.5</v>
      </c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</row>
    <row r="535" spans="1:30" x14ac:dyDescent="0.25">
      <c r="A535" s="88"/>
      <c r="B535" s="28">
        <v>44982</v>
      </c>
      <c r="C535" s="85" t="s">
        <v>327</v>
      </c>
      <c r="D535" s="30" t="s">
        <v>326</v>
      </c>
      <c r="E535" s="31">
        <f>+SUM(G535:AD535)</f>
        <v>140</v>
      </c>
      <c r="F535" s="18"/>
      <c r="G535" s="54"/>
      <c r="H535" s="54"/>
      <c r="I535" s="54">
        <v>140</v>
      </c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</row>
    <row r="536" spans="1:30" x14ac:dyDescent="0.25">
      <c r="A536" s="88"/>
      <c r="B536" s="28">
        <v>44982</v>
      </c>
      <c r="C536" s="85" t="s">
        <v>328</v>
      </c>
      <c r="D536" s="30" t="s">
        <v>326</v>
      </c>
      <c r="E536" s="31">
        <f>+SUM(G536:AD536)</f>
        <v>31</v>
      </c>
      <c r="F536" s="18"/>
      <c r="G536" s="54"/>
      <c r="H536" s="54"/>
      <c r="I536" s="54"/>
      <c r="J536" s="54">
        <v>31</v>
      </c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</row>
    <row r="537" spans="1:30" x14ac:dyDescent="0.25">
      <c r="A537" s="88"/>
      <c r="B537" s="28">
        <v>44982</v>
      </c>
      <c r="C537" s="85" t="s">
        <v>329</v>
      </c>
      <c r="D537" s="30" t="s">
        <v>326</v>
      </c>
      <c r="E537" s="31">
        <f>+SUM(G537:AD537)</f>
        <v>13</v>
      </c>
      <c r="F537" s="18"/>
      <c r="G537" s="54"/>
      <c r="H537" s="54"/>
      <c r="I537" s="54"/>
      <c r="J537" s="54">
        <v>13</v>
      </c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</row>
    <row r="538" spans="1:30" x14ac:dyDescent="0.25">
      <c r="A538" s="88"/>
      <c r="B538" s="28">
        <v>44982</v>
      </c>
      <c r="C538" s="85" t="s">
        <v>330</v>
      </c>
      <c r="D538" s="30" t="s">
        <v>326</v>
      </c>
      <c r="E538" s="31">
        <f>+SUM(G538:AD538)</f>
        <v>12</v>
      </c>
      <c r="F538" s="18"/>
      <c r="G538" s="54"/>
      <c r="H538" s="54"/>
      <c r="I538" s="54"/>
      <c r="J538" s="54">
        <v>12</v>
      </c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</row>
    <row r="539" spans="1:30" x14ac:dyDescent="0.25">
      <c r="A539" s="88"/>
      <c r="B539" s="28">
        <v>44982</v>
      </c>
      <c r="C539" s="85" t="s">
        <v>331</v>
      </c>
      <c r="D539" s="30" t="s">
        <v>326</v>
      </c>
      <c r="E539" s="31">
        <f>+SUM(G539:AD539)</f>
        <v>40</v>
      </c>
      <c r="F539" s="18"/>
      <c r="G539" s="54"/>
      <c r="H539" s="54"/>
      <c r="I539" s="54"/>
      <c r="J539" s="54">
        <v>40</v>
      </c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</row>
    <row r="540" spans="1:30" x14ac:dyDescent="0.25">
      <c r="A540" s="88"/>
      <c r="B540" s="28">
        <v>44983</v>
      </c>
      <c r="C540" s="85" t="s">
        <v>332</v>
      </c>
      <c r="D540" s="30" t="s">
        <v>326</v>
      </c>
      <c r="E540" s="31">
        <f>+SUM(G540:AD540)</f>
        <v>12</v>
      </c>
      <c r="F540" s="18"/>
      <c r="G540" s="54"/>
      <c r="H540" s="54"/>
      <c r="I540" s="54"/>
      <c r="J540" s="54">
        <v>12</v>
      </c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</row>
    <row r="541" spans="1:30" x14ac:dyDescent="0.25">
      <c r="A541" s="88"/>
      <c r="B541" s="28">
        <v>44983</v>
      </c>
      <c r="C541" s="85" t="s">
        <v>333</v>
      </c>
      <c r="D541" s="30" t="s">
        <v>326</v>
      </c>
      <c r="E541" s="31">
        <f>+SUM(G541:AD541)</f>
        <v>100</v>
      </c>
      <c r="F541" s="18"/>
      <c r="G541" s="54"/>
      <c r="H541" s="54"/>
      <c r="I541" s="54">
        <v>100</v>
      </c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</row>
    <row r="542" spans="1:30" x14ac:dyDescent="0.25">
      <c r="A542" s="88"/>
      <c r="B542" s="28">
        <v>44983</v>
      </c>
      <c r="C542" s="85" t="s">
        <v>334</v>
      </c>
      <c r="D542" s="30" t="s">
        <v>326</v>
      </c>
      <c r="E542" s="31">
        <f>+SUM(G542:AD542)</f>
        <v>227</v>
      </c>
      <c r="F542" s="18"/>
      <c r="G542" s="54"/>
      <c r="H542" s="54"/>
      <c r="I542" s="54">
        <v>227</v>
      </c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</row>
    <row r="543" spans="1:30" x14ac:dyDescent="0.25">
      <c r="A543" s="88"/>
      <c r="B543" s="28">
        <v>44983</v>
      </c>
      <c r="C543" s="85" t="s">
        <v>335</v>
      </c>
      <c r="D543" s="30" t="s">
        <v>326</v>
      </c>
      <c r="E543" s="31">
        <f>+SUM(G543:AD543)</f>
        <v>140</v>
      </c>
      <c r="F543" s="18"/>
      <c r="G543" s="54"/>
      <c r="H543" s="54"/>
      <c r="I543" s="54"/>
      <c r="J543" s="54">
        <v>140</v>
      </c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</row>
    <row r="544" spans="1:30" x14ac:dyDescent="0.25">
      <c r="A544" s="88"/>
      <c r="B544" s="28">
        <v>44984</v>
      </c>
      <c r="C544" s="85" t="s">
        <v>323</v>
      </c>
      <c r="D544" s="30" t="s">
        <v>336</v>
      </c>
      <c r="E544" s="31">
        <f>+SUM(G544:AD544)</f>
        <v>42</v>
      </c>
      <c r="F544" s="18"/>
      <c r="G544" s="54"/>
      <c r="H544" s="54"/>
      <c r="I544" s="54"/>
      <c r="J544" s="54">
        <v>42</v>
      </c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</row>
    <row r="545" spans="1:30" x14ac:dyDescent="0.25">
      <c r="A545" s="88"/>
      <c r="B545" s="28">
        <v>44985</v>
      </c>
      <c r="C545" s="85" t="s">
        <v>331</v>
      </c>
      <c r="D545" s="30" t="s">
        <v>326</v>
      </c>
      <c r="E545" s="31">
        <f>+SUM(G545:AD545)</f>
        <v>40</v>
      </c>
      <c r="F545" s="18"/>
      <c r="G545" s="54"/>
      <c r="H545" s="54"/>
      <c r="I545" s="54"/>
      <c r="J545" s="54">
        <v>40</v>
      </c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</row>
    <row r="546" spans="1:30" x14ac:dyDescent="0.25">
      <c r="A546" s="88"/>
      <c r="B546" s="28">
        <v>44985</v>
      </c>
      <c r="C546" s="85" t="s">
        <v>645</v>
      </c>
      <c r="D546" s="30" t="s">
        <v>326</v>
      </c>
      <c r="E546" s="31">
        <f>+SUM(G546:AD546)</f>
        <v>30</v>
      </c>
      <c r="F546" s="18"/>
      <c r="G546" s="54"/>
      <c r="H546" s="54"/>
      <c r="I546" s="54"/>
      <c r="J546" s="54">
        <v>30</v>
      </c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</row>
    <row r="547" spans="1:30" x14ac:dyDescent="0.25">
      <c r="A547" s="88"/>
      <c r="B547" s="28">
        <v>44986</v>
      </c>
      <c r="C547" s="85" t="s">
        <v>331</v>
      </c>
      <c r="D547" s="30" t="s">
        <v>326</v>
      </c>
      <c r="E547" s="31">
        <f>+SUM(G547:AD547)</f>
        <v>40</v>
      </c>
      <c r="F547" s="18"/>
      <c r="G547" s="54"/>
      <c r="H547" s="54"/>
      <c r="I547" s="54"/>
      <c r="J547" s="54"/>
      <c r="K547" s="54"/>
      <c r="L547" s="54">
        <v>40</v>
      </c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</row>
    <row r="548" spans="1:30" x14ac:dyDescent="0.25">
      <c r="A548" s="88"/>
      <c r="B548" s="28">
        <v>44989</v>
      </c>
      <c r="C548" s="85" t="s">
        <v>337</v>
      </c>
      <c r="D548" s="30" t="s">
        <v>338</v>
      </c>
      <c r="E548" s="31">
        <f>+SUM(G548:AD548)</f>
        <v>369</v>
      </c>
      <c r="F548" s="18"/>
      <c r="G548" s="54"/>
      <c r="H548" s="54"/>
      <c r="I548" s="54"/>
      <c r="J548" s="54"/>
      <c r="K548" s="54"/>
      <c r="L548" s="54">
        <v>369</v>
      </c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</row>
    <row r="549" spans="1:30" x14ac:dyDescent="0.25">
      <c r="A549" s="88"/>
      <c r="B549" s="28">
        <v>44989</v>
      </c>
      <c r="C549" s="85" t="s">
        <v>339</v>
      </c>
      <c r="D549" s="30" t="s">
        <v>338</v>
      </c>
      <c r="E549" s="31">
        <f>+SUM(G549:AD549)</f>
        <v>44</v>
      </c>
      <c r="F549" s="18"/>
      <c r="G549" s="54"/>
      <c r="H549" s="54"/>
      <c r="I549" s="54"/>
      <c r="J549" s="54"/>
      <c r="K549" s="54"/>
      <c r="L549" s="54">
        <v>44</v>
      </c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</row>
    <row r="550" spans="1:30" x14ac:dyDescent="0.25">
      <c r="A550" s="88"/>
      <c r="B550" s="28">
        <v>44989</v>
      </c>
      <c r="C550" s="85" t="s">
        <v>340</v>
      </c>
      <c r="D550" s="30" t="s">
        <v>338</v>
      </c>
      <c r="E550" s="31">
        <f>+SUM(G550:AD550)</f>
        <v>360</v>
      </c>
      <c r="F550" s="18"/>
      <c r="G550" s="54"/>
      <c r="H550" s="54"/>
      <c r="I550" s="54"/>
      <c r="J550" s="54"/>
      <c r="K550" s="54"/>
      <c r="L550" s="54">
        <v>360</v>
      </c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</row>
    <row r="551" spans="1:30" x14ac:dyDescent="0.25">
      <c r="A551" s="88"/>
      <c r="B551" s="28">
        <v>44989</v>
      </c>
      <c r="C551" s="85" t="s">
        <v>341</v>
      </c>
      <c r="D551" s="30" t="s">
        <v>338</v>
      </c>
      <c r="E551" s="31">
        <f>+SUM(G551:AD551)</f>
        <v>30</v>
      </c>
      <c r="F551" s="18"/>
      <c r="G551" s="54"/>
      <c r="H551" s="54"/>
      <c r="I551" s="54"/>
      <c r="J551" s="54"/>
      <c r="K551" s="54"/>
      <c r="L551" s="54">
        <v>30</v>
      </c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</row>
    <row r="552" spans="1:30" x14ac:dyDescent="0.25">
      <c r="A552" s="88"/>
      <c r="B552" s="28">
        <v>44989</v>
      </c>
      <c r="C552" s="85" t="s">
        <v>342</v>
      </c>
      <c r="D552" s="30" t="s">
        <v>338</v>
      </c>
      <c r="E552" s="31">
        <f>+SUM(G552:AD552)</f>
        <v>116</v>
      </c>
      <c r="F552" s="18"/>
      <c r="G552" s="54"/>
      <c r="H552" s="54"/>
      <c r="I552" s="54"/>
      <c r="J552" s="54"/>
      <c r="K552" s="54"/>
      <c r="L552" s="54">
        <v>116</v>
      </c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</row>
    <row r="553" spans="1:30" x14ac:dyDescent="0.25">
      <c r="A553" s="88"/>
      <c r="B553" s="28">
        <v>44990</v>
      </c>
      <c r="C553" s="85" t="s">
        <v>343</v>
      </c>
      <c r="D553" s="30" t="s">
        <v>338</v>
      </c>
      <c r="E553" s="31">
        <f>+SUM(G553:AD553)</f>
        <v>50</v>
      </c>
      <c r="F553" s="18"/>
      <c r="G553" s="54"/>
      <c r="H553" s="54"/>
      <c r="I553" s="54"/>
      <c r="J553" s="54"/>
      <c r="K553" s="54"/>
      <c r="L553" s="54">
        <v>50</v>
      </c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</row>
    <row r="554" spans="1:30" x14ac:dyDescent="0.25">
      <c r="A554" s="88"/>
      <c r="B554" s="28">
        <v>44990</v>
      </c>
      <c r="C554" s="85" t="s">
        <v>344</v>
      </c>
      <c r="D554" s="30" t="s">
        <v>338</v>
      </c>
      <c r="E554" s="31">
        <f>+SUM(G554:AD554)</f>
        <v>10</v>
      </c>
      <c r="F554" s="18"/>
      <c r="G554" s="54"/>
      <c r="H554" s="54"/>
      <c r="I554" s="54"/>
      <c r="J554" s="54"/>
      <c r="K554" s="54"/>
      <c r="L554" s="54">
        <v>10</v>
      </c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</row>
    <row r="555" spans="1:30" x14ac:dyDescent="0.25">
      <c r="A555" s="88"/>
      <c r="B555" s="28">
        <v>44990</v>
      </c>
      <c r="C555" s="85" t="s">
        <v>317</v>
      </c>
      <c r="D555" s="30" t="s">
        <v>338</v>
      </c>
      <c r="E555" s="31">
        <f>+SUM(G555:AD555)</f>
        <v>94</v>
      </c>
      <c r="F555" s="18"/>
      <c r="G555" s="54"/>
      <c r="H555" s="54"/>
      <c r="I555" s="54"/>
      <c r="J555" s="54"/>
      <c r="K555" s="54"/>
      <c r="L555" s="54">
        <v>94</v>
      </c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</row>
    <row r="556" spans="1:30" x14ac:dyDescent="0.25">
      <c r="A556" s="88"/>
      <c r="B556" s="28">
        <v>44992</v>
      </c>
      <c r="C556" s="85" t="s">
        <v>345</v>
      </c>
      <c r="D556" s="30" t="s">
        <v>326</v>
      </c>
      <c r="E556" s="31">
        <f>+SUM(G556:AD556)</f>
        <v>780</v>
      </c>
      <c r="F556" s="18"/>
      <c r="G556" s="54"/>
      <c r="H556" s="54"/>
      <c r="I556" s="54"/>
      <c r="J556" s="54"/>
      <c r="K556" s="54">
        <v>780</v>
      </c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</row>
    <row r="557" spans="1:30" x14ac:dyDescent="0.25">
      <c r="A557" s="88"/>
      <c r="B557" s="28">
        <v>44993</v>
      </c>
      <c r="C557" s="85" t="s">
        <v>346</v>
      </c>
      <c r="D557" s="30" t="s">
        <v>326</v>
      </c>
      <c r="E557" s="31">
        <f>+SUM(G557:AD557)</f>
        <v>20</v>
      </c>
      <c r="F557" s="18"/>
      <c r="G557" s="54"/>
      <c r="H557" s="54"/>
      <c r="I557" s="54"/>
      <c r="J557" s="54"/>
      <c r="K557" s="54"/>
      <c r="L557" s="54">
        <v>20</v>
      </c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</row>
    <row r="558" spans="1:30" x14ac:dyDescent="0.25">
      <c r="A558" s="88"/>
      <c r="B558" s="28">
        <v>44994</v>
      </c>
      <c r="C558" s="85" t="s">
        <v>347</v>
      </c>
      <c r="D558" s="30" t="s">
        <v>304</v>
      </c>
      <c r="E558" s="31">
        <f>+SUM(G558:AD558)</f>
        <v>48</v>
      </c>
      <c r="F558" s="18"/>
      <c r="G558" s="54"/>
      <c r="H558" s="54"/>
      <c r="I558" s="54"/>
      <c r="J558" s="54"/>
      <c r="K558" s="54"/>
      <c r="L558" s="54">
        <v>48</v>
      </c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</row>
    <row r="559" spans="1:30" x14ac:dyDescent="0.25">
      <c r="A559" s="88"/>
      <c r="B559" s="28">
        <v>44995</v>
      </c>
      <c r="C559" s="85" t="s">
        <v>348</v>
      </c>
      <c r="D559" s="30" t="s">
        <v>326</v>
      </c>
      <c r="E559" s="31">
        <f>+SUM(G559:AD559)</f>
        <v>175.56</v>
      </c>
      <c r="F559" s="18"/>
      <c r="G559" s="54"/>
      <c r="H559" s="54"/>
      <c r="I559" s="54"/>
      <c r="J559" s="54"/>
      <c r="K559" s="54"/>
      <c r="L559" s="54">
        <v>175.56</v>
      </c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</row>
    <row r="560" spans="1:30" x14ac:dyDescent="0.25">
      <c r="A560" s="88"/>
      <c r="B560" s="28">
        <v>44996</v>
      </c>
      <c r="C560" s="85" t="s">
        <v>349</v>
      </c>
      <c r="D560" s="30" t="s">
        <v>326</v>
      </c>
      <c r="E560" s="31">
        <f>+SUM(G560:AD560)</f>
        <v>10</v>
      </c>
      <c r="F560" s="18"/>
      <c r="G560" s="54"/>
      <c r="H560" s="54"/>
      <c r="I560" s="54"/>
      <c r="J560" s="54"/>
      <c r="K560" s="54"/>
      <c r="L560" s="54">
        <v>10</v>
      </c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</row>
    <row r="561" spans="1:30" x14ac:dyDescent="0.25">
      <c r="A561" s="88"/>
      <c r="B561" s="28">
        <v>44996</v>
      </c>
      <c r="C561" s="85" t="s">
        <v>350</v>
      </c>
      <c r="D561" s="30" t="s">
        <v>326</v>
      </c>
      <c r="E561" s="31">
        <f>+SUM(G561:AD561)</f>
        <v>200</v>
      </c>
      <c r="F561" s="18"/>
      <c r="G561" s="54"/>
      <c r="H561" s="54"/>
      <c r="I561" s="54"/>
      <c r="J561" s="54"/>
      <c r="K561" s="54"/>
      <c r="L561" s="54">
        <v>200</v>
      </c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</row>
    <row r="562" spans="1:30" x14ac:dyDescent="0.25">
      <c r="A562" s="88"/>
      <c r="B562" s="28">
        <v>44998</v>
      </c>
      <c r="C562" s="85" t="s">
        <v>351</v>
      </c>
      <c r="D562" s="30" t="s">
        <v>326</v>
      </c>
      <c r="E562" s="31">
        <f>+SUM(G562:AD562)</f>
        <v>1318.97</v>
      </c>
      <c r="F562" s="18"/>
      <c r="G562" s="54"/>
      <c r="H562" s="54"/>
      <c r="I562" s="54"/>
      <c r="J562" s="54"/>
      <c r="K562" s="54">
        <v>1318.97</v>
      </c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</row>
    <row r="563" spans="1:30" x14ac:dyDescent="0.25">
      <c r="A563" s="88"/>
      <c r="B563" s="28">
        <v>44999</v>
      </c>
      <c r="C563" s="85" t="s">
        <v>298</v>
      </c>
      <c r="D563" s="30" t="s">
        <v>295</v>
      </c>
      <c r="E563" s="31">
        <f>+SUM(G563:AD563)</f>
        <v>270</v>
      </c>
      <c r="F563" s="18"/>
      <c r="G563" s="54"/>
      <c r="H563" s="54"/>
      <c r="I563" s="54"/>
      <c r="J563" s="54"/>
      <c r="K563" s="54"/>
      <c r="L563" s="54">
        <v>270</v>
      </c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</row>
    <row r="564" spans="1:30" x14ac:dyDescent="0.25">
      <c r="A564" s="88"/>
      <c r="B564" s="28">
        <v>44999</v>
      </c>
      <c r="C564" s="85" t="s">
        <v>352</v>
      </c>
      <c r="D564" s="30" t="s">
        <v>295</v>
      </c>
      <c r="E564" s="31">
        <f>+SUM(G564:AD564)</f>
        <v>50</v>
      </c>
      <c r="F564" s="18"/>
      <c r="G564" s="54"/>
      <c r="H564" s="54"/>
      <c r="I564" s="54"/>
      <c r="J564" s="54"/>
      <c r="K564" s="54"/>
      <c r="L564" s="54">
        <v>50</v>
      </c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</row>
    <row r="565" spans="1:30" x14ac:dyDescent="0.25">
      <c r="A565" s="88"/>
      <c r="B565" s="28">
        <v>45000</v>
      </c>
      <c r="C565" s="85" t="s">
        <v>353</v>
      </c>
      <c r="D565" s="30" t="s">
        <v>308</v>
      </c>
      <c r="E565" s="31">
        <f>+SUM(G565:AD565)</f>
        <v>11</v>
      </c>
      <c r="F565" s="18"/>
      <c r="G565" s="54"/>
      <c r="H565" s="54"/>
      <c r="I565" s="54"/>
      <c r="J565" s="54"/>
      <c r="K565" s="54"/>
      <c r="L565" s="54">
        <v>11</v>
      </c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</row>
    <row r="566" spans="1:30" x14ac:dyDescent="0.25">
      <c r="A566" s="88"/>
      <c r="B566" s="28">
        <v>45001</v>
      </c>
      <c r="C566" s="85" t="s">
        <v>331</v>
      </c>
      <c r="D566" s="30" t="s">
        <v>326</v>
      </c>
      <c r="E566" s="31">
        <f>+SUM(G566:AD566)</f>
        <v>40</v>
      </c>
      <c r="F566" s="18"/>
      <c r="G566" s="54"/>
      <c r="H566" s="54"/>
      <c r="I566" s="54"/>
      <c r="J566" s="54"/>
      <c r="K566" s="54"/>
      <c r="L566" s="54">
        <v>40</v>
      </c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</row>
    <row r="567" spans="1:30" x14ac:dyDescent="0.25">
      <c r="A567" s="88"/>
      <c r="B567" s="28">
        <v>45001</v>
      </c>
      <c r="C567" s="85" t="s">
        <v>354</v>
      </c>
      <c r="D567" s="30" t="s">
        <v>355</v>
      </c>
      <c r="E567" s="31">
        <f>+SUM(G567:AD567)</f>
        <v>18</v>
      </c>
      <c r="F567" s="18"/>
      <c r="G567" s="54"/>
      <c r="H567" s="54"/>
      <c r="I567" s="54"/>
      <c r="J567" s="54"/>
      <c r="K567" s="54"/>
      <c r="L567" s="54">
        <v>18</v>
      </c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</row>
    <row r="568" spans="1:30" x14ac:dyDescent="0.25">
      <c r="A568" s="88"/>
      <c r="B568" s="28">
        <v>45002</v>
      </c>
      <c r="C568" s="85" t="s">
        <v>356</v>
      </c>
      <c r="D568" s="30" t="s">
        <v>308</v>
      </c>
      <c r="E568" s="31">
        <f>+SUM(G568:AD568)</f>
        <v>130</v>
      </c>
      <c r="F568" s="18"/>
      <c r="G568" s="54"/>
      <c r="H568" s="54"/>
      <c r="I568" s="54"/>
      <c r="J568" s="54"/>
      <c r="K568" s="54"/>
      <c r="L568" s="54">
        <v>130</v>
      </c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</row>
    <row r="569" spans="1:30" x14ac:dyDescent="0.25">
      <c r="A569" s="88"/>
      <c r="B569" s="28">
        <v>45002</v>
      </c>
      <c r="C569" s="85" t="s">
        <v>357</v>
      </c>
      <c r="D569" s="30" t="s">
        <v>326</v>
      </c>
      <c r="E569" s="31">
        <f>+SUM(G569:AD569)</f>
        <v>2183.4499999999998</v>
      </c>
      <c r="F569" s="18"/>
      <c r="G569" s="54"/>
      <c r="H569" s="54"/>
      <c r="I569" s="54"/>
      <c r="J569" s="54"/>
      <c r="K569" s="54">
        <v>2183.4499999999998</v>
      </c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</row>
    <row r="570" spans="1:30" x14ac:dyDescent="0.25">
      <c r="A570" s="88"/>
      <c r="B570" s="28">
        <v>45002</v>
      </c>
      <c r="C570" s="85" t="s">
        <v>358</v>
      </c>
      <c r="D570" s="30" t="s">
        <v>326</v>
      </c>
      <c r="E570" s="31">
        <f>+SUM(G570:AD570)</f>
        <v>120</v>
      </c>
      <c r="F570" s="18"/>
      <c r="G570" s="54"/>
      <c r="H570" s="54"/>
      <c r="I570" s="54"/>
      <c r="J570" s="54"/>
      <c r="K570" s="54">
        <v>120</v>
      </c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</row>
    <row r="571" spans="1:30" x14ac:dyDescent="0.25">
      <c r="A571" s="88"/>
      <c r="B571" s="28">
        <v>45002</v>
      </c>
      <c r="C571" s="85" t="s">
        <v>359</v>
      </c>
      <c r="D571" s="30" t="s">
        <v>326</v>
      </c>
      <c r="E571" s="31">
        <f>+SUM(G571:AD571)</f>
        <v>20</v>
      </c>
      <c r="F571" s="18"/>
      <c r="G571" s="54"/>
      <c r="H571" s="54"/>
      <c r="I571" s="54"/>
      <c r="J571" s="54"/>
      <c r="K571" s="54"/>
      <c r="L571" s="54">
        <v>20</v>
      </c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</row>
    <row r="572" spans="1:30" x14ac:dyDescent="0.25">
      <c r="A572" s="88"/>
      <c r="B572" s="28">
        <v>45003</v>
      </c>
      <c r="C572" s="85" t="s">
        <v>360</v>
      </c>
      <c r="D572" s="30" t="s">
        <v>361</v>
      </c>
      <c r="E572" s="31">
        <f>+SUM(G572:AD572)</f>
        <v>35</v>
      </c>
      <c r="F572" s="18"/>
      <c r="G572" s="54"/>
      <c r="H572" s="54"/>
      <c r="I572" s="54"/>
      <c r="J572" s="54"/>
      <c r="K572" s="54"/>
      <c r="L572" s="54">
        <v>35</v>
      </c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</row>
    <row r="573" spans="1:30" x14ac:dyDescent="0.25">
      <c r="A573" s="88"/>
      <c r="B573" s="28">
        <v>45003</v>
      </c>
      <c r="C573" s="85" t="s">
        <v>362</v>
      </c>
      <c r="D573" s="30" t="s">
        <v>361</v>
      </c>
      <c r="E573" s="31">
        <f>+SUM(G573:AD573)</f>
        <v>92.699999999999989</v>
      </c>
      <c r="F573" s="18"/>
      <c r="G573" s="54"/>
      <c r="H573" s="54"/>
      <c r="I573" s="54"/>
      <c r="J573" s="54"/>
      <c r="K573" s="54"/>
      <c r="L573" s="54">
        <v>92.699999999999989</v>
      </c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</row>
    <row r="574" spans="1:30" x14ac:dyDescent="0.25">
      <c r="A574" s="88"/>
      <c r="B574" s="28">
        <v>45003</v>
      </c>
      <c r="C574" s="85" t="s">
        <v>363</v>
      </c>
      <c r="D574" s="30" t="s">
        <v>361</v>
      </c>
      <c r="E574" s="31">
        <f>+SUM(G574:AD574)</f>
        <v>40</v>
      </c>
      <c r="F574" s="18"/>
      <c r="G574" s="54"/>
      <c r="H574" s="54"/>
      <c r="I574" s="54"/>
      <c r="J574" s="54"/>
      <c r="K574" s="54"/>
      <c r="L574" s="54">
        <v>40</v>
      </c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</row>
    <row r="575" spans="1:30" x14ac:dyDescent="0.25">
      <c r="A575" s="88"/>
      <c r="B575" s="28">
        <v>45005</v>
      </c>
      <c r="C575" s="85" t="s">
        <v>364</v>
      </c>
      <c r="D575" s="30" t="s">
        <v>365</v>
      </c>
      <c r="E575" s="31">
        <f>+SUM(G575:AD575)</f>
        <v>96</v>
      </c>
      <c r="F575" s="18"/>
      <c r="G575" s="54"/>
      <c r="H575" s="54"/>
      <c r="I575" s="54"/>
      <c r="J575" s="54"/>
      <c r="K575" s="54">
        <v>96</v>
      </c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</row>
    <row r="576" spans="1:30" x14ac:dyDescent="0.25">
      <c r="A576" s="88"/>
      <c r="B576" s="28">
        <v>45006</v>
      </c>
      <c r="C576" s="85" t="s">
        <v>366</v>
      </c>
      <c r="D576" s="30" t="s">
        <v>326</v>
      </c>
      <c r="E576" s="31">
        <f>+SUM(G576:AD576)</f>
        <v>104</v>
      </c>
      <c r="F576" s="18"/>
      <c r="G576" s="54"/>
      <c r="H576" s="54"/>
      <c r="I576" s="54"/>
      <c r="J576" s="54"/>
      <c r="K576" s="54"/>
      <c r="L576" s="54">
        <v>104</v>
      </c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</row>
    <row r="577" spans="1:30" x14ac:dyDescent="0.25">
      <c r="A577" s="88"/>
      <c r="B577" s="28">
        <v>45006</v>
      </c>
      <c r="C577" s="85" t="s">
        <v>367</v>
      </c>
      <c r="D577" s="30" t="s">
        <v>293</v>
      </c>
      <c r="E577" s="31">
        <f>+SUM(G577:AD577)</f>
        <v>13</v>
      </c>
      <c r="F577" s="18"/>
      <c r="G577" s="54"/>
      <c r="H577" s="54"/>
      <c r="I577" s="54"/>
      <c r="J577" s="54"/>
      <c r="K577" s="54"/>
      <c r="L577" s="54">
        <v>13</v>
      </c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</row>
    <row r="578" spans="1:30" x14ac:dyDescent="0.25">
      <c r="A578" s="88"/>
      <c r="B578" s="28">
        <v>45007</v>
      </c>
      <c r="C578" s="85" t="s">
        <v>367</v>
      </c>
      <c r="D578" s="30" t="s">
        <v>293</v>
      </c>
      <c r="E578" s="31">
        <f>+SUM(G578:AD578)</f>
        <v>32</v>
      </c>
      <c r="F578" s="18"/>
      <c r="G578" s="54"/>
      <c r="H578" s="54"/>
      <c r="I578" s="54"/>
      <c r="J578" s="54"/>
      <c r="K578" s="54"/>
      <c r="L578" s="54">
        <v>32</v>
      </c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</row>
    <row r="579" spans="1:30" x14ac:dyDescent="0.25">
      <c r="A579" s="88"/>
      <c r="B579" s="28">
        <v>45008</v>
      </c>
      <c r="C579" s="85" t="s">
        <v>368</v>
      </c>
      <c r="D579" s="30" t="s">
        <v>365</v>
      </c>
      <c r="E579" s="31">
        <f>+SUM(G579:AD579)</f>
        <v>20</v>
      </c>
      <c r="F579" s="18"/>
      <c r="G579" s="54"/>
      <c r="H579" s="54"/>
      <c r="I579" s="54"/>
      <c r="J579" s="54"/>
      <c r="K579" s="54"/>
      <c r="L579" s="54">
        <v>20</v>
      </c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</row>
    <row r="580" spans="1:30" x14ac:dyDescent="0.25">
      <c r="A580" s="88"/>
      <c r="B580" s="28">
        <v>45008</v>
      </c>
      <c r="C580" s="85" t="s">
        <v>369</v>
      </c>
      <c r="D580" s="30" t="s">
        <v>336</v>
      </c>
      <c r="E580" s="31">
        <f>+SUM(G580:AD580)</f>
        <v>24</v>
      </c>
      <c r="F580" s="18"/>
      <c r="G580" s="54"/>
      <c r="H580" s="54"/>
      <c r="I580" s="54"/>
      <c r="J580" s="54"/>
      <c r="K580" s="54"/>
      <c r="L580" s="54">
        <v>24</v>
      </c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</row>
    <row r="581" spans="1:30" x14ac:dyDescent="0.25">
      <c r="A581" s="88"/>
      <c r="B581" s="28">
        <v>45010</v>
      </c>
      <c r="C581" s="85" t="s">
        <v>370</v>
      </c>
      <c r="D581" s="30" t="s">
        <v>295</v>
      </c>
      <c r="E581" s="31">
        <f>+SUM(G581:AD581)</f>
        <v>400</v>
      </c>
      <c r="F581" s="18"/>
      <c r="G581" s="54"/>
      <c r="H581" s="54"/>
      <c r="I581" s="54"/>
      <c r="J581" s="54"/>
      <c r="K581" s="54"/>
      <c r="L581" s="54">
        <v>400</v>
      </c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</row>
    <row r="582" spans="1:30" x14ac:dyDescent="0.25">
      <c r="A582" s="88"/>
      <c r="B582" s="28">
        <v>45011</v>
      </c>
      <c r="C582" s="85" t="s">
        <v>372</v>
      </c>
      <c r="D582" s="30" t="s">
        <v>338</v>
      </c>
      <c r="E582" s="31">
        <f>+SUM(G582:AD582)</f>
        <v>46</v>
      </c>
      <c r="F582" s="18"/>
      <c r="G582" s="54"/>
      <c r="H582" s="54"/>
      <c r="I582" s="54"/>
      <c r="J582" s="54"/>
      <c r="K582" s="54"/>
      <c r="L582" s="54">
        <v>46</v>
      </c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</row>
    <row r="583" spans="1:30" x14ac:dyDescent="0.25">
      <c r="A583" s="88"/>
      <c r="B583" s="28">
        <v>45011</v>
      </c>
      <c r="C583" s="85" t="s">
        <v>337</v>
      </c>
      <c r="D583" s="30" t="s">
        <v>338</v>
      </c>
      <c r="E583" s="31">
        <f>+SUM(G583:AD583)</f>
        <v>400</v>
      </c>
      <c r="F583" s="18"/>
      <c r="G583" s="54"/>
      <c r="H583" s="54"/>
      <c r="I583" s="54"/>
      <c r="J583" s="54"/>
      <c r="K583" s="54"/>
      <c r="L583" s="54">
        <v>400</v>
      </c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</row>
    <row r="584" spans="1:30" x14ac:dyDescent="0.25">
      <c r="A584" s="88"/>
      <c r="B584" s="28">
        <v>45012</v>
      </c>
      <c r="C584" s="85" t="s">
        <v>373</v>
      </c>
      <c r="D584" s="30" t="s">
        <v>338</v>
      </c>
      <c r="E584" s="31">
        <f>+SUM(G584:AD584)</f>
        <v>31.5</v>
      </c>
      <c r="F584" s="18"/>
      <c r="G584" s="54"/>
      <c r="H584" s="54"/>
      <c r="I584" s="54"/>
      <c r="J584" s="54"/>
      <c r="K584" s="54"/>
      <c r="L584" s="54">
        <v>31.5</v>
      </c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</row>
    <row r="585" spans="1:30" x14ac:dyDescent="0.25">
      <c r="A585" s="88"/>
      <c r="B585" s="28">
        <v>45012</v>
      </c>
      <c r="C585" s="85" t="s">
        <v>374</v>
      </c>
      <c r="D585" s="30" t="s">
        <v>338</v>
      </c>
      <c r="E585" s="31">
        <f>+SUM(G585:AD585)</f>
        <v>30</v>
      </c>
      <c r="F585" s="18"/>
      <c r="G585" s="54"/>
      <c r="H585" s="54"/>
      <c r="I585" s="54"/>
      <c r="J585" s="54"/>
      <c r="K585" s="54"/>
      <c r="L585" s="54">
        <v>30</v>
      </c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</row>
    <row r="586" spans="1:30" x14ac:dyDescent="0.25">
      <c r="A586" s="88"/>
      <c r="B586" s="28">
        <v>45012</v>
      </c>
      <c r="C586" s="85" t="s">
        <v>375</v>
      </c>
      <c r="D586" s="30" t="s">
        <v>338</v>
      </c>
      <c r="E586" s="31">
        <f>+SUM(G586:AD586)</f>
        <v>28</v>
      </c>
      <c r="F586" s="18"/>
      <c r="G586" s="54"/>
      <c r="H586" s="54"/>
      <c r="I586" s="54"/>
      <c r="J586" s="54"/>
      <c r="K586" s="54"/>
      <c r="L586" s="54">
        <v>28</v>
      </c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</row>
    <row r="587" spans="1:30" x14ac:dyDescent="0.25">
      <c r="A587" s="88"/>
      <c r="B587" s="28">
        <v>45012</v>
      </c>
      <c r="C587" s="85" t="s">
        <v>376</v>
      </c>
      <c r="D587" s="30" t="s">
        <v>338</v>
      </c>
      <c r="E587" s="31">
        <f>+SUM(G587:AD587)</f>
        <v>32</v>
      </c>
      <c r="F587" s="18"/>
      <c r="G587" s="54"/>
      <c r="H587" s="54"/>
      <c r="I587" s="54"/>
      <c r="J587" s="54"/>
      <c r="K587" s="54"/>
      <c r="L587" s="54">
        <v>32</v>
      </c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</row>
    <row r="588" spans="1:30" x14ac:dyDescent="0.25">
      <c r="A588" s="88"/>
      <c r="B588" s="28">
        <v>45014</v>
      </c>
      <c r="C588" s="85" t="s">
        <v>377</v>
      </c>
      <c r="D588" s="30" t="s">
        <v>361</v>
      </c>
      <c r="E588" s="31">
        <f>+SUM(G588:AD588)</f>
        <v>95</v>
      </c>
      <c r="F588" s="18"/>
      <c r="G588" s="54"/>
      <c r="H588" s="54"/>
      <c r="I588" s="54"/>
      <c r="J588" s="54"/>
      <c r="K588" s="54"/>
      <c r="L588" s="54">
        <v>95</v>
      </c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</row>
    <row r="589" spans="1:30" x14ac:dyDescent="0.25">
      <c r="A589" s="88"/>
      <c r="B589" s="28">
        <v>45014</v>
      </c>
      <c r="C589" s="85" t="s">
        <v>378</v>
      </c>
      <c r="D589" s="30" t="s">
        <v>361</v>
      </c>
      <c r="E589" s="31">
        <f>+SUM(G589:AD589)</f>
        <v>35</v>
      </c>
      <c r="F589" s="18"/>
      <c r="G589" s="54"/>
      <c r="H589" s="54"/>
      <c r="I589" s="54"/>
      <c r="J589" s="54"/>
      <c r="K589" s="54"/>
      <c r="L589" s="54">
        <v>35</v>
      </c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</row>
    <row r="590" spans="1:30" x14ac:dyDescent="0.25">
      <c r="A590" s="88"/>
      <c r="B590" s="28">
        <v>45014</v>
      </c>
      <c r="C590" s="85" t="s">
        <v>379</v>
      </c>
      <c r="D590" s="30" t="s">
        <v>293</v>
      </c>
      <c r="E590" s="31">
        <f>+SUM(G590:AD590)</f>
        <v>1200</v>
      </c>
      <c r="F590" s="18"/>
      <c r="G590" s="54"/>
      <c r="H590" s="54"/>
      <c r="I590" s="54"/>
      <c r="J590" s="54"/>
      <c r="K590" s="54">
        <v>1200</v>
      </c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</row>
    <row r="591" spans="1:30" x14ac:dyDescent="0.25">
      <c r="A591" s="88"/>
      <c r="B591" s="28">
        <v>45015</v>
      </c>
      <c r="C591" s="85" t="s">
        <v>380</v>
      </c>
      <c r="D591" s="30" t="s">
        <v>355</v>
      </c>
      <c r="E591" s="31">
        <f>+SUM(G591:AD591)</f>
        <v>45</v>
      </c>
      <c r="F591" s="18"/>
      <c r="G591" s="54"/>
      <c r="H591" s="54"/>
      <c r="I591" s="54"/>
      <c r="J591" s="54"/>
      <c r="K591" s="54"/>
      <c r="L591" s="54">
        <v>45</v>
      </c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</row>
    <row r="592" spans="1:30" x14ac:dyDescent="0.25">
      <c r="A592" s="88"/>
      <c r="B592" s="28">
        <v>45015</v>
      </c>
      <c r="C592" s="85" t="s">
        <v>381</v>
      </c>
      <c r="D592" s="30" t="s">
        <v>355</v>
      </c>
      <c r="E592" s="31">
        <f>+SUM(G592:AD592)</f>
        <v>16</v>
      </c>
      <c r="F592" s="18"/>
      <c r="G592" s="54"/>
      <c r="H592" s="54"/>
      <c r="I592" s="54"/>
      <c r="J592" s="54"/>
      <c r="K592" s="54"/>
      <c r="L592" s="54">
        <v>16</v>
      </c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</row>
    <row r="593" spans="1:30" x14ac:dyDescent="0.25">
      <c r="A593" s="88"/>
      <c r="B593" s="28">
        <v>45015</v>
      </c>
      <c r="C593" s="85" t="s">
        <v>382</v>
      </c>
      <c r="D593" s="30" t="s">
        <v>361</v>
      </c>
      <c r="E593" s="31">
        <f>+SUM(G593:AD593)</f>
        <v>90</v>
      </c>
      <c r="F593" s="18"/>
      <c r="G593" s="54"/>
      <c r="H593" s="54"/>
      <c r="I593" s="54"/>
      <c r="J593" s="54"/>
      <c r="K593" s="54"/>
      <c r="L593" s="54">
        <v>90</v>
      </c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</row>
    <row r="594" spans="1:30" x14ac:dyDescent="0.25">
      <c r="A594" s="88"/>
      <c r="B594" s="28">
        <v>45017</v>
      </c>
      <c r="C594" s="85" t="s">
        <v>312</v>
      </c>
      <c r="D594" s="30" t="s">
        <v>355</v>
      </c>
      <c r="E594" s="31">
        <f>+SUM(G594:AD594)</f>
        <v>30</v>
      </c>
      <c r="F594" s="18"/>
      <c r="G594" s="54"/>
      <c r="H594" s="54"/>
      <c r="I594" s="54"/>
      <c r="J594" s="54"/>
      <c r="K594" s="54"/>
      <c r="L594" s="54"/>
      <c r="M594" s="54"/>
      <c r="N594" s="54">
        <v>30</v>
      </c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</row>
    <row r="595" spans="1:30" x14ac:dyDescent="0.25">
      <c r="A595" s="88"/>
      <c r="B595" s="28">
        <v>45017</v>
      </c>
      <c r="C595" s="85" t="s">
        <v>310</v>
      </c>
      <c r="D595" s="30" t="s">
        <v>355</v>
      </c>
      <c r="E595" s="31">
        <f>+SUM(G595:AD595)</f>
        <v>20</v>
      </c>
      <c r="F595" s="18"/>
      <c r="G595" s="54"/>
      <c r="H595" s="54"/>
      <c r="I595" s="54"/>
      <c r="J595" s="54"/>
      <c r="K595" s="54"/>
      <c r="L595" s="54"/>
      <c r="M595" s="54"/>
      <c r="N595" s="54">
        <v>20</v>
      </c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</row>
    <row r="596" spans="1:30" x14ac:dyDescent="0.25">
      <c r="A596" s="88"/>
      <c r="B596" s="28">
        <v>45018</v>
      </c>
      <c r="C596" s="85" t="s">
        <v>383</v>
      </c>
      <c r="D596" s="30" t="s">
        <v>384</v>
      </c>
      <c r="E596" s="31">
        <f>+SUM(G596:AD596)</f>
        <v>88</v>
      </c>
      <c r="F596" s="18"/>
      <c r="G596" s="54"/>
      <c r="H596" s="54"/>
      <c r="I596" s="54"/>
      <c r="J596" s="54"/>
      <c r="K596" s="54"/>
      <c r="L596" s="54"/>
      <c r="M596" s="54"/>
      <c r="N596" s="54">
        <v>88</v>
      </c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</row>
    <row r="597" spans="1:30" x14ac:dyDescent="0.25">
      <c r="A597" s="88"/>
      <c r="B597" s="28">
        <v>45019</v>
      </c>
      <c r="C597" s="85" t="s">
        <v>184</v>
      </c>
      <c r="D597" s="30" t="s">
        <v>355</v>
      </c>
      <c r="E597" s="31">
        <f>+SUM(G597:AD597)</f>
        <v>56</v>
      </c>
      <c r="F597" s="18"/>
      <c r="G597" s="54"/>
      <c r="H597" s="54"/>
      <c r="I597" s="54"/>
      <c r="J597" s="54"/>
      <c r="K597" s="54"/>
      <c r="L597" s="54"/>
      <c r="M597" s="54"/>
      <c r="N597" s="54">
        <v>56</v>
      </c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</row>
    <row r="598" spans="1:30" x14ac:dyDescent="0.25">
      <c r="A598" s="88"/>
      <c r="B598" s="28">
        <v>45019</v>
      </c>
      <c r="C598" s="85" t="s">
        <v>368</v>
      </c>
      <c r="D598" s="30" t="s">
        <v>336</v>
      </c>
      <c r="E598" s="31">
        <f>+SUM(G598:AD598)</f>
        <v>60</v>
      </c>
      <c r="F598" s="18"/>
      <c r="G598" s="54"/>
      <c r="H598" s="54"/>
      <c r="I598" s="54"/>
      <c r="J598" s="54"/>
      <c r="K598" s="54"/>
      <c r="L598" s="54"/>
      <c r="M598" s="54"/>
      <c r="N598" s="54">
        <v>60</v>
      </c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</row>
    <row r="599" spans="1:30" x14ac:dyDescent="0.25">
      <c r="A599" s="88"/>
      <c r="B599" s="28">
        <v>45019</v>
      </c>
      <c r="C599" s="85" t="s">
        <v>383</v>
      </c>
      <c r="D599" s="30" t="s">
        <v>384</v>
      </c>
      <c r="E599" s="31">
        <f>+SUM(G599:AD599)</f>
        <v>78</v>
      </c>
      <c r="F599" s="18"/>
      <c r="G599" s="54"/>
      <c r="H599" s="54"/>
      <c r="I599" s="54"/>
      <c r="J599" s="54"/>
      <c r="K599" s="54"/>
      <c r="L599" s="54"/>
      <c r="M599" s="54"/>
      <c r="N599" s="54">
        <v>78</v>
      </c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</row>
    <row r="600" spans="1:30" x14ac:dyDescent="0.25">
      <c r="A600" s="88"/>
      <c r="B600" s="28">
        <v>45020</v>
      </c>
      <c r="C600" s="85" t="s">
        <v>385</v>
      </c>
      <c r="D600" s="30" t="s">
        <v>386</v>
      </c>
      <c r="E600" s="31">
        <f>+SUM(G600:AD600)</f>
        <v>20</v>
      </c>
      <c r="F600" s="18"/>
      <c r="G600" s="54"/>
      <c r="H600" s="54"/>
      <c r="I600" s="54"/>
      <c r="J600" s="54"/>
      <c r="K600" s="54"/>
      <c r="L600" s="54"/>
      <c r="M600" s="54"/>
      <c r="N600" s="54">
        <v>20</v>
      </c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</row>
    <row r="601" spans="1:30" x14ac:dyDescent="0.25">
      <c r="A601" s="88"/>
      <c r="B601" s="28">
        <v>45020</v>
      </c>
      <c r="C601" s="85" t="s">
        <v>387</v>
      </c>
      <c r="D601" s="30" t="s">
        <v>388</v>
      </c>
      <c r="E601" s="31">
        <f>+SUM(G601:AD601)</f>
        <v>108</v>
      </c>
      <c r="F601" s="18"/>
      <c r="G601" s="54"/>
      <c r="H601" s="54"/>
      <c r="I601" s="54"/>
      <c r="J601" s="54"/>
      <c r="K601" s="54"/>
      <c r="L601" s="54"/>
      <c r="M601" s="54"/>
      <c r="N601" s="54">
        <v>108</v>
      </c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</row>
    <row r="602" spans="1:30" x14ac:dyDescent="0.25">
      <c r="A602" s="88"/>
      <c r="B602" s="28">
        <v>45020</v>
      </c>
      <c r="C602" s="85" t="s">
        <v>389</v>
      </c>
      <c r="D602" s="30" t="s">
        <v>388</v>
      </c>
      <c r="E602" s="31">
        <f>+SUM(G602:AD602)</f>
        <v>244</v>
      </c>
      <c r="F602" s="18"/>
      <c r="G602" s="54"/>
      <c r="H602" s="54"/>
      <c r="I602" s="54"/>
      <c r="J602" s="54"/>
      <c r="K602" s="54"/>
      <c r="L602" s="54"/>
      <c r="M602" s="54"/>
      <c r="N602" s="54">
        <v>244</v>
      </c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</row>
    <row r="603" spans="1:30" x14ac:dyDescent="0.25">
      <c r="A603" s="88"/>
      <c r="B603" s="28">
        <v>45021</v>
      </c>
      <c r="C603" s="85" t="s">
        <v>184</v>
      </c>
      <c r="D603" s="30" t="s">
        <v>355</v>
      </c>
      <c r="E603" s="31">
        <f>+SUM(G603:AD603)</f>
        <v>25</v>
      </c>
      <c r="F603" s="18"/>
      <c r="G603" s="54"/>
      <c r="H603" s="54"/>
      <c r="I603" s="54"/>
      <c r="J603" s="54"/>
      <c r="K603" s="54"/>
      <c r="L603" s="54"/>
      <c r="M603" s="54"/>
      <c r="N603" s="54">
        <v>25</v>
      </c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</row>
    <row r="604" spans="1:30" x14ac:dyDescent="0.25">
      <c r="A604" s="88"/>
      <c r="B604" s="28">
        <v>45021</v>
      </c>
      <c r="C604" s="85" t="s">
        <v>368</v>
      </c>
      <c r="D604" s="30" t="s">
        <v>355</v>
      </c>
      <c r="E604" s="31">
        <f>+SUM(G604:AD604)</f>
        <v>35</v>
      </c>
      <c r="F604" s="18"/>
      <c r="G604" s="54"/>
      <c r="H604" s="54"/>
      <c r="I604" s="54"/>
      <c r="J604" s="54"/>
      <c r="K604" s="54"/>
      <c r="L604" s="54"/>
      <c r="M604" s="54"/>
      <c r="N604" s="54">
        <v>35</v>
      </c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</row>
    <row r="605" spans="1:30" x14ac:dyDescent="0.25">
      <c r="A605" s="88"/>
      <c r="B605" s="28">
        <v>45022</v>
      </c>
      <c r="C605" s="85" t="s">
        <v>390</v>
      </c>
      <c r="D605" s="30" t="s">
        <v>355</v>
      </c>
      <c r="E605" s="31">
        <f>+SUM(G605:AD605)</f>
        <v>120</v>
      </c>
      <c r="F605" s="18"/>
      <c r="G605" s="54"/>
      <c r="H605" s="54"/>
      <c r="I605" s="54"/>
      <c r="J605" s="54"/>
      <c r="K605" s="54"/>
      <c r="L605" s="54"/>
      <c r="M605" s="54"/>
      <c r="N605" s="54">
        <v>120</v>
      </c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</row>
    <row r="606" spans="1:30" x14ac:dyDescent="0.25">
      <c r="A606" s="88"/>
      <c r="B606" s="28">
        <v>45022</v>
      </c>
      <c r="C606" s="85" t="s">
        <v>391</v>
      </c>
      <c r="D606" s="30" t="s">
        <v>365</v>
      </c>
      <c r="E606" s="31">
        <f>+SUM(G606:AD606)</f>
        <v>300</v>
      </c>
      <c r="F606" s="18"/>
      <c r="G606" s="54"/>
      <c r="H606" s="54"/>
      <c r="I606" s="54"/>
      <c r="J606" s="54"/>
      <c r="K606" s="54"/>
      <c r="L606" s="54"/>
      <c r="M606" s="54"/>
      <c r="N606" s="54">
        <v>300</v>
      </c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</row>
    <row r="607" spans="1:30" x14ac:dyDescent="0.25">
      <c r="A607" s="88"/>
      <c r="B607" s="28">
        <v>45022</v>
      </c>
      <c r="C607" s="85" t="s">
        <v>392</v>
      </c>
      <c r="D607" s="30" t="s">
        <v>365</v>
      </c>
      <c r="E607" s="31">
        <f>+SUM(G607:AD607)</f>
        <v>162</v>
      </c>
      <c r="F607" s="18"/>
      <c r="G607" s="54"/>
      <c r="H607" s="54"/>
      <c r="I607" s="54"/>
      <c r="J607" s="54"/>
      <c r="K607" s="54"/>
      <c r="L607" s="54"/>
      <c r="M607" s="54"/>
      <c r="N607" s="54">
        <v>162</v>
      </c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</row>
    <row r="608" spans="1:30" x14ac:dyDescent="0.25">
      <c r="A608" s="88"/>
      <c r="B608" s="28">
        <v>45022</v>
      </c>
      <c r="C608" s="85" t="s">
        <v>393</v>
      </c>
      <c r="D608" s="30" t="s">
        <v>365</v>
      </c>
      <c r="E608" s="31">
        <f>+SUM(G608:AD608)</f>
        <v>30</v>
      </c>
      <c r="F608" s="18"/>
      <c r="G608" s="54"/>
      <c r="H608" s="54"/>
      <c r="I608" s="54"/>
      <c r="J608" s="54"/>
      <c r="K608" s="54"/>
      <c r="L608" s="54"/>
      <c r="M608" s="54"/>
      <c r="N608" s="54">
        <v>30</v>
      </c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</row>
    <row r="609" spans="1:30" x14ac:dyDescent="0.25">
      <c r="A609" s="88"/>
      <c r="B609" s="28">
        <v>45023</v>
      </c>
      <c r="C609" s="85" t="s">
        <v>394</v>
      </c>
      <c r="D609" s="30" t="s">
        <v>365</v>
      </c>
      <c r="E609" s="31">
        <f>+SUM(G609:AD609)</f>
        <v>53</v>
      </c>
      <c r="F609" s="18"/>
      <c r="G609" s="54"/>
      <c r="H609" s="54"/>
      <c r="I609" s="54"/>
      <c r="J609" s="54"/>
      <c r="K609" s="54"/>
      <c r="L609" s="54"/>
      <c r="M609" s="54"/>
      <c r="N609" s="54">
        <v>53</v>
      </c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</row>
    <row r="610" spans="1:30" x14ac:dyDescent="0.25">
      <c r="A610" s="88"/>
      <c r="B610" s="28">
        <v>45023</v>
      </c>
      <c r="C610" s="85" t="s">
        <v>383</v>
      </c>
      <c r="D610" s="30" t="s">
        <v>395</v>
      </c>
      <c r="E610" s="31">
        <f>+SUM(G610:AD610)</f>
        <v>84</v>
      </c>
      <c r="F610" s="18"/>
      <c r="G610" s="54"/>
      <c r="H610" s="54"/>
      <c r="I610" s="54"/>
      <c r="J610" s="54"/>
      <c r="K610" s="54"/>
      <c r="L610" s="54"/>
      <c r="M610" s="54"/>
      <c r="N610" s="54">
        <v>84</v>
      </c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</row>
    <row r="611" spans="1:30" x14ac:dyDescent="0.25">
      <c r="A611" s="88"/>
      <c r="B611" s="28">
        <v>45024</v>
      </c>
      <c r="C611" s="85" t="s">
        <v>330</v>
      </c>
      <c r="D611" s="30" t="s">
        <v>365</v>
      </c>
      <c r="E611" s="31">
        <f>+SUM(G611:AD611)</f>
        <v>35</v>
      </c>
      <c r="F611" s="18"/>
      <c r="G611" s="54"/>
      <c r="H611" s="54"/>
      <c r="I611" s="54"/>
      <c r="J611" s="54"/>
      <c r="K611" s="54"/>
      <c r="L611" s="54"/>
      <c r="M611" s="54"/>
      <c r="N611" s="54">
        <v>35</v>
      </c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</row>
    <row r="612" spans="1:30" x14ac:dyDescent="0.25">
      <c r="A612" s="88"/>
      <c r="B612" s="28">
        <v>45024</v>
      </c>
      <c r="C612" s="85" t="s">
        <v>396</v>
      </c>
      <c r="D612" s="30" t="s">
        <v>397</v>
      </c>
      <c r="E612" s="31">
        <f>+SUM(G612:AD612)</f>
        <v>10</v>
      </c>
      <c r="F612" s="18"/>
      <c r="G612" s="54"/>
      <c r="H612" s="54"/>
      <c r="I612" s="54"/>
      <c r="J612" s="54"/>
      <c r="K612" s="54"/>
      <c r="L612" s="54"/>
      <c r="M612" s="54"/>
      <c r="N612" s="54">
        <v>10</v>
      </c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</row>
    <row r="613" spans="1:30" x14ac:dyDescent="0.25">
      <c r="A613" s="88"/>
      <c r="B613" s="28">
        <v>45026</v>
      </c>
      <c r="C613" s="85" t="s">
        <v>184</v>
      </c>
      <c r="D613" s="30" t="s">
        <v>365</v>
      </c>
      <c r="E613" s="31">
        <f>+SUM(G613:AD613)</f>
        <v>30</v>
      </c>
      <c r="F613" s="18"/>
      <c r="G613" s="54"/>
      <c r="H613" s="54"/>
      <c r="I613" s="54"/>
      <c r="J613" s="54"/>
      <c r="K613" s="54"/>
      <c r="L613" s="54"/>
      <c r="M613" s="54"/>
      <c r="N613" s="54">
        <v>30</v>
      </c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</row>
    <row r="614" spans="1:30" x14ac:dyDescent="0.25">
      <c r="A614" s="88"/>
      <c r="B614" s="28">
        <v>45027</v>
      </c>
      <c r="C614" s="85" t="s">
        <v>398</v>
      </c>
      <c r="D614" s="30" t="s">
        <v>365</v>
      </c>
      <c r="E614" s="31">
        <f>+SUM(G614:AD614)</f>
        <v>300</v>
      </c>
      <c r="F614" s="18"/>
      <c r="G614" s="54"/>
      <c r="H614" s="54"/>
      <c r="I614" s="54"/>
      <c r="J614" s="54"/>
      <c r="K614" s="54"/>
      <c r="L614" s="54"/>
      <c r="M614" s="54"/>
      <c r="N614" s="54">
        <v>300</v>
      </c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</row>
    <row r="615" spans="1:30" x14ac:dyDescent="0.25">
      <c r="A615" s="88"/>
      <c r="B615" s="28">
        <v>45028</v>
      </c>
      <c r="C615" s="85" t="s">
        <v>399</v>
      </c>
      <c r="D615" s="30" t="s">
        <v>336</v>
      </c>
      <c r="E615" s="31">
        <f>+SUM(G615:AD615)</f>
        <v>37.5</v>
      </c>
      <c r="F615" s="18"/>
      <c r="G615" s="54"/>
      <c r="H615" s="54"/>
      <c r="I615" s="54"/>
      <c r="J615" s="54"/>
      <c r="K615" s="54"/>
      <c r="L615" s="54"/>
      <c r="M615" s="54"/>
      <c r="N615" s="54">
        <v>37.5</v>
      </c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</row>
    <row r="616" spans="1:30" x14ac:dyDescent="0.25">
      <c r="A616" s="88"/>
      <c r="B616" s="28">
        <v>45031</v>
      </c>
      <c r="C616" s="85" t="s">
        <v>400</v>
      </c>
      <c r="D616" s="30" t="s">
        <v>365</v>
      </c>
      <c r="E616" s="31">
        <f>+SUM(G616:AD616)</f>
        <v>36</v>
      </c>
      <c r="F616" s="18"/>
      <c r="G616" s="54"/>
      <c r="H616" s="54"/>
      <c r="I616" s="54"/>
      <c r="J616" s="54"/>
      <c r="K616" s="54"/>
      <c r="L616" s="54"/>
      <c r="M616" s="54"/>
      <c r="N616" s="54">
        <v>36</v>
      </c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</row>
    <row r="617" spans="1:30" x14ac:dyDescent="0.25">
      <c r="A617" s="88"/>
      <c r="B617" s="28">
        <v>45031</v>
      </c>
      <c r="C617" s="85" t="s">
        <v>401</v>
      </c>
      <c r="D617" s="30" t="s">
        <v>365</v>
      </c>
      <c r="E617" s="31">
        <f>+SUM(G617:AD617)</f>
        <v>50</v>
      </c>
      <c r="F617" s="18"/>
      <c r="G617" s="54"/>
      <c r="H617" s="54"/>
      <c r="I617" s="54"/>
      <c r="J617" s="54"/>
      <c r="K617" s="54"/>
      <c r="L617" s="54"/>
      <c r="M617" s="54"/>
      <c r="N617" s="54">
        <v>50</v>
      </c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</row>
    <row r="618" spans="1:30" x14ac:dyDescent="0.25">
      <c r="A618" s="88"/>
      <c r="B618" s="28">
        <v>45031</v>
      </c>
      <c r="C618" s="85" t="s">
        <v>402</v>
      </c>
      <c r="D618" s="30" t="s">
        <v>365</v>
      </c>
      <c r="E618" s="31">
        <f>+SUM(G618:AD618)</f>
        <v>20</v>
      </c>
      <c r="F618" s="18"/>
      <c r="G618" s="54"/>
      <c r="H618" s="54"/>
      <c r="I618" s="54"/>
      <c r="J618" s="54"/>
      <c r="K618" s="54"/>
      <c r="L618" s="54"/>
      <c r="M618" s="54"/>
      <c r="N618" s="54">
        <v>20</v>
      </c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</row>
    <row r="619" spans="1:30" x14ac:dyDescent="0.25">
      <c r="A619" s="88"/>
      <c r="B619" s="28">
        <v>45032</v>
      </c>
      <c r="C619" s="85" t="s">
        <v>403</v>
      </c>
      <c r="D619" s="30" t="s">
        <v>365</v>
      </c>
      <c r="E619" s="31">
        <f>+SUM(G619:AD619)</f>
        <v>198</v>
      </c>
      <c r="F619" s="18"/>
      <c r="G619" s="54"/>
      <c r="H619" s="54"/>
      <c r="I619" s="54"/>
      <c r="J619" s="54"/>
      <c r="K619" s="54"/>
      <c r="L619" s="54"/>
      <c r="M619" s="54"/>
      <c r="N619" s="54">
        <v>198</v>
      </c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</row>
    <row r="620" spans="1:30" x14ac:dyDescent="0.25">
      <c r="A620" s="88"/>
      <c r="B620" s="28">
        <v>45032</v>
      </c>
      <c r="C620" s="85" t="s">
        <v>399</v>
      </c>
      <c r="D620" s="30" t="s">
        <v>365</v>
      </c>
      <c r="E620" s="31">
        <f>+SUM(G620:AD620)</f>
        <v>75</v>
      </c>
      <c r="F620" s="18"/>
      <c r="G620" s="54"/>
      <c r="H620" s="54"/>
      <c r="I620" s="54"/>
      <c r="J620" s="54"/>
      <c r="K620" s="54"/>
      <c r="L620" s="54"/>
      <c r="M620" s="54"/>
      <c r="N620" s="54">
        <v>75</v>
      </c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</row>
    <row r="621" spans="1:30" x14ac:dyDescent="0.25">
      <c r="A621" s="88"/>
      <c r="B621" s="28">
        <v>45032</v>
      </c>
      <c r="C621" s="85" t="s">
        <v>117</v>
      </c>
      <c r="D621" s="30" t="s">
        <v>404</v>
      </c>
      <c r="E621" s="31">
        <f>+SUM(G621:AD621)</f>
        <v>104</v>
      </c>
      <c r="F621" s="18"/>
      <c r="G621" s="54"/>
      <c r="H621" s="54"/>
      <c r="I621" s="54"/>
      <c r="J621" s="54"/>
      <c r="K621" s="54"/>
      <c r="L621" s="54"/>
      <c r="M621" s="54"/>
      <c r="N621" s="54">
        <v>104</v>
      </c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</row>
    <row r="622" spans="1:30" x14ac:dyDescent="0.25">
      <c r="A622" s="88"/>
      <c r="B622" s="28">
        <v>45035</v>
      </c>
      <c r="C622" s="85" t="s">
        <v>330</v>
      </c>
      <c r="D622" s="30" t="s">
        <v>142</v>
      </c>
      <c r="E622" s="31">
        <f>+SUM(G622:AD622)</f>
        <v>77</v>
      </c>
      <c r="F622" s="18"/>
      <c r="G622" s="54"/>
      <c r="H622" s="54"/>
      <c r="I622" s="54"/>
      <c r="J622" s="54"/>
      <c r="K622" s="54"/>
      <c r="L622" s="54"/>
      <c r="M622" s="54"/>
      <c r="N622" s="54">
        <v>77</v>
      </c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</row>
    <row r="623" spans="1:30" x14ac:dyDescent="0.25">
      <c r="A623" s="88"/>
      <c r="B623" s="28">
        <v>45037</v>
      </c>
      <c r="C623" s="85" t="s">
        <v>405</v>
      </c>
      <c r="D623" s="30" t="s">
        <v>384</v>
      </c>
      <c r="E623" s="31">
        <f>+SUM(G623:AD623)</f>
        <v>20</v>
      </c>
      <c r="F623" s="18"/>
      <c r="G623" s="54"/>
      <c r="H623" s="54"/>
      <c r="I623" s="54"/>
      <c r="J623" s="54"/>
      <c r="K623" s="54"/>
      <c r="L623" s="54"/>
      <c r="M623" s="54"/>
      <c r="N623" s="54">
        <v>20</v>
      </c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</row>
    <row r="624" spans="1:30" x14ac:dyDescent="0.25">
      <c r="A624" s="88"/>
      <c r="B624" s="28">
        <v>45048</v>
      </c>
      <c r="C624" s="85" t="s">
        <v>406</v>
      </c>
      <c r="D624" s="30" t="s">
        <v>338</v>
      </c>
      <c r="E624" s="31">
        <f>+SUM(G624:AD624)</f>
        <v>25</v>
      </c>
      <c r="F624" s="18"/>
      <c r="G624" s="54"/>
      <c r="H624" s="54"/>
      <c r="I624" s="54"/>
      <c r="J624" s="54"/>
      <c r="K624" s="54"/>
      <c r="L624" s="54"/>
      <c r="M624" s="54"/>
      <c r="N624" s="54"/>
      <c r="O624" s="54"/>
      <c r="P624" s="54">
        <v>25</v>
      </c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</row>
    <row r="625" spans="1:30" x14ac:dyDescent="0.25">
      <c r="A625" s="88"/>
      <c r="B625" s="28">
        <v>45048</v>
      </c>
      <c r="C625" s="85" t="s">
        <v>407</v>
      </c>
      <c r="D625" s="30" t="s">
        <v>338</v>
      </c>
      <c r="E625" s="31">
        <f>+SUM(G625:AD625)</f>
        <v>32.64</v>
      </c>
      <c r="F625" s="18"/>
      <c r="G625" s="54"/>
      <c r="H625" s="54"/>
      <c r="I625" s="54"/>
      <c r="J625" s="54"/>
      <c r="K625" s="54"/>
      <c r="L625" s="54"/>
      <c r="M625" s="54"/>
      <c r="N625" s="54"/>
      <c r="O625" s="54"/>
      <c r="P625" s="54">
        <v>32.64</v>
      </c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</row>
    <row r="626" spans="1:30" x14ac:dyDescent="0.25">
      <c r="A626" s="88"/>
      <c r="B626" s="28">
        <v>45048</v>
      </c>
      <c r="C626" s="85" t="s">
        <v>408</v>
      </c>
      <c r="D626" s="30" t="s">
        <v>338</v>
      </c>
      <c r="E626" s="31">
        <f>+SUM(G626:AD626)</f>
        <v>15</v>
      </c>
      <c r="F626" s="18"/>
      <c r="G626" s="54"/>
      <c r="H626" s="54"/>
      <c r="I626" s="54"/>
      <c r="J626" s="54"/>
      <c r="K626" s="54"/>
      <c r="L626" s="54"/>
      <c r="M626" s="54"/>
      <c r="N626" s="54"/>
      <c r="O626" s="54"/>
      <c r="P626" s="54">
        <v>15</v>
      </c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</row>
    <row r="627" spans="1:30" x14ac:dyDescent="0.25">
      <c r="A627" s="88"/>
      <c r="B627" s="28">
        <v>45048</v>
      </c>
      <c r="C627" s="85" t="s">
        <v>409</v>
      </c>
      <c r="D627" s="30" t="s">
        <v>338</v>
      </c>
      <c r="E627" s="31">
        <f>+SUM(G627:AD627)</f>
        <v>35</v>
      </c>
      <c r="F627" s="18"/>
      <c r="G627" s="54"/>
      <c r="H627" s="54"/>
      <c r="I627" s="54"/>
      <c r="J627" s="54"/>
      <c r="K627" s="54"/>
      <c r="L627" s="54"/>
      <c r="M627" s="54"/>
      <c r="N627" s="54"/>
      <c r="O627" s="54"/>
      <c r="P627" s="54">
        <v>35</v>
      </c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</row>
    <row r="628" spans="1:30" x14ac:dyDescent="0.25">
      <c r="A628" s="88"/>
      <c r="B628" s="28">
        <v>45050</v>
      </c>
      <c r="C628" s="85" t="s">
        <v>410</v>
      </c>
      <c r="D628" s="30" t="s">
        <v>293</v>
      </c>
      <c r="E628" s="31">
        <f>+SUM(G628:AD628)</f>
        <v>100</v>
      </c>
      <c r="F628" s="18"/>
      <c r="G628" s="54"/>
      <c r="H628" s="54"/>
      <c r="I628" s="54"/>
      <c r="J628" s="54"/>
      <c r="K628" s="54"/>
      <c r="L628" s="54"/>
      <c r="M628" s="54"/>
      <c r="N628" s="54"/>
      <c r="O628" s="54"/>
      <c r="P628" s="54">
        <v>100</v>
      </c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</row>
    <row r="629" spans="1:30" x14ac:dyDescent="0.25">
      <c r="A629" s="88"/>
      <c r="B629" s="28">
        <v>45051</v>
      </c>
      <c r="C629" s="85" t="s">
        <v>411</v>
      </c>
      <c r="D629" s="30" t="s">
        <v>293</v>
      </c>
      <c r="E629" s="31">
        <f>+SUM(G629:AD629)</f>
        <v>100</v>
      </c>
      <c r="F629" s="18"/>
      <c r="G629" s="54"/>
      <c r="H629" s="54"/>
      <c r="I629" s="54"/>
      <c r="J629" s="54"/>
      <c r="K629" s="54"/>
      <c r="L629" s="54"/>
      <c r="M629" s="54"/>
      <c r="N629" s="54"/>
      <c r="O629" s="54"/>
      <c r="P629" s="54">
        <v>100</v>
      </c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</row>
    <row r="630" spans="1:30" x14ac:dyDescent="0.25">
      <c r="A630" s="88"/>
      <c r="B630" s="28">
        <v>45055</v>
      </c>
      <c r="C630" s="85" t="s">
        <v>412</v>
      </c>
      <c r="D630" s="30" t="s">
        <v>365</v>
      </c>
      <c r="E630" s="31">
        <f>+SUM(G630:AD630)</f>
        <v>40</v>
      </c>
      <c r="F630" s="18"/>
      <c r="G630" s="54"/>
      <c r="H630" s="54"/>
      <c r="I630" s="54"/>
      <c r="J630" s="54"/>
      <c r="K630" s="54"/>
      <c r="L630" s="54"/>
      <c r="M630" s="54"/>
      <c r="N630" s="54"/>
      <c r="O630" s="54"/>
      <c r="P630" s="54">
        <v>40</v>
      </c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</row>
    <row r="631" spans="1:30" x14ac:dyDescent="0.25">
      <c r="A631" s="88"/>
      <c r="B631" s="28">
        <v>45055</v>
      </c>
      <c r="C631" s="85" t="s">
        <v>413</v>
      </c>
      <c r="D631" s="30" t="s">
        <v>304</v>
      </c>
      <c r="E631" s="31">
        <f>+SUM(G631:AD631)</f>
        <v>569.25</v>
      </c>
      <c r="F631" s="18"/>
      <c r="G631" s="54"/>
      <c r="H631" s="54"/>
      <c r="I631" s="54"/>
      <c r="J631" s="54"/>
      <c r="K631" s="54"/>
      <c r="L631" s="54"/>
      <c r="M631" s="54"/>
      <c r="N631" s="54"/>
      <c r="O631" s="54">
        <v>569.25</v>
      </c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</row>
    <row r="632" spans="1:30" x14ac:dyDescent="0.25">
      <c r="A632" s="88"/>
      <c r="B632" s="28">
        <v>45057</v>
      </c>
      <c r="C632" s="85" t="s">
        <v>414</v>
      </c>
      <c r="D632" s="30" t="s">
        <v>365</v>
      </c>
      <c r="E632" s="31">
        <f>+SUM(G632:AD632)</f>
        <v>100</v>
      </c>
      <c r="F632" s="18"/>
      <c r="G632" s="54"/>
      <c r="H632" s="54"/>
      <c r="I632" s="54"/>
      <c r="J632" s="54"/>
      <c r="K632" s="54"/>
      <c r="L632" s="54"/>
      <c r="M632" s="54"/>
      <c r="N632" s="54"/>
      <c r="O632" s="54"/>
      <c r="P632" s="54">
        <v>100</v>
      </c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</row>
    <row r="633" spans="1:30" x14ac:dyDescent="0.25">
      <c r="A633" s="88"/>
      <c r="B633" s="28">
        <v>45057</v>
      </c>
      <c r="C633" s="85" t="s">
        <v>415</v>
      </c>
      <c r="D633" s="30" t="s">
        <v>336</v>
      </c>
      <c r="E633" s="31">
        <f>+SUM(G633:AD633)</f>
        <v>54</v>
      </c>
      <c r="F633" s="18"/>
      <c r="G633" s="54"/>
      <c r="H633" s="54"/>
      <c r="I633" s="54"/>
      <c r="J633" s="54"/>
      <c r="K633" s="54"/>
      <c r="L633" s="54"/>
      <c r="M633" s="54"/>
      <c r="N633" s="54"/>
      <c r="O633" s="54"/>
      <c r="P633" s="54">
        <v>54</v>
      </c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</row>
    <row r="634" spans="1:30" x14ac:dyDescent="0.25">
      <c r="A634" s="88"/>
      <c r="B634" s="28">
        <v>45057</v>
      </c>
      <c r="C634" s="85" t="s">
        <v>416</v>
      </c>
      <c r="D634" s="30" t="s">
        <v>293</v>
      </c>
      <c r="E634" s="31">
        <f>+SUM(G634:AD634)</f>
        <v>120</v>
      </c>
      <c r="F634" s="18"/>
      <c r="G634" s="54"/>
      <c r="H634" s="54"/>
      <c r="I634" s="54"/>
      <c r="J634" s="54"/>
      <c r="K634" s="54"/>
      <c r="L634" s="54"/>
      <c r="M634" s="54"/>
      <c r="N634" s="54"/>
      <c r="O634" s="54"/>
      <c r="P634" s="54">
        <v>120</v>
      </c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</row>
    <row r="635" spans="1:30" x14ac:dyDescent="0.25">
      <c r="A635" s="88"/>
      <c r="B635" s="28">
        <v>45058</v>
      </c>
      <c r="C635" s="85" t="s">
        <v>417</v>
      </c>
      <c r="D635" s="30" t="s">
        <v>336</v>
      </c>
      <c r="E635" s="31">
        <f>+SUM(G635:AD635)</f>
        <v>211</v>
      </c>
      <c r="F635" s="18"/>
      <c r="G635" s="54"/>
      <c r="H635" s="54"/>
      <c r="I635" s="54"/>
      <c r="J635" s="54"/>
      <c r="K635" s="54"/>
      <c r="L635" s="54"/>
      <c r="M635" s="54"/>
      <c r="N635" s="54"/>
      <c r="O635" s="54"/>
      <c r="P635" s="54">
        <v>211</v>
      </c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</row>
    <row r="636" spans="1:30" x14ac:dyDescent="0.25">
      <c r="A636" s="88"/>
      <c r="B636" s="28">
        <v>45058</v>
      </c>
      <c r="C636" s="85" t="s">
        <v>418</v>
      </c>
      <c r="D636" s="30" t="s">
        <v>336</v>
      </c>
      <c r="E636" s="31">
        <f>+SUM(G636:AD636)</f>
        <v>27.5</v>
      </c>
      <c r="F636" s="18"/>
      <c r="G636" s="54"/>
      <c r="H636" s="54"/>
      <c r="I636" s="54"/>
      <c r="J636" s="54"/>
      <c r="K636" s="54"/>
      <c r="L636" s="54"/>
      <c r="M636" s="54"/>
      <c r="N636" s="54"/>
      <c r="O636" s="54"/>
      <c r="P636" s="54">
        <v>27.5</v>
      </c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</row>
    <row r="637" spans="1:30" x14ac:dyDescent="0.25">
      <c r="A637" s="88"/>
      <c r="B637" s="28">
        <v>45058</v>
      </c>
      <c r="C637" s="85" t="s">
        <v>419</v>
      </c>
      <c r="D637" s="30" t="s">
        <v>336</v>
      </c>
      <c r="E637" s="31">
        <f>+SUM(G637:AD637)</f>
        <v>14.2</v>
      </c>
      <c r="F637" s="18"/>
      <c r="G637" s="54"/>
      <c r="H637" s="54"/>
      <c r="I637" s="54"/>
      <c r="J637" s="54"/>
      <c r="K637" s="54"/>
      <c r="L637" s="54"/>
      <c r="M637" s="54"/>
      <c r="N637" s="54"/>
      <c r="O637" s="54"/>
      <c r="P637" s="54">
        <v>14.2</v>
      </c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</row>
    <row r="638" spans="1:30" x14ac:dyDescent="0.25">
      <c r="A638" s="88"/>
      <c r="B638" s="28">
        <v>45058</v>
      </c>
      <c r="C638" s="85" t="s">
        <v>420</v>
      </c>
      <c r="D638" s="30" t="s">
        <v>336</v>
      </c>
      <c r="E638" s="31">
        <f>+SUM(G638:AD638)</f>
        <v>4.45</v>
      </c>
      <c r="F638" s="18"/>
      <c r="G638" s="54"/>
      <c r="H638" s="54"/>
      <c r="I638" s="54"/>
      <c r="J638" s="54"/>
      <c r="K638" s="54"/>
      <c r="L638" s="54"/>
      <c r="M638" s="54"/>
      <c r="N638" s="54"/>
      <c r="O638" s="54"/>
      <c r="P638" s="54">
        <v>4.45</v>
      </c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</row>
    <row r="639" spans="1:30" x14ac:dyDescent="0.25">
      <c r="A639" s="88"/>
      <c r="B639" s="28">
        <v>45062</v>
      </c>
      <c r="C639" s="85" t="s">
        <v>421</v>
      </c>
      <c r="D639" s="30" t="s">
        <v>422</v>
      </c>
      <c r="E639" s="31">
        <f>+SUM(G639:AD639)</f>
        <v>8</v>
      </c>
      <c r="F639" s="18"/>
      <c r="G639" s="54"/>
      <c r="H639" s="54"/>
      <c r="I639" s="54"/>
      <c r="J639" s="54"/>
      <c r="K639" s="54"/>
      <c r="L639" s="54"/>
      <c r="M639" s="54"/>
      <c r="N639" s="54"/>
      <c r="O639" s="54"/>
      <c r="P639" s="54">
        <v>8</v>
      </c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</row>
    <row r="640" spans="1:30" x14ac:dyDescent="0.25">
      <c r="A640" s="88"/>
      <c r="B640" s="28">
        <v>45062</v>
      </c>
      <c r="C640" s="85" t="s">
        <v>423</v>
      </c>
      <c r="D640" s="30" t="s">
        <v>365</v>
      </c>
      <c r="E640" s="31">
        <f>+SUM(G640:AD640)</f>
        <v>22</v>
      </c>
      <c r="F640" s="18"/>
      <c r="G640" s="54"/>
      <c r="H640" s="54"/>
      <c r="I640" s="54"/>
      <c r="J640" s="54"/>
      <c r="K640" s="54"/>
      <c r="L640" s="54"/>
      <c r="M640" s="54"/>
      <c r="N640" s="54"/>
      <c r="O640" s="54"/>
      <c r="P640" s="54">
        <v>22</v>
      </c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</row>
    <row r="641" spans="1:30" x14ac:dyDescent="0.25">
      <c r="A641" s="88"/>
      <c r="B641" s="28">
        <v>45066</v>
      </c>
      <c r="C641" s="85" t="s">
        <v>424</v>
      </c>
      <c r="D641" s="30" t="s">
        <v>355</v>
      </c>
      <c r="E641" s="31">
        <f>+SUM(G641:AD641)</f>
        <v>78</v>
      </c>
      <c r="F641" s="18"/>
      <c r="G641" s="54"/>
      <c r="H641" s="54"/>
      <c r="I641" s="54"/>
      <c r="J641" s="54"/>
      <c r="K641" s="54"/>
      <c r="L641" s="54"/>
      <c r="M641" s="54"/>
      <c r="N641" s="54"/>
      <c r="O641" s="54"/>
      <c r="P641" s="54">
        <v>78</v>
      </c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</row>
    <row r="642" spans="1:30" x14ac:dyDescent="0.25">
      <c r="A642" s="88"/>
      <c r="B642" s="28">
        <v>45066</v>
      </c>
      <c r="C642" s="85" t="s">
        <v>407</v>
      </c>
      <c r="D642" s="30" t="s">
        <v>355</v>
      </c>
      <c r="E642" s="31">
        <f>+SUM(G642:AD642)</f>
        <v>17</v>
      </c>
      <c r="F642" s="18"/>
      <c r="G642" s="54"/>
      <c r="H642" s="54"/>
      <c r="I642" s="54"/>
      <c r="J642" s="54"/>
      <c r="K642" s="54"/>
      <c r="L642" s="54"/>
      <c r="M642" s="54"/>
      <c r="N642" s="54"/>
      <c r="O642" s="54"/>
      <c r="P642" s="54">
        <v>17</v>
      </c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</row>
    <row r="643" spans="1:30" x14ac:dyDescent="0.25">
      <c r="A643" s="88"/>
      <c r="B643" s="28">
        <v>45072</v>
      </c>
      <c r="C643" s="85" t="s">
        <v>425</v>
      </c>
      <c r="D643" s="30" t="s">
        <v>295</v>
      </c>
      <c r="E643" s="31">
        <f>+SUM(G643:AD643)</f>
        <v>60.8</v>
      </c>
      <c r="F643" s="18"/>
      <c r="G643" s="54"/>
      <c r="H643" s="54"/>
      <c r="I643" s="54"/>
      <c r="J643" s="54"/>
      <c r="K643" s="54"/>
      <c r="L643" s="54"/>
      <c r="M643" s="54"/>
      <c r="N643" s="54"/>
      <c r="O643" s="54"/>
      <c r="P643" s="54">
        <v>60.8</v>
      </c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</row>
    <row r="644" spans="1:30" x14ac:dyDescent="0.25">
      <c r="A644" s="88"/>
      <c r="B644" s="28">
        <v>45072</v>
      </c>
      <c r="C644" s="85" t="s">
        <v>426</v>
      </c>
      <c r="D644" s="30" t="s">
        <v>295</v>
      </c>
      <c r="E644" s="31">
        <f>+SUM(G644:AD644)</f>
        <v>202</v>
      </c>
      <c r="F644" s="18"/>
      <c r="G644" s="54"/>
      <c r="H644" s="54"/>
      <c r="I644" s="54"/>
      <c r="J644" s="54"/>
      <c r="K644" s="54"/>
      <c r="L644" s="54"/>
      <c r="M644" s="54"/>
      <c r="N644" s="54"/>
      <c r="O644" s="54"/>
      <c r="P644" s="54">
        <v>202</v>
      </c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</row>
    <row r="645" spans="1:30" x14ac:dyDescent="0.25">
      <c r="A645" s="88"/>
      <c r="B645" s="28">
        <v>45074</v>
      </c>
      <c r="C645" s="85" t="s">
        <v>302</v>
      </c>
      <c r="D645" s="30" t="s">
        <v>295</v>
      </c>
      <c r="E645" s="31">
        <f>+SUM(G645:AD645)</f>
        <v>70</v>
      </c>
      <c r="F645" s="18"/>
      <c r="G645" s="54"/>
      <c r="H645" s="54"/>
      <c r="I645" s="54"/>
      <c r="J645" s="54"/>
      <c r="K645" s="54"/>
      <c r="L645" s="54"/>
      <c r="M645" s="54"/>
      <c r="N645" s="54"/>
      <c r="O645" s="54"/>
      <c r="P645" s="54">
        <v>70</v>
      </c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</row>
    <row r="646" spans="1:30" x14ac:dyDescent="0.25">
      <c r="A646" s="88"/>
      <c r="B646" s="28">
        <v>45075</v>
      </c>
      <c r="C646" s="85" t="s">
        <v>29</v>
      </c>
      <c r="D646" s="30" t="s">
        <v>295</v>
      </c>
      <c r="E646" s="31">
        <f>+SUM(G646:AD646)</f>
        <v>230</v>
      </c>
      <c r="F646" s="18"/>
      <c r="G646" s="54"/>
      <c r="H646" s="54"/>
      <c r="I646" s="54"/>
      <c r="J646" s="54"/>
      <c r="K646" s="54"/>
      <c r="L646" s="54"/>
      <c r="M646" s="54"/>
      <c r="N646" s="54"/>
      <c r="O646" s="54"/>
      <c r="P646" s="54">
        <v>230</v>
      </c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</row>
    <row r="647" spans="1:30" x14ac:dyDescent="0.25">
      <c r="A647" s="88"/>
      <c r="B647" s="28">
        <v>45079</v>
      </c>
      <c r="C647" s="85" t="s">
        <v>427</v>
      </c>
      <c r="D647" s="30" t="s">
        <v>295</v>
      </c>
      <c r="E647" s="31">
        <f>+SUM(G647:AD647)</f>
        <v>57</v>
      </c>
      <c r="F647" s="18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>
        <v>57</v>
      </c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</row>
    <row r="648" spans="1:30" x14ac:dyDescent="0.25">
      <c r="A648" s="88"/>
      <c r="B648" s="28">
        <v>45089</v>
      </c>
      <c r="C648" s="85" t="s">
        <v>429</v>
      </c>
      <c r="D648" s="30" t="s">
        <v>295</v>
      </c>
      <c r="E648" s="31">
        <f>+SUM(G648:AD648)</f>
        <v>30</v>
      </c>
      <c r="F648" s="18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>
        <v>30</v>
      </c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</row>
    <row r="649" spans="1:30" x14ac:dyDescent="0.25">
      <c r="A649" s="88"/>
      <c r="B649" s="28">
        <v>45092</v>
      </c>
      <c r="C649" s="85" t="s">
        <v>430</v>
      </c>
      <c r="D649" s="30" t="s">
        <v>295</v>
      </c>
      <c r="E649" s="31">
        <f>+SUM(G649:AD649)</f>
        <v>200</v>
      </c>
      <c r="F649" s="18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>
        <v>200</v>
      </c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</row>
    <row r="650" spans="1:30" x14ac:dyDescent="0.25">
      <c r="A650" s="88"/>
      <c r="B650" s="28">
        <v>45092</v>
      </c>
      <c r="C650" s="85" t="s">
        <v>431</v>
      </c>
      <c r="D650" s="30" t="s">
        <v>295</v>
      </c>
      <c r="E650" s="31">
        <f>+SUM(G650:AD650)</f>
        <v>80</v>
      </c>
      <c r="F650" s="18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>
        <v>80</v>
      </c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</row>
    <row r="651" spans="1:30" x14ac:dyDescent="0.25">
      <c r="A651" s="88"/>
      <c r="B651" s="28">
        <v>45098</v>
      </c>
      <c r="C651" s="85" t="s">
        <v>432</v>
      </c>
      <c r="D651" s="30" t="s">
        <v>433</v>
      </c>
      <c r="E651" s="31">
        <f>+SUM(G651:AD651)</f>
        <v>40</v>
      </c>
      <c r="F651" s="18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>
        <v>40</v>
      </c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</row>
    <row r="652" spans="1:30" x14ac:dyDescent="0.25">
      <c r="A652" s="88"/>
      <c r="B652" s="28">
        <v>45098</v>
      </c>
      <c r="C652" s="85" t="s">
        <v>317</v>
      </c>
      <c r="D652" s="30" t="s">
        <v>433</v>
      </c>
      <c r="E652" s="31">
        <f>+SUM(G652:AD652)</f>
        <v>34</v>
      </c>
      <c r="F652" s="18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>
        <v>34</v>
      </c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</row>
    <row r="653" spans="1:30" x14ac:dyDescent="0.25">
      <c r="A653" s="88"/>
      <c r="B653" s="28">
        <v>45099</v>
      </c>
      <c r="C653" s="85" t="s">
        <v>434</v>
      </c>
      <c r="D653" s="30" t="s">
        <v>433</v>
      </c>
      <c r="E653" s="31">
        <f>+SUM(G653:AD653)</f>
        <v>60</v>
      </c>
      <c r="F653" s="18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>
        <v>60</v>
      </c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</row>
    <row r="654" spans="1:30" x14ac:dyDescent="0.25">
      <c r="A654" s="88"/>
      <c r="B654" s="28">
        <v>45100</v>
      </c>
      <c r="C654" s="85" t="s">
        <v>368</v>
      </c>
      <c r="D654" s="30" t="s">
        <v>142</v>
      </c>
      <c r="E654" s="31">
        <f>+SUM(G654:AD654)</f>
        <v>21</v>
      </c>
      <c r="F654" s="18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>
        <v>21</v>
      </c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</row>
    <row r="655" spans="1:30" x14ac:dyDescent="0.25">
      <c r="A655" s="88"/>
      <c r="B655" s="28">
        <v>45101</v>
      </c>
      <c r="C655" s="85" t="s">
        <v>435</v>
      </c>
      <c r="D655" s="30" t="s">
        <v>436</v>
      </c>
      <c r="E655" s="31">
        <f>+SUM(G655:AD655)</f>
        <v>165</v>
      </c>
      <c r="F655" s="18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>
        <v>165</v>
      </c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</row>
    <row r="656" spans="1:30" x14ac:dyDescent="0.25">
      <c r="A656" s="88"/>
      <c r="B656" s="28">
        <v>45101</v>
      </c>
      <c r="C656" s="85" t="s">
        <v>437</v>
      </c>
      <c r="D656" s="30" t="s">
        <v>436</v>
      </c>
      <c r="E656" s="31">
        <f>+SUM(G656:AD656)</f>
        <v>400</v>
      </c>
      <c r="F656" s="18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>
        <v>400</v>
      </c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</row>
    <row r="657" spans="1:30" x14ac:dyDescent="0.25">
      <c r="A657" s="88"/>
      <c r="B657" s="28">
        <v>45102</v>
      </c>
      <c r="C657" s="85" t="s">
        <v>438</v>
      </c>
      <c r="D657" s="30" t="s">
        <v>436</v>
      </c>
      <c r="E657" s="31">
        <f>+SUM(G657:AD657)</f>
        <v>8.5</v>
      </c>
      <c r="F657" s="18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>
        <v>8.5</v>
      </c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</row>
    <row r="658" spans="1:30" x14ac:dyDescent="0.25">
      <c r="A658" s="88"/>
      <c r="B658" s="28">
        <v>45102</v>
      </c>
      <c r="C658" s="85" t="s">
        <v>439</v>
      </c>
      <c r="D658" s="30" t="s">
        <v>436</v>
      </c>
      <c r="E658" s="31">
        <f>+SUM(G658:AD658)</f>
        <v>2589</v>
      </c>
      <c r="F658" s="18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>
        <v>2589</v>
      </c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</row>
    <row r="659" spans="1:30" x14ac:dyDescent="0.25">
      <c r="A659" s="88"/>
      <c r="B659" s="28">
        <v>45102</v>
      </c>
      <c r="C659" s="85" t="s">
        <v>440</v>
      </c>
      <c r="D659" s="30" t="s">
        <v>436</v>
      </c>
      <c r="E659" s="31">
        <f>+SUM(G659:AD659)</f>
        <v>758</v>
      </c>
      <c r="F659" s="18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>
        <v>758</v>
      </c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</row>
    <row r="660" spans="1:30" x14ac:dyDescent="0.25">
      <c r="A660" s="88"/>
      <c r="B660" s="28">
        <v>45104</v>
      </c>
      <c r="C660" s="85" t="s">
        <v>441</v>
      </c>
      <c r="D660" s="30" t="s">
        <v>442</v>
      </c>
      <c r="E660" s="31">
        <f>+SUM(G660:AD660)</f>
        <v>120</v>
      </c>
      <c r="F660" s="18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>
        <v>120</v>
      </c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</row>
    <row r="661" spans="1:30" x14ac:dyDescent="0.25">
      <c r="A661" s="88"/>
      <c r="B661" s="28">
        <v>45104</v>
      </c>
      <c r="C661" s="85" t="s">
        <v>362</v>
      </c>
      <c r="D661" s="30" t="s">
        <v>442</v>
      </c>
      <c r="E661" s="31">
        <f>+SUM(G661:AD661)</f>
        <v>83</v>
      </c>
      <c r="F661" s="18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>
        <v>83</v>
      </c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</row>
    <row r="662" spans="1:30" x14ac:dyDescent="0.25">
      <c r="A662" s="88"/>
      <c r="B662" s="28">
        <v>45104</v>
      </c>
      <c r="C662" s="85" t="s">
        <v>443</v>
      </c>
      <c r="D662" s="30" t="s">
        <v>442</v>
      </c>
      <c r="E662" s="31">
        <f>+SUM(G662:AD662)</f>
        <v>91</v>
      </c>
      <c r="F662" s="18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>
        <v>91</v>
      </c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</row>
    <row r="663" spans="1:30" x14ac:dyDescent="0.25">
      <c r="A663" s="88"/>
      <c r="B663" s="28">
        <v>45112</v>
      </c>
      <c r="C663" s="85" t="s">
        <v>392</v>
      </c>
      <c r="D663" s="30" t="s">
        <v>444</v>
      </c>
      <c r="E663" s="31">
        <f>+SUM(G663:AD663)</f>
        <v>28</v>
      </c>
      <c r="F663" s="18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>
        <v>28</v>
      </c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</row>
    <row r="664" spans="1:30" x14ac:dyDescent="0.25">
      <c r="A664" s="88"/>
      <c r="B664" s="28">
        <v>45113</v>
      </c>
      <c r="C664" s="85" t="s">
        <v>445</v>
      </c>
      <c r="D664" s="30" t="s">
        <v>444</v>
      </c>
      <c r="E664" s="31">
        <f>+SUM(G664:AD664)</f>
        <v>60</v>
      </c>
      <c r="F664" s="18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>
        <v>60</v>
      </c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</row>
    <row r="665" spans="1:30" x14ac:dyDescent="0.25">
      <c r="A665" s="88"/>
      <c r="B665" s="28">
        <v>45114</v>
      </c>
      <c r="C665" s="85" t="s">
        <v>446</v>
      </c>
      <c r="D665" s="30" t="s">
        <v>444</v>
      </c>
      <c r="E665" s="31">
        <f>+SUM(G665:AD665)</f>
        <v>70</v>
      </c>
      <c r="F665" s="18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>
        <v>70</v>
      </c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</row>
    <row r="666" spans="1:30" x14ac:dyDescent="0.25">
      <c r="A666" s="88"/>
      <c r="B666" s="28">
        <v>45114</v>
      </c>
      <c r="C666" s="85" t="s">
        <v>447</v>
      </c>
      <c r="D666" s="30" t="s">
        <v>444</v>
      </c>
      <c r="E666" s="31">
        <f>+SUM(G666:AD666)</f>
        <v>51</v>
      </c>
      <c r="F666" s="18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>
        <v>51</v>
      </c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</row>
    <row r="667" spans="1:30" x14ac:dyDescent="0.25">
      <c r="A667" s="88"/>
      <c r="B667" s="28">
        <v>45114</v>
      </c>
      <c r="C667" s="85" t="s">
        <v>448</v>
      </c>
      <c r="D667" s="30" t="s">
        <v>444</v>
      </c>
      <c r="E667" s="31">
        <f>+SUM(G667:AD667)</f>
        <v>64</v>
      </c>
      <c r="F667" s="18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>
        <v>64</v>
      </c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</row>
    <row r="668" spans="1:30" x14ac:dyDescent="0.25">
      <c r="A668" s="88"/>
      <c r="B668" s="28">
        <v>45114</v>
      </c>
      <c r="C668" s="85" t="s">
        <v>449</v>
      </c>
      <c r="D668" s="30" t="s">
        <v>444</v>
      </c>
      <c r="E668" s="31">
        <f>+SUM(G668:AD668)</f>
        <v>38</v>
      </c>
      <c r="F668" s="18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>
        <v>38</v>
      </c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</row>
    <row r="669" spans="1:30" x14ac:dyDescent="0.25">
      <c r="A669" s="88"/>
      <c r="B669" s="28">
        <v>45115</v>
      </c>
      <c r="C669" s="85" t="s">
        <v>450</v>
      </c>
      <c r="D669" s="30" t="s">
        <v>444</v>
      </c>
      <c r="E669" s="31">
        <f>+SUM(G669:AD669)</f>
        <v>25</v>
      </c>
      <c r="F669" s="18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>
        <v>25</v>
      </c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</row>
    <row r="670" spans="1:30" x14ac:dyDescent="0.25">
      <c r="A670" s="88"/>
      <c r="B670" s="28">
        <v>45115</v>
      </c>
      <c r="C670" s="85" t="s">
        <v>451</v>
      </c>
      <c r="D670" s="30" t="s">
        <v>444</v>
      </c>
      <c r="E670" s="31">
        <f>+SUM(G670:AD670)</f>
        <v>826.7</v>
      </c>
      <c r="F670" s="18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>
        <v>826.7</v>
      </c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</row>
    <row r="671" spans="1:30" x14ac:dyDescent="0.25">
      <c r="A671" s="88"/>
      <c r="B671" s="28">
        <v>45115</v>
      </c>
      <c r="C671" s="85" t="s">
        <v>452</v>
      </c>
      <c r="D671" s="30" t="s">
        <v>444</v>
      </c>
      <c r="E671" s="31">
        <f>+SUM(G671:AD671)</f>
        <v>600</v>
      </c>
      <c r="F671" s="18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>
        <v>600</v>
      </c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</row>
    <row r="672" spans="1:30" x14ac:dyDescent="0.25">
      <c r="A672" s="88"/>
      <c r="B672" s="28">
        <v>45118</v>
      </c>
      <c r="C672" s="85" t="s">
        <v>453</v>
      </c>
      <c r="D672" s="30" t="s">
        <v>444</v>
      </c>
      <c r="E672" s="31">
        <f>+SUM(G672:AD672)</f>
        <v>300</v>
      </c>
      <c r="F672" s="18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>
        <v>300</v>
      </c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</row>
    <row r="673" spans="1:30" x14ac:dyDescent="0.25">
      <c r="A673" s="88"/>
      <c r="B673" s="28">
        <v>45121</v>
      </c>
      <c r="C673" s="85" t="s">
        <v>454</v>
      </c>
      <c r="D673" s="30" t="s">
        <v>444</v>
      </c>
      <c r="E673" s="31">
        <f>+SUM(G673:AD673)</f>
        <v>306.33999999999997</v>
      </c>
      <c r="F673" s="18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>
        <v>306.33999999999997</v>
      </c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</row>
    <row r="674" spans="1:30" x14ac:dyDescent="0.25">
      <c r="A674" s="88"/>
      <c r="B674" s="28">
        <v>45121</v>
      </c>
      <c r="C674" s="85" t="s">
        <v>317</v>
      </c>
      <c r="D674" s="30" t="s">
        <v>444</v>
      </c>
      <c r="E674" s="31">
        <f>+SUM(G674:AD674)</f>
        <v>60</v>
      </c>
      <c r="F674" s="18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>
        <v>60</v>
      </c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</row>
    <row r="675" spans="1:30" x14ac:dyDescent="0.25">
      <c r="A675" s="88"/>
      <c r="B675" s="28">
        <v>45122</v>
      </c>
      <c r="C675" s="85" t="s">
        <v>455</v>
      </c>
      <c r="D675" s="30" t="s">
        <v>444</v>
      </c>
      <c r="E675" s="31">
        <f>+SUM(G675:AD675)</f>
        <v>200</v>
      </c>
      <c r="F675" s="18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>
        <v>200</v>
      </c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</row>
    <row r="676" spans="1:30" x14ac:dyDescent="0.25">
      <c r="A676" s="88"/>
      <c r="B676" s="28">
        <v>45122</v>
      </c>
      <c r="C676" s="85" t="s">
        <v>456</v>
      </c>
      <c r="D676" s="30" t="s">
        <v>444</v>
      </c>
      <c r="E676" s="31">
        <f>+SUM(G676:AD676)</f>
        <v>30</v>
      </c>
      <c r="F676" s="18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>
        <v>30</v>
      </c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</row>
    <row r="677" spans="1:30" x14ac:dyDescent="0.25">
      <c r="A677" s="88"/>
      <c r="B677" s="28">
        <v>45122</v>
      </c>
      <c r="C677" s="85" t="s">
        <v>457</v>
      </c>
      <c r="D677" s="30" t="s">
        <v>444</v>
      </c>
      <c r="E677" s="31">
        <f>+SUM(G677:AD677)</f>
        <v>100</v>
      </c>
      <c r="F677" s="18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>
        <v>100</v>
      </c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</row>
    <row r="678" spans="1:30" x14ac:dyDescent="0.25">
      <c r="A678" s="88"/>
      <c r="B678" s="28">
        <v>45123</v>
      </c>
      <c r="C678" s="85" t="s">
        <v>458</v>
      </c>
      <c r="D678" s="30" t="s">
        <v>444</v>
      </c>
      <c r="E678" s="31">
        <f>+SUM(G678:AD678)</f>
        <v>40</v>
      </c>
      <c r="F678" s="18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>
        <v>40</v>
      </c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</row>
    <row r="679" spans="1:30" x14ac:dyDescent="0.25">
      <c r="A679" s="88"/>
      <c r="B679" s="28">
        <v>45123</v>
      </c>
      <c r="C679" s="85" t="s">
        <v>427</v>
      </c>
      <c r="D679" s="30" t="s">
        <v>444</v>
      </c>
      <c r="E679" s="31">
        <f>+SUM(G679:AD679)</f>
        <v>100</v>
      </c>
      <c r="F679" s="18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>
        <v>100</v>
      </c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</row>
    <row r="680" spans="1:30" x14ac:dyDescent="0.25">
      <c r="A680" s="88"/>
      <c r="B680" s="28">
        <v>45124</v>
      </c>
      <c r="C680" s="85" t="s">
        <v>459</v>
      </c>
      <c r="D680" s="30" t="s">
        <v>460</v>
      </c>
      <c r="E680" s="31">
        <f>+SUM(G680:AD680)</f>
        <v>1120</v>
      </c>
      <c r="F680" s="18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>
        <v>1120</v>
      </c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</row>
    <row r="681" spans="1:30" x14ac:dyDescent="0.25">
      <c r="A681" s="88"/>
      <c r="B681" s="28">
        <v>45125</v>
      </c>
      <c r="C681" s="85" t="s">
        <v>461</v>
      </c>
      <c r="D681" s="30" t="s">
        <v>196</v>
      </c>
      <c r="E681" s="31">
        <f>+SUM(G681:AD681)</f>
        <v>32</v>
      </c>
      <c r="F681" s="18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>
        <v>32</v>
      </c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</row>
    <row r="682" spans="1:30" x14ac:dyDescent="0.25">
      <c r="A682" s="88"/>
      <c r="B682" s="28">
        <v>45125</v>
      </c>
      <c r="C682" s="85" t="s">
        <v>462</v>
      </c>
      <c r="D682" s="30" t="s">
        <v>196</v>
      </c>
      <c r="E682" s="31">
        <f>+SUM(G682:AD682)</f>
        <v>40</v>
      </c>
      <c r="F682" s="18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>
        <v>40</v>
      </c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</row>
    <row r="683" spans="1:30" x14ac:dyDescent="0.25">
      <c r="A683" s="88"/>
      <c r="B683" s="28">
        <v>45126</v>
      </c>
      <c r="C683" s="85" t="s">
        <v>463</v>
      </c>
      <c r="D683" s="30" t="s">
        <v>196</v>
      </c>
      <c r="E683" s="31">
        <f>+SUM(G683:AD683)</f>
        <v>7</v>
      </c>
      <c r="F683" s="18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>
        <v>7</v>
      </c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</row>
    <row r="684" spans="1:30" x14ac:dyDescent="0.25">
      <c r="A684" s="88"/>
      <c r="B684" s="28">
        <v>45127</v>
      </c>
      <c r="C684" s="85" t="s">
        <v>464</v>
      </c>
      <c r="D684" s="30" t="s">
        <v>196</v>
      </c>
      <c r="E684" s="31">
        <f>+SUM(G684:AD684)</f>
        <v>40</v>
      </c>
      <c r="F684" s="18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>
        <v>40</v>
      </c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</row>
    <row r="685" spans="1:30" x14ac:dyDescent="0.25">
      <c r="A685" s="88"/>
      <c r="B685" s="28">
        <v>45128</v>
      </c>
      <c r="C685" s="85" t="s">
        <v>447</v>
      </c>
      <c r="D685" s="30" t="s">
        <v>444</v>
      </c>
      <c r="E685" s="31">
        <f>+SUM(G685:AD685)</f>
        <v>16</v>
      </c>
      <c r="F685" s="18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>
        <v>16</v>
      </c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</row>
    <row r="686" spans="1:30" x14ac:dyDescent="0.25">
      <c r="A686" s="88"/>
      <c r="B686" s="28">
        <v>45129</v>
      </c>
      <c r="C686" s="85" t="s">
        <v>465</v>
      </c>
      <c r="D686" s="30" t="s">
        <v>444</v>
      </c>
      <c r="E686" s="31">
        <f>+SUM(G686:AD686)</f>
        <v>49</v>
      </c>
      <c r="F686" s="18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>
        <v>49</v>
      </c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</row>
    <row r="687" spans="1:30" x14ac:dyDescent="0.25">
      <c r="A687" s="88"/>
      <c r="B687" s="28">
        <v>45131</v>
      </c>
      <c r="C687" s="85" t="s">
        <v>466</v>
      </c>
      <c r="D687" s="30" t="s">
        <v>444</v>
      </c>
      <c r="E687" s="31">
        <f>+SUM(G687:AD687)</f>
        <v>144</v>
      </c>
      <c r="F687" s="18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>
        <v>144</v>
      </c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</row>
    <row r="688" spans="1:30" x14ac:dyDescent="0.25">
      <c r="A688" s="88"/>
      <c r="B688" s="28">
        <v>45131</v>
      </c>
      <c r="C688" s="85" t="s">
        <v>467</v>
      </c>
      <c r="D688" s="30" t="s">
        <v>444</v>
      </c>
      <c r="E688" s="31">
        <f>+SUM(G688:AD688)</f>
        <v>119</v>
      </c>
      <c r="F688" s="18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>
        <v>119</v>
      </c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</row>
    <row r="689" spans="1:30" x14ac:dyDescent="0.25">
      <c r="A689" s="88"/>
      <c r="B689" s="28">
        <v>45131</v>
      </c>
      <c r="C689" s="85" t="s">
        <v>468</v>
      </c>
      <c r="D689" s="30" t="s">
        <v>444</v>
      </c>
      <c r="E689" s="31">
        <f>+SUM(G689:AD689)</f>
        <v>95</v>
      </c>
      <c r="F689" s="18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>
        <v>95</v>
      </c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</row>
    <row r="690" spans="1:30" x14ac:dyDescent="0.25">
      <c r="A690" s="88"/>
      <c r="B690" s="28">
        <v>45133</v>
      </c>
      <c r="C690" s="85" t="s">
        <v>469</v>
      </c>
      <c r="D690" s="30" t="s">
        <v>444</v>
      </c>
      <c r="E690" s="31">
        <f>+SUM(G690:AD690)</f>
        <v>480</v>
      </c>
      <c r="F690" s="18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>
        <v>480</v>
      </c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</row>
    <row r="691" spans="1:30" x14ac:dyDescent="0.25">
      <c r="A691" s="88"/>
      <c r="B691" s="28">
        <v>45133</v>
      </c>
      <c r="C691" s="85" t="s">
        <v>247</v>
      </c>
      <c r="D691" s="30" t="s">
        <v>444</v>
      </c>
      <c r="E691" s="31">
        <f>+SUM(G691:AD691)</f>
        <v>12</v>
      </c>
      <c r="F691" s="18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>
        <v>12</v>
      </c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</row>
    <row r="692" spans="1:30" x14ac:dyDescent="0.25">
      <c r="A692" s="88"/>
      <c r="B692" s="28">
        <v>45134</v>
      </c>
      <c r="C692" s="85" t="s">
        <v>470</v>
      </c>
      <c r="D692" s="30" t="s">
        <v>444</v>
      </c>
      <c r="E692" s="31">
        <f>+SUM(G692:AD692)</f>
        <v>60</v>
      </c>
      <c r="F692" s="18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>
        <v>60</v>
      </c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</row>
    <row r="693" spans="1:30" x14ac:dyDescent="0.25">
      <c r="A693" s="88"/>
      <c r="B693" s="28">
        <v>45134</v>
      </c>
      <c r="C693" s="85" t="s">
        <v>471</v>
      </c>
      <c r="D693" s="30" t="s">
        <v>444</v>
      </c>
      <c r="E693" s="31">
        <f>+SUM(G693:AD693)</f>
        <v>40</v>
      </c>
      <c r="F693" s="18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>
        <v>40</v>
      </c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</row>
    <row r="694" spans="1:30" x14ac:dyDescent="0.25">
      <c r="A694" s="88"/>
      <c r="B694" s="28">
        <v>45134</v>
      </c>
      <c r="C694" s="85" t="s">
        <v>472</v>
      </c>
      <c r="D694" s="30" t="s">
        <v>142</v>
      </c>
      <c r="E694" s="31">
        <f>+SUM(G694:AD694)</f>
        <v>254.64</v>
      </c>
      <c r="F694" s="18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>
        <v>254.64</v>
      </c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</row>
    <row r="695" spans="1:30" x14ac:dyDescent="0.25">
      <c r="A695" s="88"/>
      <c r="B695" s="28">
        <v>45135</v>
      </c>
      <c r="C695" s="85" t="s">
        <v>473</v>
      </c>
      <c r="D695" s="30" t="s">
        <v>444</v>
      </c>
      <c r="E695" s="31">
        <f>+SUM(G695:AD695)</f>
        <v>46</v>
      </c>
      <c r="F695" s="18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>
        <v>46</v>
      </c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</row>
    <row r="696" spans="1:30" x14ac:dyDescent="0.25">
      <c r="A696" s="88"/>
      <c r="B696" s="28">
        <v>45136</v>
      </c>
      <c r="C696" s="85" t="s">
        <v>94</v>
      </c>
      <c r="D696" s="30" t="s">
        <v>142</v>
      </c>
      <c r="E696" s="31">
        <f>+SUM(G696:AD696)</f>
        <v>40</v>
      </c>
      <c r="F696" s="18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>
        <v>40</v>
      </c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</row>
    <row r="697" spans="1:30" x14ac:dyDescent="0.25">
      <c r="A697" s="88"/>
      <c r="B697" s="28">
        <v>45136</v>
      </c>
      <c r="C697" s="85" t="s">
        <v>474</v>
      </c>
      <c r="D697" s="30" t="s">
        <v>142</v>
      </c>
      <c r="E697" s="31">
        <f>+SUM(G697:AD697)</f>
        <v>138</v>
      </c>
      <c r="F697" s="18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>
        <v>138</v>
      </c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</row>
    <row r="698" spans="1:30" x14ac:dyDescent="0.25">
      <c r="A698" s="88"/>
      <c r="B698" s="28">
        <v>45136</v>
      </c>
      <c r="C698" s="85" t="s">
        <v>117</v>
      </c>
      <c r="D698" s="30" t="s">
        <v>142</v>
      </c>
      <c r="E698" s="31">
        <f>+SUM(G698:AD698)</f>
        <v>35</v>
      </c>
      <c r="F698" s="18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>
        <v>35</v>
      </c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</row>
    <row r="699" spans="1:30" x14ac:dyDescent="0.25">
      <c r="A699" s="88"/>
      <c r="B699" s="28">
        <v>45136</v>
      </c>
      <c r="C699" s="85" t="s">
        <v>475</v>
      </c>
      <c r="D699" s="30" t="s">
        <v>142</v>
      </c>
      <c r="E699" s="31">
        <f>+SUM(G699:AD699)</f>
        <v>137</v>
      </c>
      <c r="F699" s="18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>
        <v>137</v>
      </c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</row>
    <row r="700" spans="1:30" x14ac:dyDescent="0.25">
      <c r="A700" s="88"/>
      <c r="B700" s="28">
        <v>45139</v>
      </c>
      <c r="C700" s="85" t="s">
        <v>117</v>
      </c>
      <c r="D700" s="30" t="s">
        <v>476</v>
      </c>
      <c r="E700" s="31">
        <f>+SUM(G700:AD700)</f>
        <v>20</v>
      </c>
      <c r="F700" s="18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>
        <v>20</v>
      </c>
      <c r="V700" s="54"/>
      <c r="W700" s="54"/>
      <c r="X700" s="54"/>
      <c r="Y700" s="54"/>
      <c r="Z700" s="54"/>
      <c r="AA700" s="54"/>
      <c r="AB700" s="54"/>
      <c r="AC700" s="54"/>
      <c r="AD700" s="54"/>
    </row>
    <row r="701" spans="1:30" x14ac:dyDescent="0.25">
      <c r="A701" s="88"/>
      <c r="B701" s="28">
        <v>45139</v>
      </c>
      <c r="C701" s="85" t="s">
        <v>477</v>
      </c>
      <c r="D701" s="30" t="s">
        <v>444</v>
      </c>
      <c r="E701" s="31">
        <f>+SUM(G701:AD701)</f>
        <v>20</v>
      </c>
      <c r="F701" s="18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>
        <v>20</v>
      </c>
      <c r="V701" s="54"/>
      <c r="W701" s="54"/>
      <c r="X701" s="54"/>
      <c r="Y701" s="54"/>
      <c r="Z701" s="54"/>
      <c r="AA701" s="54"/>
      <c r="AB701" s="54"/>
      <c r="AC701" s="54"/>
      <c r="AD701" s="54"/>
    </row>
    <row r="702" spans="1:30" x14ac:dyDescent="0.25">
      <c r="A702" s="88"/>
      <c r="B702" s="28">
        <v>45141</v>
      </c>
      <c r="C702" s="85" t="s">
        <v>480</v>
      </c>
      <c r="D702" s="30" t="s">
        <v>476</v>
      </c>
      <c r="E702" s="31">
        <f>+SUM(G702:AD702)</f>
        <v>550</v>
      </c>
      <c r="F702" s="18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>
        <v>550</v>
      </c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</row>
    <row r="703" spans="1:30" x14ac:dyDescent="0.25">
      <c r="A703" s="88"/>
      <c r="B703" s="28">
        <v>45141</v>
      </c>
      <c r="C703" s="85" t="s">
        <v>481</v>
      </c>
      <c r="D703" s="30" t="s">
        <v>476</v>
      </c>
      <c r="E703" s="31">
        <f>+SUM(G703:AD703)</f>
        <v>180</v>
      </c>
      <c r="F703" s="18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>
        <v>180</v>
      </c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</row>
    <row r="704" spans="1:30" x14ac:dyDescent="0.25">
      <c r="A704" s="88"/>
      <c r="B704" s="28">
        <v>45141</v>
      </c>
      <c r="C704" s="85" t="s">
        <v>482</v>
      </c>
      <c r="D704" s="30" t="s">
        <v>476</v>
      </c>
      <c r="E704" s="31">
        <f>+SUM(G704:AD704)</f>
        <v>80</v>
      </c>
      <c r="F704" s="18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>
        <v>80</v>
      </c>
      <c r="V704" s="54"/>
      <c r="W704" s="54"/>
      <c r="X704" s="54"/>
      <c r="Y704" s="54"/>
      <c r="Z704" s="54"/>
      <c r="AA704" s="54"/>
      <c r="AB704" s="54"/>
      <c r="AC704" s="54"/>
      <c r="AD704" s="54"/>
    </row>
    <row r="705" spans="1:30" x14ac:dyDescent="0.25">
      <c r="A705" s="88"/>
      <c r="B705" s="28">
        <v>45143</v>
      </c>
      <c r="C705" s="85" t="s">
        <v>484</v>
      </c>
      <c r="D705" s="30" t="s">
        <v>476</v>
      </c>
      <c r="E705" s="31">
        <f>+SUM(G705:AD705)</f>
        <v>35</v>
      </c>
      <c r="F705" s="18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>
        <v>35</v>
      </c>
      <c r="V705" s="54"/>
      <c r="W705" s="54"/>
      <c r="X705" s="54"/>
      <c r="Y705" s="54"/>
      <c r="Z705" s="54"/>
      <c r="AA705" s="54"/>
      <c r="AB705" s="54"/>
      <c r="AC705" s="54"/>
      <c r="AD705" s="54"/>
    </row>
    <row r="706" spans="1:30" x14ac:dyDescent="0.25">
      <c r="A706" s="88"/>
      <c r="B706" s="28">
        <v>45143</v>
      </c>
      <c r="C706" s="85" t="s">
        <v>485</v>
      </c>
      <c r="D706" s="30" t="s">
        <v>486</v>
      </c>
      <c r="E706" s="31">
        <f>+SUM(G706:AD706)</f>
        <v>45.5</v>
      </c>
      <c r="F706" s="18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>
        <v>45.5</v>
      </c>
      <c r="V706" s="54"/>
      <c r="W706" s="54"/>
      <c r="X706" s="54"/>
      <c r="Y706" s="54"/>
      <c r="Z706" s="54"/>
      <c r="AA706" s="54"/>
      <c r="AB706" s="54"/>
      <c r="AC706" s="54"/>
      <c r="AD706" s="54"/>
    </row>
    <row r="707" spans="1:30" x14ac:dyDescent="0.25">
      <c r="A707" s="88"/>
      <c r="B707" s="28">
        <v>45143</v>
      </c>
      <c r="C707" s="85" t="s">
        <v>452</v>
      </c>
      <c r="D707" s="30" t="s">
        <v>486</v>
      </c>
      <c r="E707" s="31">
        <f>+SUM(G707:AD707)</f>
        <v>40</v>
      </c>
      <c r="F707" s="18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>
        <v>40</v>
      </c>
      <c r="V707" s="54"/>
      <c r="W707" s="54"/>
      <c r="X707" s="54"/>
      <c r="Y707" s="54"/>
      <c r="Z707" s="54"/>
      <c r="AA707" s="54"/>
      <c r="AB707" s="54"/>
      <c r="AC707" s="54"/>
      <c r="AD707" s="54"/>
    </row>
    <row r="708" spans="1:30" x14ac:dyDescent="0.25">
      <c r="A708" s="88"/>
      <c r="B708" s="28">
        <v>45145</v>
      </c>
      <c r="C708" s="85" t="s">
        <v>445</v>
      </c>
      <c r="D708" s="30" t="s">
        <v>487</v>
      </c>
      <c r="E708" s="31">
        <f>+SUM(G708:AD708)</f>
        <v>60</v>
      </c>
      <c r="F708" s="18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>
        <v>60</v>
      </c>
      <c r="V708" s="54"/>
      <c r="W708" s="54"/>
      <c r="X708" s="54"/>
      <c r="Y708" s="54"/>
      <c r="Z708" s="54"/>
      <c r="AA708" s="54"/>
      <c r="AB708" s="54"/>
      <c r="AC708" s="54"/>
      <c r="AD708" s="54"/>
    </row>
    <row r="709" spans="1:30" x14ac:dyDescent="0.25">
      <c r="A709" s="88"/>
      <c r="B709" s="28">
        <v>45145</v>
      </c>
      <c r="C709" s="85" t="s">
        <v>392</v>
      </c>
      <c r="D709" s="30" t="s">
        <v>460</v>
      </c>
      <c r="E709" s="31">
        <f>+SUM(G709:AD709)</f>
        <v>25</v>
      </c>
      <c r="F709" s="18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>
        <v>25</v>
      </c>
      <c r="V709" s="54"/>
      <c r="W709" s="54"/>
      <c r="X709" s="54"/>
      <c r="Y709" s="54"/>
      <c r="Z709" s="54"/>
      <c r="AA709" s="54"/>
      <c r="AB709" s="54"/>
      <c r="AC709" s="54"/>
      <c r="AD709" s="54"/>
    </row>
    <row r="710" spans="1:30" x14ac:dyDescent="0.25">
      <c r="A710" s="88"/>
      <c r="B710" s="28">
        <v>45146</v>
      </c>
      <c r="C710" s="85" t="s">
        <v>368</v>
      </c>
      <c r="D710" s="30" t="s">
        <v>488</v>
      </c>
      <c r="E710" s="31">
        <f>+SUM(G710:AD710)</f>
        <v>20</v>
      </c>
      <c r="F710" s="18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>
        <v>20</v>
      </c>
      <c r="V710" s="54"/>
      <c r="W710" s="54"/>
      <c r="X710" s="54"/>
      <c r="Y710" s="54"/>
      <c r="Z710" s="54"/>
      <c r="AA710" s="54"/>
      <c r="AB710" s="54"/>
      <c r="AC710" s="54"/>
      <c r="AD710" s="54"/>
    </row>
    <row r="711" spans="1:30" x14ac:dyDescent="0.25">
      <c r="A711" s="88"/>
      <c r="B711" s="28">
        <v>45146</v>
      </c>
      <c r="C711" s="85" t="s">
        <v>489</v>
      </c>
      <c r="D711" s="30" t="s">
        <v>444</v>
      </c>
      <c r="E711" s="31">
        <f>+SUM(G711:AD711)</f>
        <v>240</v>
      </c>
      <c r="F711" s="18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>
        <v>240</v>
      </c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</row>
    <row r="712" spans="1:30" x14ac:dyDescent="0.25">
      <c r="A712" s="88"/>
      <c r="B712" s="28">
        <v>45148</v>
      </c>
      <c r="C712" s="85" t="s">
        <v>490</v>
      </c>
      <c r="D712" s="30" t="s">
        <v>488</v>
      </c>
      <c r="E712" s="31">
        <f>+SUM(G712:AD712)</f>
        <v>12</v>
      </c>
      <c r="F712" s="18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>
        <v>12</v>
      </c>
      <c r="V712" s="54"/>
      <c r="W712" s="54"/>
      <c r="X712" s="54"/>
      <c r="Y712" s="54"/>
      <c r="Z712" s="54"/>
      <c r="AA712" s="54"/>
      <c r="AB712" s="54"/>
      <c r="AC712" s="54"/>
      <c r="AD712" s="54"/>
    </row>
    <row r="713" spans="1:30" x14ac:dyDescent="0.25">
      <c r="A713" s="88"/>
      <c r="B713" s="28">
        <v>45149</v>
      </c>
      <c r="C713" s="85" t="s">
        <v>491</v>
      </c>
      <c r="D713" s="30" t="s">
        <v>422</v>
      </c>
      <c r="E713" s="31">
        <f t="shared" ref="E713:E740" si="6">+SUM(G713:AD713)</f>
        <v>500</v>
      </c>
      <c r="F713" s="18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>
        <v>500</v>
      </c>
      <c r="V713" s="54"/>
      <c r="W713" s="54"/>
      <c r="X713" s="54"/>
      <c r="Y713" s="54"/>
      <c r="Z713" s="54"/>
      <c r="AA713" s="54"/>
      <c r="AB713" s="54"/>
      <c r="AC713" s="54"/>
      <c r="AD713" s="54"/>
    </row>
    <row r="714" spans="1:30" x14ac:dyDescent="0.25">
      <c r="A714" s="88"/>
      <c r="B714" s="28">
        <v>45149</v>
      </c>
      <c r="C714" s="85" t="s">
        <v>492</v>
      </c>
      <c r="D714" s="30" t="s">
        <v>355</v>
      </c>
      <c r="E714" s="31">
        <f t="shared" si="6"/>
        <v>45</v>
      </c>
      <c r="F714" s="18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>
        <v>45</v>
      </c>
      <c r="V714" s="54"/>
      <c r="W714" s="54"/>
      <c r="X714" s="54"/>
      <c r="Y714" s="54"/>
      <c r="Z714" s="54"/>
      <c r="AA714" s="54"/>
      <c r="AB714" s="54"/>
      <c r="AC714" s="54"/>
      <c r="AD714" s="54"/>
    </row>
    <row r="715" spans="1:30" x14ac:dyDescent="0.25">
      <c r="A715" s="88"/>
      <c r="B715" s="28">
        <v>45152</v>
      </c>
      <c r="C715" s="85" t="s">
        <v>316</v>
      </c>
      <c r="D715" s="30" t="s">
        <v>422</v>
      </c>
      <c r="E715" s="31">
        <f t="shared" si="6"/>
        <v>32</v>
      </c>
      <c r="F715" s="18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>
        <v>32</v>
      </c>
      <c r="V715" s="54"/>
      <c r="W715" s="54"/>
      <c r="X715" s="54"/>
      <c r="Y715" s="54"/>
      <c r="Z715" s="54"/>
      <c r="AA715" s="54"/>
      <c r="AB715" s="54"/>
      <c r="AC715" s="54"/>
      <c r="AD715" s="54"/>
    </row>
    <row r="716" spans="1:30" x14ac:dyDescent="0.25">
      <c r="A716" s="88"/>
      <c r="B716" s="28">
        <v>45152</v>
      </c>
      <c r="C716" s="85" t="s">
        <v>464</v>
      </c>
      <c r="D716" s="30" t="s">
        <v>422</v>
      </c>
      <c r="E716" s="31">
        <f t="shared" si="6"/>
        <v>80</v>
      </c>
      <c r="F716" s="18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>
        <v>80</v>
      </c>
      <c r="V716" s="54"/>
      <c r="W716" s="54"/>
      <c r="X716" s="54"/>
      <c r="Y716" s="54"/>
      <c r="Z716" s="54"/>
      <c r="AA716" s="54"/>
      <c r="AB716" s="54"/>
      <c r="AC716" s="54"/>
      <c r="AD716" s="54"/>
    </row>
    <row r="717" spans="1:30" x14ac:dyDescent="0.25">
      <c r="A717" s="88"/>
      <c r="B717" s="28">
        <v>45152</v>
      </c>
      <c r="C717" s="85" t="s">
        <v>493</v>
      </c>
      <c r="D717" s="30" t="s">
        <v>355</v>
      </c>
      <c r="E717" s="31">
        <f t="shared" si="6"/>
        <v>70</v>
      </c>
      <c r="F717" s="18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>
        <v>70</v>
      </c>
      <c r="V717" s="54"/>
      <c r="W717" s="54"/>
      <c r="X717" s="54"/>
      <c r="Y717" s="54"/>
      <c r="Z717" s="54"/>
      <c r="AA717" s="54"/>
      <c r="AB717" s="54"/>
      <c r="AC717" s="54"/>
      <c r="AD717" s="54"/>
    </row>
    <row r="718" spans="1:30" x14ac:dyDescent="0.25">
      <c r="A718" s="88"/>
      <c r="B718" s="28">
        <v>45152</v>
      </c>
      <c r="C718" s="85" t="s">
        <v>494</v>
      </c>
      <c r="D718" s="30" t="s">
        <v>355</v>
      </c>
      <c r="E718" s="31">
        <f t="shared" si="6"/>
        <v>25</v>
      </c>
      <c r="F718" s="18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>
        <v>25</v>
      </c>
      <c r="V718" s="54"/>
      <c r="W718" s="54"/>
      <c r="X718" s="54"/>
      <c r="Y718" s="54"/>
      <c r="Z718" s="54"/>
      <c r="AA718" s="54"/>
      <c r="AB718" s="54"/>
      <c r="AC718" s="54"/>
      <c r="AD718" s="54"/>
    </row>
    <row r="719" spans="1:30" x14ac:dyDescent="0.25">
      <c r="A719" s="88"/>
      <c r="B719" s="28">
        <v>45154</v>
      </c>
      <c r="C719" s="85" t="s">
        <v>495</v>
      </c>
      <c r="D719" s="30" t="s">
        <v>488</v>
      </c>
      <c r="E719" s="31">
        <f t="shared" si="6"/>
        <v>14</v>
      </c>
      <c r="F719" s="18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>
        <v>14</v>
      </c>
      <c r="V719" s="54"/>
      <c r="W719" s="54"/>
      <c r="X719" s="54"/>
      <c r="Y719" s="54"/>
      <c r="Z719" s="54"/>
      <c r="AA719" s="54"/>
      <c r="AB719" s="54"/>
      <c r="AC719" s="54"/>
      <c r="AD719" s="54"/>
    </row>
    <row r="720" spans="1:30" x14ac:dyDescent="0.25">
      <c r="A720" s="88"/>
      <c r="B720" s="28">
        <v>45154</v>
      </c>
      <c r="C720" s="85" t="s">
        <v>496</v>
      </c>
      <c r="D720" s="30" t="s">
        <v>488</v>
      </c>
      <c r="E720" s="31">
        <f t="shared" si="6"/>
        <v>18</v>
      </c>
      <c r="F720" s="18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>
        <v>18</v>
      </c>
      <c r="V720" s="54"/>
      <c r="W720" s="54"/>
      <c r="X720" s="54"/>
      <c r="Y720" s="54"/>
      <c r="Z720" s="54"/>
      <c r="AA720" s="54"/>
      <c r="AB720" s="54"/>
      <c r="AC720" s="54"/>
      <c r="AD720" s="54"/>
    </row>
    <row r="721" spans="1:30" x14ac:dyDescent="0.25">
      <c r="A721" s="88"/>
      <c r="B721" s="28">
        <v>45156</v>
      </c>
      <c r="C721" s="85" t="s">
        <v>497</v>
      </c>
      <c r="D721" s="30" t="s">
        <v>498</v>
      </c>
      <c r="E721" s="31">
        <f t="shared" si="6"/>
        <v>13</v>
      </c>
      <c r="F721" s="18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>
        <v>13</v>
      </c>
      <c r="V721" s="54"/>
      <c r="W721" s="54"/>
      <c r="X721" s="54"/>
      <c r="Y721" s="54"/>
      <c r="Z721" s="54"/>
      <c r="AA721" s="54"/>
      <c r="AB721" s="54"/>
      <c r="AC721" s="54"/>
      <c r="AD721" s="54"/>
    </row>
    <row r="722" spans="1:30" x14ac:dyDescent="0.25">
      <c r="A722" s="88"/>
      <c r="B722" s="28">
        <v>45156</v>
      </c>
      <c r="C722" s="85" t="s">
        <v>499</v>
      </c>
      <c r="D722" s="30" t="s">
        <v>488</v>
      </c>
      <c r="E722" s="31">
        <f t="shared" si="6"/>
        <v>20</v>
      </c>
      <c r="F722" s="18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>
        <v>20</v>
      </c>
      <c r="V722" s="54"/>
      <c r="W722" s="54"/>
      <c r="X722" s="54"/>
      <c r="Y722" s="54"/>
      <c r="Z722" s="54"/>
      <c r="AA722" s="54"/>
      <c r="AB722" s="54"/>
      <c r="AC722" s="54"/>
      <c r="AD722" s="54"/>
    </row>
    <row r="723" spans="1:30" x14ac:dyDescent="0.25">
      <c r="A723" s="88"/>
      <c r="B723" s="28">
        <v>45156</v>
      </c>
      <c r="C723" s="85" t="s">
        <v>500</v>
      </c>
      <c r="D723" s="30" t="s">
        <v>488</v>
      </c>
      <c r="E723" s="31">
        <f t="shared" si="6"/>
        <v>28</v>
      </c>
      <c r="F723" s="18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>
        <v>28</v>
      </c>
      <c r="V723" s="54"/>
      <c r="W723" s="54"/>
      <c r="X723" s="54"/>
      <c r="Y723" s="54"/>
      <c r="Z723" s="54"/>
      <c r="AA723" s="54"/>
      <c r="AB723" s="54"/>
      <c r="AC723" s="54"/>
      <c r="AD723" s="54"/>
    </row>
    <row r="724" spans="1:30" x14ac:dyDescent="0.25">
      <c r="A724" s="88"/>
      <c r="B724" s="28">
        <v>45156</v>
      </c>
      <c r="C724" s="85" t="s">
        <v>501</v>
      </c>
      <c r="D724" s="30" t="s">
        <v>488</v>
      </c>
      <c r="E724" s="31">
        <f t="shared" si="6"/>
        <v>50</v>
      </c>
      <c r="F724" s="18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>
        <v>50</v>
      </c>
      <c r="V724" s="54"/>
      <c r="W724" s="54"/>
      <c r="X724" s="54"/>
      <c r="Y724" s="54"/>
      <c r="Z724" s="54"/>
      <c r="AA724" s="54"/>
      <c r="AB724" s="54"/>
      <c r="AC724" s="54"/>
      <c r="AD724" s="54"/>
    </row>
    <row r="725" spans="1:30" x14ac:dyDescent="0.25">
      <c r="A725" s="88"/>
      <c r="B725" s="28">
        <v>45157</v>
      </c>
      <c r="C725" s="85" t="s">
        <v>1057</v>
      </c>
      <c r="D725" s="30" t="s">
        <v>422</v>
      </c>
      <c r="E725" s="31">
        <f t="shared" si="6"/>
        <v>119</v>
      </c>
      <c r="F725" s="18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>
        <v>119</v>
      </c>
      <c r="V725" s="54"/>
      <c r="W725" s="54"/>
      <c r="X725" s="54"/>
      <c r="Y725" s="54"/>
      <c r="Z725" s="54"/>
      <c r="AA725" s="54"/>
      <c r="AB725" s="54"/>
      <c r="AC725" s="54"/>
      <c r="AD725" s="54"/>
    </row>
    <row r="726" spans="1:30" x14ac:dyDescent="0.25">
      <c r="A726" s="88"/>
      <c r="B726" s="28">
        <v>45159</v>
      </c>
      <c r="C726" s="85" t="s">
        <v>502</v>
      </c>
      <c r="D726" s="30" t="s">
        <v>422</v>
      </c>
      <c r="E726" s="31">
        <f t="shared" si="6"/>
        <v>10</v>
      </c>
      <c r="F726" s="18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>
        <v>10</v>
      </c>
      <c r="V726" s="54"/>
      <c r="W726" s="54"/>
      <c r="X726" s="54"/>
      <c r="Y726" s="54"/>
      <c r="Z726" s="54"/>
      <c r="AA726" s="54"/>
      <c r="AB726" s="54"/>
      <c r="AC726" s="54"/>
      <c r="AD726" s="54"/>
    </row>
    <row r="727" spans="1:30" x14ac:dyDescent="0.25">
      <c r="A727" s="88"/>
      <c r="B727" s="28">
        <v>45159</v>
      </c>
      <c r="C727" s="85" t="s">
        <v>503</v>
      </c>
      <c r="D727" s="30" t="s">
        <v>422</v>
      </c>
      <c r="E727" s="31">
        <f t="shared" si="6"/>
        <v>30</v>
      </c>
      <c r="F727" s="18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>
        <v>30</v>
      </c>
      <c r="V727" s="54"/>
      <c r="W727" s="54"/>
      <c r="X727" s="54"/>
      <c r="Y727" s="54"/>
      <c r="Z727" s="54"/>
      <c r="AA727" s="54"/>
      <c r="AB727" s="54"/>
      <c r="AC727" s="54"/>
      <c r="AD727" s="54"/>
    </row>
    <row r="728" spans="1:30" x14ac:dyDescent="0.25">
      <c r="A728" s="88"/>
      <c r="B728" s="28">
        <v>45159</v>
      </c>
      <c r="C728" s="85" t="s">
        <v>504</v>
      </c>
      <c r="D728" s="30" t="s">
        <v>142</v>
      </c>
      <c r="E728" s="31">
        <f t="shared" si="6"/>
        <v>12</v>
      </c>
      <c r="F728" s="18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>
        <v>12</v>
      </c>
      <c r="V728" s="54"/>
      <c r="W728" s="54"/>
      <c r="X728" s="54"/>
      <c r="Y728" s="54"/>
      <c r="Z728" s="54"/>
      <c r="AA728" s="54"/>
      <c r="AB728" s="54"/>
      <c r="AC728" s="54"/>
      <c r="AD728" s="54"/>
    </row>
    <row r="729" spans="1:30" x14ac:dyDescent="0.25">
      <c r="A729" s="88"/>
      <c r="B729" s="28">
        <v>45159</v>
      </c>
      <c r="C729" s="85" t="s">
        <v>505</v>
      </c>
      <c r="D729" s="30" t="s">
        <v>142</v>
      </c>
      <c r="E729" s="31">
        <f t="shared" si="6"/>
        <v>57</v>
      </c>
      <c r="F729" s="18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>
        <v>57</v>
      </c>
      <c r="V729" s="54"/>
      <c r="W729" s="54"/>
      <c r="X729" s="54"/>
      <c r="Y729" s="54"/>
      <c r="Z729" s="54"/>
      <c r="AA729" s="54"/>
      <c r="AB729" s="54"/>
      <c r="AC729" s="54"/>
      <c r="AD729" s="54"/>
    </row>
    <row r="730" spans="1:30" x14ac:dyDescent="0.25">
      <c r="A730" s="88"/>
      <c r="B730" s="28">
        <v>45159</v>
      </c>
      <c r="C730" s="85" t="s">
        <v>506</v>
      </c>
      <c r="D730" s="30" t="s">
        <v>488</v>
      </c>
      <c r="E730" s="31">
        <f t="shared" si="6"/>
        <v>59</v>
      </c>
      <c r="F730" s="18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>
        <v>59</v>
      </c>
      <c r="V730" s="54"/>
      <c r="W730" s="54"/>
      <c r="X730" s="54"/>
      <c r="Y730" s="54"/>
      <c r="Z730" s="54"/>
      <c r="AA730" s="54"/>
      <c r="AB730" s="54"/>
      <c r="AC730" s="54"/>
      <c r="AD730" s="54"/>
    </row>
    <row r="731" spans="1:30" x14ac:dyDescent="0.25">
      <c r="A731" s="88"/>
      <c r="B731" s="28">
        <v>45160</v>
      </c>
      <c r="C731" s="85" t="s">
        <v>368</v>
      </c>
      <c r="D731" s="30" t="s">
        <v>422</v>
      </c>
      <c r="E731" s="31">
        <f t="shared" si="6"/>
        <v>58</v>
      </c>
      <c r="F731" s="18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>
        <v>58</v>
      </c>
      <c r="V731" s="54"/>
      <c r="W731" s="54"/>
      <c r="X731" s="54"/>
      <c r="Y731" s="54"/>
      <c r="Z731" s="54"/>
      <c r="AA731" s="54"/>
      <c r="AB731" s="54"/>
      <c r="AC731" s="54"/>
      <c r="AD731" s="54"/>
    </row>
    <row r="732" spans="1:30" x14ac:dyDescent="0.25">
      <c r="A732" s="88"/>
      <c r="B732" s="28">
        <v>45160</v>
      </c>
      <c r="C732" s="85" t="s">
        <v>215</v>
      </c>
      <c r="D732" s="30" t="s">
        <v>444</v>
      </c>
      <c r="E732" s="31">
        <f t="shared" si="6"/>
        <v>20</v>
      </c>
      <c r="F732" s="18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>
        <v>20</v>
      </c>
      <c r="V732" s="54"/>
      <c r="W732" s="54"/>
      <c r="X732" s="54"/>
      <c r="Y732" s="54"/>
      <c r="Z732" s="54"/>
      <c r="AA732" s="54"/>
      <c r="AB732" s="54"/>
      <c r="AC732" s="54"/>
      <c r="AD732" s="54"/>
    </row>
    <row r="733" spans="1:30" x14ac:dyDescent="0.25">
      <c r="A733" s="88"/>
      <c r="B733" s="28">
        <v>45160</v>
      </c>
      <c r="C733" s="85" t="s">
        <v>507</v>
      </c>
      <c r="D733" s="30" t="s">
        <v>444</v>
      </c>
      <c r="E733" s="31">
        <f t="shared" si="6"/>
        <v>45</v>
      </c>
      <c r="F733" s="18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>
        <v>45</v>
      </c>
      <c r="V733" s="54"/>
      <c r="W733" s="54"/>
      <c r="X733" s="54"/>
      <c r="Y733" s="54"/>
      <c r="Z733" s="54"/>
      <c r="AA733" s="54"/>
      <c r="AB733" s="54"/>
      <c r="AC733" s="54"/>
      <c r="AD733" s="54"/>
    </row>
    <row r="734" spans="1:30" x14ac:dyDescent="0.25">
      <c r="A734" s="88"/>
      <c r="B734" s="28">
        <v>45161</v>
      </c>
      <c r="C734" s="85" t="s">
        <v>317</v>
      </c>
      <c r="D734" s="30" t="s">
        <v>422</v>
      </c>
      <c r="E734" s="31">
        <f t="shared" si="6"/>
        <v>93</v>
      </c>
      <c r="F734" s="18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>
        <v>93</v>
      </c>
      <c r="V734" s="54"/>
      <c r="W734" s="54"/>
      <c r="X734" s="54"/>
      <c r="Y734" s="54"/>
      <c r="Z734" s="54"/>
      <c r="AA734" s="54"/>
      <c r="AB734" s="54"/>
      <c r="AC734" s="54"/>
      <c r="AD734" s="54"/>
    </row>
    <row r="735" spans="1:30" x14ac:dyDescent="0.25">
      <c r="A735" s="88"/>
      <c r="B735" s="28">
        <v>45161</v>
      </c>
      <c r="C735" s="85" t="s">
        <v>344</v>
      </c>
      <c r="D735" s="30" t="s">
        <v>422</v>
      </c>
      <c r="E735" s="31">
        <f t="shared" si="6"/>
        <v>30</v>
      </c>
      <c r="F735" s="18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>
        <v>30</v>
      </c>
      <c r="V735" s="54"/>
      <c r="W735" s="54"/>
      <c r="X735" s="54"/>
      <c r="Y735" s="54"/>
      <c r="Z735" s="54"/>
      <c r="AA735" s="54"/>
      <c r="AB735" s="54"/>
      <c r="AC735" s="54"/>
      <c r="AD735" s="54"/>
    </row>
    <row r="736" spans="1:30" x14ac:dyDescent="0.25">
      <c r="A736" s="88"/>
      <c r="B736" s="28">
        <v>45161</v>
      </c>
      <c r="C736" s="85" t="s">
        <v>290</v>
      </c>
      <c r="D736" s="30" t="s">
        <v>422</v>
      </c>
      <c r="E736" s="31">
        <f t="shared" si="6"/>
        <v>400</v>
      </c>
      <c r="F736" s="18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>
        <v>400</v>
      </c>
      <c r="V736" s="54"/>
      <c r="W736" s="54"/>
      <c r="X736" s="54"/>
      <c r="Y736" s="54"/>
      <c r="Z736" s="54"/>
      <c r="AA736" s="54"/>
      <c r="AB736" s="54"/>
      <c r="AC736" s="54"/>
      <c r="AD736" s="54"/>
    </row>
    <row r="737" spans="1:30" x14ac:dyDescent="0.25">
      <c r="A737" s="88"/>
      <c r="B737" s="28">
        <v>45161</v>
      </c>
      <c r="C737" s="85" t="s">
        <v>508</v>
      </c>
      <c r="D737" s="30" t="s">
        <v>488</v>
      </c>
      <c r="E737" s="31">
        <f t="shared" si="6"/>
        <v>100</v>
      </c>
      <c r="F737" s="18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>
        <v>100</v>
      </c>
      <c r="V737" s="54"/>
      <c r="W737" s="54"/>
      <c r="X737" s="54"/>
      <c r="Y737" s="54"/>
      <c r="Z737" s="54"/>
      <c r="AA737" s="54"/>
      <c r="AB737" s="54"/>
      <c r="AC737" s="54"/>
      <c r="AD737" s="54"/>
    </row>
    <row r="738" spans="1:30" x14ac:dyDescent="0.25">
      <c r="A738" s="88"/>
      <c r="B738" s="28">
        <v>45162</v>
      </c>
      <c r="C738" s="85" t="s">
        <v>509</v>
      </c>
      <c r="D738" s="30" t="s">
        <v>338</v>
      </c>
      <c r="E738" s="31">
        <f t="shared" si="6"/>
        <v>675</v>
      </c>
      <c r="F738" s="18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>
        <v>675</v>
      </c>
      <c r="V738" s="54"/>
      <c r="W738" s="54"/>
      <c r="X738" s="54"/>
      <c r="Y738" s="54"/>
      <c r="Z738" s="54"/>
      <c r="AA738" s="54"/>
      <c r="AB738" s="54"/>
      <c r="AC738" s="54"/>
      <c r="AD738" s="54"/>
    </row>
    <row r="739" spans="1:30" x14ac:dyDescent="0.25">
      <c r="A739" s="88"/>
      <c r="B739" s="28">
        <v>45162</v>
      </c>
      <c r="C739" s="85" t="s">
        <v>510</v>
      </c>
      <c r="D739" s="30" t="s">
        <v>338</v>
      </c>
      <c r="E739" s="31">
        <f t="shared" si="6"/>
        <v>74</v>
      </c>
      <c r="F739" s="18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>
        <v>74</v>
      </c>
      <c r="V739" s="54"/>
      <c r="W739" s="54"/>
      <c r="X739" s="54"/>
      <c r="Y739" s="54"/>
      <c r="Z739" s="54"/>
      <c r="AA739" s="54"/>
      <c r="AB739" s="54"/>
      <c r="AC739" s="54"/>
      <c r="AD739" s="54"/>
    </row>
    <row r="740" spans="1:30" x14ac:dyDescent="0.25">
      <c r="A740" s="88"/>
      <c r="B740" s="28">
        <v>45163</v>
      </c>
      <c r="C740" s="85" t="s">
        <v>511</v>
      </c>
      <c r="D740" s="30"/>
      <c r="E740" s="31">
        <f t="shared" si="6"/>
        <v>351</v>
      </c>
      <c r="F740" s="18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>
        <v>351</v>
      </c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</row>
    <row r="741" spans="1:30" x14ac:dyDescent="0.25">
      <c r="A741" s="88"/>
      <c r="B741" s="28">
        <v>45164</v>
      </c>
      <c r="C741" s="85" t="s">
        <v>512</v>
      </c>
      <c r="D741" s="30" t="s">
        <v>444</v>
      </c>
      <c r="E741" s="31">
        <f>+SUM(G741:AD741)</f>
        <v>20</v>
      </c>
      <c r="F741" s="18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>
        <v>20</v>
      </c>
      <c r="V741" s="54"/>
      <c r="W741" s="54"/>
      <c r="X741" s="54"/>
      <c r="Y741" s="54"/>
      <c r="Z741" s="54"/>
      <c r="AA741" s="54"/>
      <c r="AB741" s="54"/>
      <c r="AC741" s="54"/>
      <c r="AD741" s="54"/>
    </row>
    <row r="742" spans="1:30" x14ac:dyDescent="0.25">
      <c r="A742" s="88"/>
      <c r="B742" s="28">
        <v>45168</v>
      </c>
      <c r="C742" s="85" t="s">
        <v>513</v>
      </c>
      <c r="D742" s="30" t="s">
        <v>488</v>
      </c>
      <c r="E742" s="31">
        <f>+SUM(G742:AD742)</f>
        <v>18</v>
      </c>
      <c r="F742" s="18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>
        <v>18</v>
      </c>
      <c r="V742" s="54"/>
      <c r="W742" s="54"/>
      <c r="X742" s="54"/>
      <c r="Y742" s="54"/>
      <c r="Z742" s="54"/>
      <c r="AA742" s="54"/>
      <c r="AB742" s="54"/>
      <c r="AC742" s="54"/>
      <c r="AD742" s="54"/>
    </row>
    <row r="743" spans="1:30" x14ac:dyDescent="0.25">
      <c r="A743" s="88"/>
      <c r="B743" s="28">
        <v>45168</v>
      </c>
      <c r="C743" s="85" t="s">
        <v>467</v>
      </c>
      <c r="D743" s="30" t="s">
        <v>460</v>
      </c>
      <c r="E743" s="31">
        <f>+SUM(G743:AD743)</f>
        <v>114</v>
      </c>
      <c r="F743" s="18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>
        <v>114</v>
      </c>
      <c r="V743" s="54"/>
      <c r="W743" s="54"/>
      <c r="X743" s="54"/>
      <c r="Y743" s="54"/>
      <c r="Z743" s="54"/>
      <c r="AA743" s="54"/>
      <c r="AB743" s="54"/>
      <c r="AC743" s="54"/>
      <c r="AD743" s="54"/>
    </row>
    <row r="744" spans="1:30" x14ac:dyDescent="0.25">
      <c r="A744" s="88"/>
      <c r="B744" s="28">
        <v>45168</v>
      </c>
      <c r="C744" s="85" t="s">
        <v>392</v>
      </c>
      <c r="D744" s="30" t="s">
        <v>460</v>
      </c>
      <c r="E744" s="31">
        <f>+SUM(G744:AD744)</f>
        <v>31</v>
      </c>
      <c r="F744" s="18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>
        <v>31</v>
      </c>
      <c r="V744" s="54"/>
      <c r="W744" s="54"/>
      <c r="X744" s="54"/>
      <c r="Y744" s="54"/>
      <c r="Z744" s="54"/>
      <c r="AA744" s="54"/>
      <c r="AB744" s="54"/>
      <c r="AC744" s="54"/>
      <c r="AD744" s="54"/>
    </row>
    <row r="745" spans="1:30" x14ac:dyDescent="0.25">
      <c r="A745" s="88"/>
      <c r="B745" s="28">
        <v>45169</v>
      </c>
      <c r="C745" s="85" t="s">
        <v>514</v>
      </c>
      <c r="D745" s="30" t="s">
        <v>515</v>
      </c>
      <c r="E745" s="31">
        <f>+SUM(G745:AD745)</f>
        <v>458.4</v>
      </c>
      <c r="F745" s="18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>
        <v>458.4</v>
      </c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</row>
    <row r="746" spans="1:30" x14ac:dyDescent="0.25">
      <c r="A746" s="88"/>
      <c r="B746" s="28">
        <v>45169</v>
      </c>
      <c r="C746" s="85" t="s">
        <v>94</v>
      </c>
      <c r="D746" s="30" t="s">
        <v>460</v>
      </c>
      <c r="E746" s="31">
        <f>+SUM(G746:AD746)</f>
        <v>16</v>
      </c>
      <c r="F746" s="18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>
        <v>16</v>
      </c>
      <c r="V746" s="54"/>
      <c r="W746" s="54"/>
      <c r="X746" s="54"/>
      <c r="Y746" s="54"/>
      <c r="Z746" s="54"/>
      <c r="AA746" s="54"/>
      <c r="AB746" s="54"/>
      <c r="AC746" s="54"/>
      <c r="AD746" s="54"/>
    </row>
    <row r="747" spans="1:30" x14ac:dyDescent="0.25">
      <c r="A747" s="88"/>
      <c r="B747" s="28">
        <v>45170</v>
      </c>
      <c r="C747" s="85" t="s">
        <v>383</v>
      </c>
      <c r="D747" s="30" t="s">
        <v>515</v>
      </c>
      <c r="E747" s="31">
        <f>+SUM(G747:AD747)</f>
        <v>62</v>
      </c>
      <c r="F747" s="18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>
        <v>62</v>
      </c>
      <c r="X747" s="54"/>
      <c r="Y747" s="54"/>
      <c r="Z747" s="54"/>
      <c r="AA747" s="54"/>
      <c r="AB747" s="54"/>
      <c r="AC747" s="54"/>
      <c r="AD747" s="54"/>
    </row>
    <row r="748" spans="1:30" x14ac:dyDescent="0.25">
      <c r="A748" s="88"/>
      <c r="B748" s="28">
        <v>45170</v>
      </c>
      <c r="C748" s="85" t="s">
        <v>313</v>
      </c>
      <c r="D748" s="30" t="s">
        <v>515</v>
      </c>
      <c r="E748" s="31">
        <f>+SUM(G748:AD748)</f>
        <v>13.5</v>
      </c>
      <c r="F748" s="18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>
        <v>13.5</v>
      </c>
      <c r="X748" s="54"/>
      <c r="Y748" s="54"/>
      <c r="Z748" s="54"/>
      <c r="AA748" s="54"/>
      <c r="AB748" s="54"/>
      <c r="AC748" s="54"/>
      <c r="AD748" s="54"/>
    </row>
    <row r="749" spans="1:30" x14ac:dyDescent="0.25">
      <c r="A749" s="88"/>
      <c r="B749" s="28">
        <v>45170</v>
      </c>
      <c r="C749" s="85" t="s">
        <v>1058</v>
      </c>
      <c r="D749" s="30" t="s">
        <v>515</v>
      </c>
      <c r="E749" s="31">
        <f>+SUM(G749:AD749)</f>
        <v>90</v>
      </c>
      <c r="F749" s="18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>
        <v>90</v>
      </c>
      <c r="W749" s="54"/>
      <c r="X749" s="54"/>
      <c r="Y749" s="54"/>
      <c r="Z749" s="54"/>
      <c r="AA749" s="54"/>
      <c r="AB749" s="54"/>
      <c r="AC749" s="54"/>
      <c r="AD749" s="54"/>
    </row>
    <row r="750" spans="1:30" x14ac:dyDescent="0.25">
      <c r="A750" s="88"/>
      <c r="B750" s="28">
        <v>45170</v>
      </c>
      <c r="C750" s="85" t="s">
        <v>516</v>
      </c>
      <c r="D750" s="30" t="s">
        <v>517</v>
      </c>
      <c r="E750" s="31">
        <f>+SUM(G750:AD750)</f>
        <v>190</v>
      </c>
      <c r="F750" s="18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>
        <v>190</v>
      </c>
      <c r="W750" s="54"/>
      <c r="X750" s="54"/>
      <c r="Y750" s="54"/>
      <c r="Z750" s="54"/>
      <c r="AA750" s="54"/>
      <c r="AB750" s="54"/>
      <c r="AC750" s="54"/>
      <c r="AD750" s="54"/>
    </row>
    <row r="751" spans="1:30" x14ac:dyDescent="0.25">
      <c r="A751" s="88"/>
      <c r="B751" s="28">
        <v>45171</v>
      </c>
      <c r="C751" s="85" t="s">
        <v>1059</v>
      </c>
      <c r="D751" s="30" t="s">
        <v>338</v>
      </c>
      <c r="E751" s="31">
        <f>+SUM(G751:AD751)</f>
        <v>20</v>
      </c>
      <c r="F751" s="18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>
        <v>20</v>
      </c>
      <c r="X751" s="54"/>
      <c r="Y751" s="54"/>
      <c r="Z751" s="54"/>
      <c r="AA751" s="54"/>
      <c r="AB751" s="54"/>
      <c r="AC751" s="54"/>
      <c r="AD751" s="54"/>
    </row>
    <row r="752" spans="1:30" x14ac:dyDescent="0.25">
      <c r="A752" s="88"/>
      <c r="B752" s="28">
        <v>45171</v>
      </c>
      <c r="C752" s="85" t="s">
        <v>468</v>
      </c>
      <c r="D752" s="30" t="s">
        <v>338</v>
      </c>
      <c r="E752" s="31">
        <f>+SUM(G752:AD752)</f>
        <v>110</v>
      </c>
      <c r="F752" s="18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>
        <v>110</v>
      </c>
      <c r="X752" s="54"/>
      <c r="Y752" s="54"/>
      <c r="Z752" s="54"/>
      <c r="AA752" s="54"/>
      <c r="AB752" s="54"/>
      <c r="AC752" s="54"/>
      <c r="AD752" s="54"/>
    </row>
    <row r="753" spans="1:30" x14ac:dyDescent="0.25">
      <c r="A753" s="88"/>
      <c r="B753" s="28">
        <v>45174</v>
      </c>
      <c r="C753" s="85" t="s">
        <v>325</v>
      </c>
      <c r="D753" s="30" t="s">
        <v>422</v>
      </c>
      <c r="E753" s="31">
        <f>+SUM(G753:AD753)</f>
        <v>49</v>
      </c>
      <c r="F753" s="18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>
        <v>49</v>
      </c>
      <c r="W753" s="54"/>
      <c r="X753" s="54"/>
      <c r="Y753" s="54"/>
      <c r="Z753" s="54"/>
      <c r="AA753" s="54"/>
      <c r="AB753" s="54"/>
      <c r="AC753" s="54"/>
      <c r="AD753" s="54"/>
    </row>
    <row r="754" spans="1:30" x14ac:dyDescent="0.25">
      <c r="A754" s="88"/>
      <c r="B754" s="28">
        <v>45175</v>
      </c>
      <c r="C754" s="85" t="s">
        <v>518</v>
      </c>
      <c r="D754" s="30" t="s">
        <v>519</v>
      </c>
      <c r="E754" s="31">
        <f>+SUM(G754:AD754)</f>
        <v>11.388</v>
      </c>
      <c r="F754" s="18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>
        <v>11.388</v>
      </c>
      <c r="X754" s="54"/>
      <c r="Y754" s="54"/>
      <c r="Z754" s="54"/>
      <c r="AA754" s="54"/>
      <c r="AB754" s="54"/>
      <c r="AC754" s="54"/>
      <c r="AD754" s="54"/>
    </row>
    <row r="755" spans="1:30" x14ac:dyDescent="0.25">
      <c r="A755" s="88"/>
      <c r="B755" s="28">
        <v>45175</v>
      </c>
      <c r="C755" s="85" t="s">
        <v>520</v>
      </c>
      <c r="D755" s="30" t="s">
        <v>519</v>
      </c>
      <c r="E755" s="31">
        <f>+SUM(G755:AD755)</f>
        <v>117.072</v>
      </c>
      <c r="F755" s="18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>
        <v>117.072</v>
      </c>
      <c r="W755" s="54"/>
      <c r="X755" s="54"/>
      <c r="Y755" s="54"/>
      <c r="Z755" s="54"/>
      <c r="AA755" s="54"/>
      <c r="AB755" s="54"/>
      <c r="AC755" s="54"/>
      <c r="AD755" s="54"/>
    </row>
    <row r="756" spans="1:30" x14ac:dyDescent="0.25">
      <c r="A756" s="88"/>
      <c r="B756" s="28">
        <v>45175</v>
      </c>
      <c r="C756" s="85" t="s">
        <v>521</v>
      </c>
      <c r="D756" s="30" t="s">
        <v>519</v>
      </c>
      <c r="E756" s="31">
        <f>+SUM(G756:AD756)</f>
        <v>36.18</v>
      </c>
      <c r="F756" s="18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>
        <v>36.18</v>
      </c>
      <c r="W756" s="54"/>
      <c r="X756" s="54"/>
      <c r="Y756" s="54"/>
      <c r="Z756" s="54"/>
      <c r="AA756" s="54"/>
      <c r="AB756" s="54"/>
      <c r="AC756" s="54"/>
      <c r="AD756" s="54"/>
    </row>
    <row r="757" spans="1:30" x14ac:dyDescent="0.25">
      <c r="A757" s="88"/>
      <c r="B757" s="28">
        <v>45175</v>
      </c>
      <c r="C757" s="85" t="s">
        <v>522</v>
      </c>
      <c r="D757" s="30" t="s">
        <v>519</v>
      </c>
      <c r="E757" s="31">
        <f>+SUM(G757:AD757)</f>
        <v>4.8599999999999994</v>
      </c>
      <c r="F757" s="18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>
        <v>4.8599999999999994</v>
      </c>
      <c r="X757" s="54"/>
      <c r="Y757" s="54"/>
      <c r="Z757" s="54"/>
      <c r="AA757" s="54"/>
      <c r="AB757" s="54"/>
      <c r="AC757" s="54"/>
      <c r="AD757" s="54"/>
    </row>
    <row r="758" spans="1:30" x14ac:dyDescent="0.25">
      <c r="A758" s="88"/>
      <c r="B758" s="28">
        <v>45176</v>
      </c>
      <c r="C758" s="85" t="s">
        <v>475</v>
      </c>
      <c r="D758" s="30" t="s">
        <v>523</v>
      </c>
      <c r="E758" s="31">
        <f>+SUM(G758:AD758)</f>
        <v>240.79</v>
      </c>
      <c r="F758" s="18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>
        <v>240.79</v>
      </c>
      <c r="W758" s="54"/>
      <c r="X758" s="54"/>
      <c r="Y758" s="54"/>
      <c r="Z758" s="54"/>
      <c r="AA758" s="54"/>
      <c r="AB758" s="54"/>
      <c r="AC758" s="54"/>
      <c r="AD758" s="54"/>
    </row>
    <row r="759" spans="1:30" x14ac:dyDescent="0.25">
      <c r="A759" s="88"/>
      <c r="B759" s="28">
        <v>45181</v>
      </c>
      <c r="C759" s="85" t="s">
        <v>524</v>
      </c>
      <c r="D759" s="30" t="s">
        <v>488</v>
      </c>
      <c r="E759" s="31">
        <f>+SUM(G759:AD759)</f>
        <v>28</v>
      </c>
      <c r="F759" s="18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>
        <v>28</v>
      </c>
      <c r="X759" s="54"/>
      <c r="Y759" s="54"/>
      <c r="Z759" s="54"/>
      <c r="AA759" s="54"/>
      <c r="AB759" s="54"/>
      <c r="AC759" s="54"/>
      <c r="AD759" s="54"/>
    </row>
    <row r="760" spans="1:30" x14ac:dyDescent="0.25">
      <c r="A760" s="88"/>
      <c r="B760" s="28">
        <v>45181</v>
      </c>
      <c r="C760" s="85" t="s">
        <v>525</v>
      </c>
      <c r="D760" s="30" t="s">
        <v>488</v>
      </c>
      <c r="E760" s="31">
        <f>+SUM(G760:AD760)</f>
        <v>79.427999999999997</v>
      </c>
      <c r="F760" s="18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>
        <v>79.427999999999997</v>
      </c>
      <c r="X760" s="54"/>
      <c r="Y760" s="54"/>
      <c r="Z760" s="54"/>
      <c r="AA760" s="54"/>
      <c r="AB760" s="54"/>
      <c r="AC760" s="54"/>
      <c r="AD760" s="54"/>
    </row>
    <row r="761" spans="1:30" x14ac:dyDescent="0.25">
      <c r="A761" s="88"/>
      <c r="B761" s="28">
        <v>45181</v>
      </c>
      <c r="C761" s="85" t="s">
        <v>526</v>
      </c>
      <c r="D761" s="30" t="s">
        <v>488</v>
      </c>
      <c r="E761" s="31">
        <f>+SUM(G761:AD761)</f>
        <v>63.923999999999999</v>
      </c>
      <c r="F761" s="18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>
        <v>63.923999999999999</v>
      </c>
      <c r="X761" s="54"/>
      <c r="Y761" s="54"/>
      <c r="Z761" s="54"/>
      <c r="AA761" s="54"/>
      <c r="AB761" s="54"/>
      <c r="AC761" s="54"/>
      <c r="AD761" s="54"/>
    </row>
    <row r="762" spans="1:30" x14ac:dyDescent="0.25">
      <c r="A762" s="88"/>
      <c r="B762" s="28">
        <v>45181</v>
      </c>
      <c r="C762" s="85" t="s">
        <v>527</v>
      </c>
      <c r="D762" s="30" t="s">
        <v>488</v>
      </c>
      <c r="E762" s="31">
        <f>+SUM(G762:AD762)</f>
        <v>11.652000000000001</v>
      </c>
      <c r="F762" s="18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>
        <v>11.652000000000001</v>
      </c>
      <c r="X762" s="54"/>
      <c r="Y762" s="54"/>
      <c r="Z762" s="54"/>
      <c r="AA762" s="54"/>
      <c r="AB762" s="54"/>
      <c r="AC762" s="54"/>
      <c r="AD762" s="54"/>
    </row>
    <row r="763" spans="1:30" x14ac:dyDescent="0.25">
      <c r="A763" s="88"/>
      <c r="B763" s="28">
        <v>45182</v>
      </c>
      <c r="C763" s="85" t="s">
        <v>94</v>
      </c>
      <c r="D763" s="30" t="s">
        <v>517</v>
      </c>
      <c r="E763" s="31">
        <f>+SUM(G763:AD763)</f>
        <v>22</v>
      </c>
      <c r="F763" s="18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>
        <v>22</v>
      </c>
      <c r="X763" s="54"/>
      <c r="Y763" s="54"/>
      <c r="Z763" s="54"/>
      <c r="AA763" s="54"/>
      <c r="AB763" s="54"/>
      <c r="AC763" s="54"/>
      <c r="AD763" s="54"/>
    </row>
    <row r="764" spans="1:30" x14ac:dyDescent="0.25">
      <c r="A764" s="88"/>
      <c r="B764" s="28">
        <v>45182</v>
      </c>
      <c r="C764" s="85" t="s">
        <v>497</v>
      </c>
      <c r="D764" s="30" t="s">
        <v>517</v>
      </c>
      <c r="E764" s="31">
        <f>+SUM(G764:AD764)</f>
        <v>86</v>
      </c>
      <c r="F764" s="18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>
        <v>86</v>
      </c>
      <c r="X764" s="54"/>
      <c r="Y764" s="54"/>
      <c r="Z764" s="54"/>
      <c r="AA764" s="54"/>
      <c r="AB764" s="54"/>
      <c r="AC764" s="54"/>
      <c r="AD764" s="54"/>
    </row>
    <row r="765" spans="1:30" x14ac:dyDescent="0.25">
      <c r="A765" s="88"/>
      <c r="B765" s="28">
        <v>45183</v>
      </c>
      <c r="C765" s="85" t="s">
        <v>528</v>
      </c>
      <c r="D765" s="30" t="s">
        <v>517</v>
      </c>
      <c r="E765" s="31">
        <f>+SUM(G765:AD765)</f>
        <v>10</v>
      </c>
      <c r="F765" s="18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>
        <v>10</v>
      </c>
      <c r="X765" s="54"/>
      <c r="Y765" s="54"/>
      <c r="Z765" s="54"/>
      <c r="AA765" s="54"/>
      <c r="AB765" s="54"/>
      <c r="AC765" s="54"/>
      <c r="AD765" s="54"/>
    </row>
    <row r="766" spans="1:30" x14ac:dyDescent="0.25">
      <c r="A766" s="88"/>
      <c r="B766" s="28">
        <v>45183</v>
      </c>
      <c r="C766" s="85" t="s">
        <v>529</v>
      </c>
      <c r="D766" s="30" t="s">
        <v>517</v>
      </c>
      <c r="E766" s="31">
        <f>+SUM(G766:AD766)</f>
        <v>42</v>
      </c>
      <c r="F766" s="18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>
        <v>42</v>
      </c>
      <c r="X766" s="54"/>
      <c r="Y766" s="54"/>
      <c r="Z766" s="54"/>
      <c r="AA766" s="54"/>
      <c r="AB766" s="54"/>
      <c r="AC766" s="54"/>
      <c r="AD766" s="54"/>
    </row>
    <row r="767" spans="1:30" x14ac:dyDescent="0.25">
      <c r="A767" s="88"/>
      <c r="B767" s="28">
        <v>45183</v>
      </c>
      <c r="C767" s="85" t="s">
        <v>530</v>
      </c>
      <c r="D767" s="30" t="s">
        <v>517</v>
      </c>
      <c r="E767" s="31">
        <f>+SUM(G767:AD767)</f>
        <v>25</v>
      </c>
      <c r="F767" s="18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>
        <v>25</v>
      </c>
      <c r="X767" s="54"/>
      <c r="Y767" s="54"/>
      <c r="Z767" s="54"/>
      <c r="AA767" s="54"/>
      <c r="AB767" s="54"/>
      <c r="AC767" s="54"/>
      <c r="AD767" s="54"/>
    </row>
    <row r="768" spans="1:30" x14ac:dyDescent="0.25">
      <c r="A768" s="88"/>
      <c r="B768" s="28">
        <v>45183</v>
      </c>
      <c r="C768" s="85" t="s">
        <v>94</v>
      </c>
      <c r="D768" s="30" t="s">
        <v>517</v>
      </c>
      <c r="E768" s="31">
        <f>+SUM(G768:AD768)</f>
        <v>8</v>
      </c>
      <c r="F768" s="18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>
        <v>8</v>
      </c>
      <c r="X768" s="54"/>
      <c r="Y768" s="54"/>
      <c r="Z768" s="54"/>
      <c r="AA768" s="54"/>
      <c r="AB768" s="54"/>
      <c r="AC768" s="54"/>
      <c r="AD768" s="54"/>
    </row>
    <row r="769" spans="1:30" x14ac:dyDescent="0.25">
      <c r="A769" s="88"/>
      <c r="B769" s="28">
        <v>45184</v>
      </c>
      <c r="C769" s="85" t="s">
        <v>531</v>
      </c>
      <c r="D769" s="30" t="s">
        <v>517</v>
      </c>
      <c r="E769" s="31">
        <f>+SUM(G769:AD769)</f>
        <v>72</v>
      </c>
      <c r="F769" s="18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>
        <v>72</v>
      </c>
      <c r="X769" s="54"/>
      <c r="Y769" s="54"/>
      <c r="Z769" s="54"/>
      <c r="AA769" s="54"/>
      <c r="AB769" s="54"/>
      <c r="AC769" s="54"/>
      <c r="AD769" s="54"/>
    </row>
    <row r="770" spans="1:30" x14ac:dyDescent="0.25">
      <c r="A770" s="88"/>
      <c r="B770" s="28">
        <v>45185</v>
      </c>
      <c r="C770" s="85" t="s">
        <v>532</v>
      </c>
      <c r="D770" s="30" t="s">
        <v>142</v>
      </c>
      <c r="E770" s="31">
        <f>+SUM(G770:AD770)</f>
        <v>24</v>
      </c>
      <c r="F770" s="18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>
        <v>24</v>
      </c>
      <c r="X770" s="54"/>
      <c r="Y770" s="54"/>
      <c r="Z770" s="54"/>
      <c r="AA770" s="54"/>
      <c r="AB770" s="54"/>
      <c r="AC770" s="54"/>
      <c r="AD770" s="54"/>
    </row>
    <row r="771" spans="1:30" x14ac:dyDescent="0.25">
      <c r="A771" s="88"/>
      <c r="B771" s="28">
        <v>45185</v>
      </c>
      <c r="C771" s="85" t="s">
        <v>475</v>
      </c>
      <c r="D771" s="30" t="s">
        <v>142</v>
      </c>
      <c r="E771" s="31">
        <f>+SUM(G771:AD771)</f>
        <v>78</v>
      </c>
      <c r="F771" s="18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>
        <v>78</v>
      </c>
      <c r="X771" s="54"/>
      <c r="Y771" s="54"/>
      <c r="Z771" s="54"/>
      <c r="AA771" s="54"/>
      <c r="AB771" s="54"/>
      <c r="AC771" s="54"/>
      <c r="AD771" s="54"/>
    </row>
    <row r="772" spans="1:30" x14ac:dyDescent="0.25">
      <c r="A772" s="88"/>
      <c r="B772" s="28">
        <v>45188</v>
      </c>
      <c r="C772" s="85" t="s">
        <v>533</v>
      </c>
      <c r="D772" s="30" t="s">
        <v>517</v>
      </c>
      <c r="E772" s="31">
        <f>+SUM(G772:AD772)</f>
        <v>260</v>
      </c>
      <c r="F772" s="18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>
        <v>260</v>
      </c>
      <c r="X772" s="54"/>
      <c r="Y772" s="54"/>
      <c r="Z772" s="54"/>
      <c r="AA772" s="54"/>
      <c r="AB772" s="54"/>
      <c r="AC772" s="54"/>
      <c r="AD772" s="54"/>
    </row>
    <row r="773" spans="1:30" x14ac:dyDescent="0.25">
      <c r="A773" s="88"/>
      <c r="B773" s="28">
        <v>45188</v>
      </c>
      <c r="C773" s="85" t="s">
        <v>534</v>
      </c>
      <c r="D773" s="30" t="s">
        <v>517</v>
      </c>
      <c r="E773" s="31">
        <f>+SUM(G773:AD773)</f>
        <v>300</v>
      </c>
      <c r="F773" s="18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>
        <v>300</v>
      </c>
      <c r="X773" s="54"/>
      <c r="Y773" s="54"/>
      <c r="Z773" s="54"/>
      <c r="AA773" s="54"/>
      <c r="AB773" s="54"/>
      <c r="AC773" s="54"/>
      <c r="AD773" s="54"/>
    </row>
    <row r="774" spans="1:30" x14ac:dyDescent="0.25">
      <c r="A774" s="88"/>
      <c r="B774" s="28">
        <v>45188</v>
      </c>
      <c r="C774" s="85" t="s">
        <v>535</v>
      </c>
      <c r="D774" s="30" t="s">
        <v>517</v>
      </c>
      <c r="E774" s="31">
        <f>+SUM(G774:AD774)</f>
        <v>10</v>
      </c>
      <c r="F774" s="18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>
        <v>10</v>
      </c>
      <c r="X774" s="54"/>
      <c r="Y774" s="54"/>
      <c r="Z774" s="54"/>
      <c r="AA774" s="54"/>
      <c r="AB774" s="54"/>
      <c r="AC774" s="54"/>
      <c r="AD774" s="54"/>
    </row>
    <row r="775" spans="1:30" x14ac:dyDescent="0.25">
      <c r="A775" s="88"/>
      <c r="B775" s="28">
        <v>45188</v>
      </c>
      <c r="C775" s="85" t="s">
        <v>96</v>
      </c>
      <c r="D775" s="30" t="s">
        <v>517</v>
      </c>
      <c r="E775" s="31">
        <f>+SUM(G775:AD775)</f>
        <v>310</v>
      </c>
      <c r="F775" s="18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>
        <v>310</v>
      </c>
      <c r="X775" s="54"/>
      <c r="Y775" s="54"/>
      <c r="Z775" s="54"/>
      <c r="AA775" s="54"/>
      <c r="AB775" s="54"/>
      <c r="AC775" s="54"/>
      <c r="AD775" s="54"/>
    </row>
    <row r="776" spans="1:30" x14ac:dyDescent="0.25">
      <c r="A776" s="88"/>
      <c r="B776" s="28">
        <v>45188</v>
      </c>
      <c r="C776" s="85" t="s">
        <v>94</v>
      </c>
      <c r="D776" s="30" t="s">
        <v>517</v>
      </c>
      <c r="E776" s="31">
        <f>+SUM(G776:AD776)</f>
        <v>48</v>
      </c>
      <c r="F776" s="18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>
        <v>48</v>
      </c>
      <c r="X776" s="54"/>
      <c r="Y776" s="54"/>
      <c r="Z776" s="54"/>
      <c r="AA776" s="54"/>
      <c r="AB776" s="54"/>
      <c r="AC776" s="54"/>
      <c r="AD776" s="54"/>
    </row>
    <row r="777" spans="1:30" x14ac:dyDescent="0.25">
      <c r="A777" s="88"/>
      <c r="B777" s="28">
        <v>45190</v>
      </c>
      <c r="C777" s="85" t="s">
        <v>536</v>
      </c>
      <c r="D777" s="30" t="s">
        <v>517</v>
      </c>
      <c r="E777" s="31">
        <f>+SUM(G777:AD777)</f>
        <v>47.5</v>
      </c>
      <c r="F777" s="18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>
        <v>47.5</v>
      </c>
      <c r="X777" s="54"/>
      <c r="Y777" s="54"/>
      <c r="Z777" s="54"/>
      <c r="AA777" s="54"/>
      <c r="AB777" s="54"/>
      <c r="AC777" s="54"/>
      <c r="AD777" s="54"/>
    </row>
    <row r="778" spans="1:30" x14ac:dyDescent="0.25">
      <c r="A778" s="88"/>
      <c r="B778" s="28">
        <v>45191</v>
      </c>
      <c r="C778" s="85" t="s">
        <v>537</v>
      </c>
      <c r="D778" s="30" t="s">
        <v>517</v>
      </c>
      <c r="E778" s="31">
        <f>+SUM(G778:AD778)</f>
        <v>740</v>
      </c>
      <c r="F778" s="18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>
        <v>740</v>
      </c>
      <c r="W778" s="54"/>
      <c r="X778" s="54"/>
      <c r="Y778" s="54"/>
      <c r="Z778" s="54"/>
      <c r="AA778" s="54"/>
      <c r="AB778" s="54"/>
      <c r="AC778" s="54"/>
      <c r="AD778" s="54"/>
    </row>
    <row r="779" spans="1:30" x14ac:dyDescent="0.25">
      <c r="A779" s="88"/>
      <c r="B779" s="28">
        <v>45191</v>
      </c>
      <c r="C779" s="85" t="s">
        <v>538</v>
      </c>
      <c r="D779" s="30" t="s">
        <v>517</v>
      </c>
      <c r="E779" s="31">
        <f>+SUM(G779:AD779)</f>
        <v>200</v>
      </c>
      <c r="F779" s="18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>
        <v>200</v>
      </c>
      <c r="X779" s="54"/>
      <c r="Y779" s="54"/>
      <c r="Z779" s="54"/>
      <c r="AA779" s="54"/>
      <c r="AB779" s="54"/>
      <c r="AC779" s="54"/>
      <c r="AD779" s="54"/>
    </row>
    <row r="780" spans="1:30" x14ac:dyDescent="0.25">
      <c r="A780" s="88"/>
      <c r="B780" s="28">
        <v>45191</v>
      </c>
      <c r="C780" s="85" t="s">
        <v>539</v>
      </c>
      <c r="D780" s="30" t="s">
        <v>517</v>
      </c>
      <c r="E780" s="31">
        <f>+SUM(G780:AD780)</f>
        <v>390</v>
      </c>
      <c r="F780" s="18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>
        <v>390</v>
      </c>
      <c r="X780" s="54"/>
      <c r="Y780" s="54"/>
      <c r="Z780" s="54"/>
      <c r="AA780" s="54"/>
      <c r="AB780" s="54"/>
      <c r="AC780" s="54"/>
      <c r="AD780" s="54"/>
    </row>
    <row r="781" spans="1:30" x14ac:dyDescent="0.25">
      <c r="A781" s="88"/>
      <c r="B781" s="28">
        <v>45192</v>
      </c>
      <c r="C781" s="85" t="s">
        <v>540</v>
      </c>
      <c r="D781" s="30" t="s">
        <v>517</v>
      </c>
      <c r="E781" s="31">
        <f>+SUM(G781:AD781)</f>
        <v>50</v>
      </c>
      <c r="F781" s="18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>
        <v>50</v>
      </c>
      <c r="X781" s="54"/>
      <c r="Y781" s="54"/>
      <c r="Z781" s="54"/>
      <c r="AA781" s="54"/>
      <c r="AB781" s="54"/>
      <c r="AC781" s="54"/>
      <c r="AD781" s="54"/>
    </row>
    <row r="782" spans="1:30" x14ac:dyDescent="0.25">
      <c r="A782" s="88"/>
      <c r="B782" s="28">
        <v>45195</v>
      </c>
      <c r="C782" s="85" t="s">
        <v>541</v>
      </c>
      <c r="D782" s="30" t="s">
        <v>517</v>
      </c>
      <c r="E782" s="31">
        <f>+SUM(G782:AD782)</f>
        <v>228</v>
      </c>
      <c r="F782" s="18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>
        <v>228</v>
      </c>
      <c r="W782" s="54"/>
      <c r="X782" s="54"/>
      <c r="Y782" s="54"/>
      <c r="Z782" s="54"/>
      <c r="AA782" s="54"/>
      <c r="AB782" s="54"/>
      <c r="AC782" s="54"/>
      <c r="AD782" s="54"/>
    </row>
    <row r="783" spans="1:30" x14ac:dyDescent="0.25">
      <c r="A783" s="88"/>
      <c r="B783" s="28">
        <v>45195</v>
      </c>
      <c r="C783" s="85" t="s">
        <v>542</v>
      </c>
      <c r="D783" s="30" t="s">
        <v>517</v>
      </c>
      <c r="E783" s="31">
        <f>+SUM(G783:AD783)</f>
        <v>200</v>
      </c>
      <c r="F783" s="18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>
        <v>200</v>
      </c>
      <c r="X783" s="54"/>
      <c r="Y783" s="54"/>
      <c r="Z783" s="54"/>
      <c r="AA783" s="54"/>
      <c r="AB783" s="54"/>
      <c r="AC783" s="54"/>
      <c r="AD783" s="54"/>
    </row>
    <row r="784" spans="1:30" x14ac:dyDescent="0.25">
      <c r="A784" s="88"/>
      <c r="B784" s="28">
        <v>45195</v>
      </c>
      <c r="C784" s="85" t="s">
        <v>543</v>
      </c>
      <c r="D784" s="30" t="s">
        <v>517</v>
      </c>
      <c r="E784" s="31">
        <f>+SUM(G784:AD784)</f>
        <v>230</v>
      </c>
      <c r="F784" s="18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>
        <v>230</v>
      </c>
      <c r="X784" s="54"/>
      <c r="Y784" s="54"/>
      <c r="Z784" s="54"/>
      <c r="AA784" s="54"/>
      <c r="AB784" s="54"/>
      <c r="AC784" s="54"/>
      <c r="AD784" s="54"/>
    </row>
    <row r="785" spans="1:30" x14ac:dyDescent="0.25">
      <c r="A785" s="88"/>
      <c r="B785" s="28">
        <v>45195</v>
      </c>
      <c r="C785" s="85" t="s">
        <v>392</v>
      </c>
      <c r="D785" s="30" t="s">
        <v>517</v>
      </c>
      <c r="E785" s="31">
        <f>+SUM(G785:AD785)</f>
        <v>30</v>
      </c>
      <c r="F785" s="18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>
        <v>30</v>
      </c>
      <c r="X785" s="54"/>
      <c r="Y785" s="54"/>
      <c r="Z785" s="54"/>
      <c r="AA785" s="54"/>
      <c r="AB785" s="54"/>
      <c r="AC785" s="54"/>
      <c r="AD785" s="54"/>
    </row>
    <row r="786" spans="1:30" x14ac:dyDescent="0.25">
      <c r="A786" s="88"/>
      <c r="B786" s="28">
        <v>45196</v>
      </c>
      <c r="C786" s="85" t="s">
        <v>94</v>
      </c>
      <c r="D786" s="30" t="s">
        <v>517</v>
      </c>
      <c r="E786" s="31">
        <f>+SUM(G786:AD786)</f>
        <v>29</v>
      </c>
      <c r="F786" s="18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>
        <v>29</v>
      </c>
      <c r="X786" s="54"/>
      <c r="Y786" s="54"/>
      <c r="Z786" s="54"/>
      <c r="AA786" s="54"/>
      <c r="AB786" s="54"/>
      <c r="AC786" s="54"/>
      <c r="AD786" s="54"/>
    </row>
    <row r="787" spans="1:30" x14ac:dyDescent="0.25">
      <c r="A787" s="88"/>
      <c r="B787" s="28">
        <v>45201</v>
      </c>
      <c r="C787" s="85" t="s">
        <v>538</v>
      </c>
      <c r="D787" s="30" t="s">
        <v>517</v>
      </c>
      <c r="E787" s="31">
        <f>+SUM(G787:AD787)</f>
        <v>200</v>
      </c>
      <c r="F787" s="18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>
        <v>200</v>
      </c>
      <c r="Z787" s="54"/>
      <c r="AA787" s="54"/>
      <c r="AB787" s="54"/>
      <c r="AC787" s="54"/>
      <c r="AD787" s="54"/>
    </row>
    <row r="788" spans="1:30" x14ac:dyDescent="0.25">
      <c r="A788" s="88"/>
      <c r="B788" s="28">
        <v>45202</v>
      </c>
      <c r="C788" s="85" t="s">
        <v>544</v>
      </c>
      <c r="D788" s="30" t="s">
        <v>517</v>
      </c>
      <c r="E788" s="31">
        <f>+SUM(G788:AD788)</f>
        <v>10</v>
      </c>
      <c r="F788" s="18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>
        <v>10</v>
      </c>
      <c r="Z788" s="54"/>
      <c r="AA788" s="54"/>
      <c r="AB788" s="54"/>
      <c r="AC788" s="54"/>
      <c r="AD788" s="54"/>
    </row>
    <row r="789" spans="1:30" x14ac:dyDescent="0.25">
      <c r="A789" s="88"/>
      <c r="B789" s="28">
        <v>45203</v>
      </c>
      <c r="C789" s="85" t="s">
        <v>543</v>
      </c>
      <c r="D789" s="30" t="s">
        <v>517</v>
      </c>
      <c r="E789" s="31">
        <f>+SUM(G789:AD789)</f>
        <v>231</v>
      </c>
      <c r="F789" s="18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>
        <v>231</v>
      </c>
      <c r="Z789" s="54"/>
      <c r="AA789" s="54"/>
      <c r="AB789" s="54"/>
      <c r="AC789" s="54"/>
      <c r="AD789" s="54"/>
    </row>
    <row r="790" spans="1:30" x14ac:dyDescent="0.25">
      <c r="A790" s="88"/>
      <c r="B790" s="28">
        <v>45204</v>
      </c>
      <c r="C790" s="85" t="s">
        <v>45</v>
      </c>
      <c r="D790" s="30" t="s">
        <v>517</v>
      </c>
      <c r="E790" s="31">
        <f>+SUM(G790:AD790)</f>
        <v>9</v>
      </c>
      <c r="F790" s="18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>
        <v>9</v>
      </c>
      <c r="Z790" s="54"/>
      <c r="AA790" s="54"/>
      <c r="AB790" s="54"/>
      <c r="AC790" s="54"/>
      <c r="AD790" s="54"/>
    </row>
    <row r="791" spans="1:30" x14ac:dyDescent="0.25">
      <c r="A791" s="88"/>
      <c r="B791" s="28">
        <v>45206</v>
      </c>
      <c r="C791" s="85" t="s">
        <v>545</v>
      </c>
      <c r="D791" s="30" t="s">
        <v>546</v>
      </c>
      <c r="E791" s="31">
        <f>+SUM(G791:AD791)</f>
        <v>77</v>
      </c>
      <c r="F791" s="18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>
        <v>77</v>
      </c>
      <c r="Z791" s="54"/>
      <c r="AA791" s="54"/>
      <c r="AB791" s="54"/>
      <c r="AC791" s="54"/>
      <c r="AD791" s="54"/>
    </row>
    <row r="792" spans="1:30" x14ac:dyDescent="0.25">
      <c r="A792" s="88"/>
      <c r="B792" s="28">
        <v>45206</v>
      </c>
      <c r="C792" s="85" t="s">
        <v>547</v>
      </c>
      <c r="D792" s="30" t="s">
        <v>546</v>
      </c>
      <c r="E792" s="31">
        <f>+SUM(G792:AD792)</f>
        <v>18</v>
      </c>
      <c r="F792" s="18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>
        <v>18</v>
      </c>
      <c r="Z792" s="54"/>
      <c r="AA792" s="54"/>
      <c r="AB792" s="54"/>
      <c r="AC792" s="54"/>
      <c r="AD792" s="54"/>
    </row>
    <row r="793" spans="1:30" x14ac:dyDescent="0.25">
      <c r="A793" s="88"/>
      <c r="B793" s="28">
        <v>45206</v>
      </c>
      <c r="C793" s="85" t="s">
        <v>548</v>
      </c>
      <c r="D793" s="30" t="s">
        <v>546</v>
      </c>
      <c r="E793" s="31">
        <f>+SUM(G793:AD793)</f>
        <v>12</v>
      </c>
      <c r="F793" s="18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>
        <v>12</v>
      </c>
      <c r="Z793" s="54"/>
      <c r="AA793" s="54"/>
      <c r="AB793" s="54"/>
      <c r="AC793" s="54"/>
      <c r="AD793" s="54"/>
    </row>
    <row r="794" spans="1:30" x14ac:dyDescent="0.25">
      <c r="A794" s="88"/>
      <c r="B794" s="28">
        <v>45206</v>
      </c>
      <c r="C794" s="85" t="s">
        <v>549</v>
      </c>
      <c r="D794" s="30" t="s">
        <v>546</v>
      </c>
      <c r="E794" s="31">
        <f>+SUM(G794:AD794)</f>
        <v>40</v>
      </c>
      <c r="F794" s="18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>
        <v>40</v>
      </c>
      <c r="Z794" s="54"/>
      <c r="AA794" s="54"/>
      <c r="AB794" s="54"/>
      <c r="AC794" s="54"/>
      <c r="AD794" s="54"/>
    </row>
    <row r="795" spans="1:30" x14ac:dyDescent="0.25">
      <c r="A795" s="88"/>
      <c r="B795" s="28">
        <v>45207</v>
      </c>
      <c r="C795" s="85" t="s">
        <v>496</v>
      </c>
      <c r="D795" s="30" t="s">
        <v>550</v>
      </c>
      <c r="E795" s="31">
        <f t="shared" ref="E795:E801" si="7">+SUM(G795:AD795)</f>
        <v>11</v>
      </c>
      <c r="F795" s="18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>
        <v>11</v>
      </c>
      <c r="Z795" s="54"/>
      <c r="AA795" s="54"/>
      <c r="AB795" s="54"/>
      <c r="AC795" s="54"/>
      <c r="AD795" s="54"/>
    </row>
    <row r="796" spans="1:30" x14ac:dyDescent="0.25">
      <c r="A796" s="88"/>
      <c r="B796" s="28">
        <v>45209</v>
      </c>
      <c r="C796" s="85" t="s">
        <v>551</v>
      </c>
      <c r="D796" s="30" t="s">
        <v>142</v>
      </c>
      <c r="E796" s="31">
        <f t="shared" si="7"/>
        <v>270</v>
      </c>
      <c r="F796" s="18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>
        <v>270</v>
      </c>
      <c r="Z796" s="54"/>
      <c r="AA796" s="54"/>
      <c r="AB796" s="54"/>
      <c r="AC796" s="54"/>
      <c r="AD796" s="54"/>
    </row>
    <row r="797" spans="1:30" x14ac:dyDescent="0.25">
      <c r="A797" s="88"/>
      <c r="B797" s="28">
        <v>45212</v>
      </c>
      <c r="C797" s="85" t="s">
        <v>552</v>
      </c>
      <c r="D797" s="30" t="s">
        <v>517</v>
      </c>
      <c r="E797" s="31">
        <f t="shared" si="7"/>
        <v>10</v>
      </c>
      <c r="F797" s="18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>
        <v>10</v>
      </c>
      <c r="Z797" s="54"/>
      <c r="AA797" s="54"/>
      <c r="AB797" s="54"/>
      <c r="AC797" s="54"/>
      <c r="AD797" s="54"/>
    </row>
    <row r="798" spans="1:30" x14ac:dyDescent="0.25">
      <c r="A798" s="88"/>
      <c r="B798" s="28">
        <v>45212</v>
      </c>
      <c r="C798" s="85" t="s">
        <v>94</v>
      </c>
      <c r="D798" s="30" t="s">
        <v>517</v>
      </c>
      <c r="E798" s="31">
        <f t="shared" si="7"/>
        <v>130</v>
      </c>
      <c r="F798" s="18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>
        <v>130</v>
      </c>
      <c r="Z798" s="54"/>
      <c r="AA798" s="54"/>
      <c r="AB798" s="54"/>
      <c r="AC798" s="54"/>
      <c r="AD798" s="54"/>
    </row>
    <row r="799" spans="1:30" x14ac:dyDescent="0.25">
      <c r="A799" s="88"/>
      <c r="B799" s="28">
        <v>45215</v>
      </c>
      <c r="C799" s="85" t="s">
        <v>553</v>
      </c>
      <c r="D799" s="30" t="s">
        <v>517</v>
      </c>
      <c r="E799" s="31">
        <f t="shared" si="7"/>
        <v>125.66399999999999</v>
      </c>
      <c r="F799" s="18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>
        <v>125.66399999999999</v>
      </c>
      <c r="Y799" s="54"/>
      <c r="Z799" s="54"/>
      <c r="AA799" s="54"/>
      <c r="AB799" s="54"/>
      <c r="AC799" s="54"/>
      <c r="AD799" s="54"/>
    </row>
    <row r="800" spans="1:30" x14ac:dyDescent="0.25">
      <c r="A800" s="88"/>
      <c r="B800" s="28">
        <v>45215</v>
      </c>
      <c r="C800" s="85" t="s">
        <v>554</v>
      </c>
      <c r="D800" s="30" t="s">
        <v>517</v>
      </c>
      <c r="E800" s="31">
        <f t="shared" si="7"/>
        <v>66</v>
      </c>
      <c r="F800" s="18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>
        <v>66</v>
      </c>
      <c r="Y800" s="54"/>
      <c r="Z800" s="54"/>
      <c r="AA800" s="54"/>
      <c r="AB800" s="54"/>
      <c r="AC800" s="54"/>
      <c r="AD800" s="54"/>
    </row>
    <row r="801" spans="1:30" x14ac:dyDescent="0.25">
      <c r="A801" s="88"/>
      <c r="B801" s="28">
        <v>45215</v>
      </c>
      <c r="C801" s="85" t="s">
        <v>555</v>
      </c>
      <c r="D801" s="30" t="s">
        <v>517</v>
      </c>
      <c r="E801" s="31">
        <f t="shared" si="7"/>
        <v>12.335999999999999</v>
      </c>
      <c r="F801" s="18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>
        <v>12.335999999999999</v>
      </c>
      <c r="Y801" s="54"/>
      <c r="Z801" s="54"/>
      <c r="AA801" s="54"/>
      <c r="AB801" s="54"/>
      <c r="AC801" s="54"/>
      <c r="AD801" s="54"/>
    </row>
    <row r="802" spans="1:30" x14ac:dyDescent="0.25">
      <c r="A802" s="88"/>
      <c r="B802" s="28">
        <v>45217</v>
      </c>
      <c r="C802" s="85" t="s">
        <v>556</v>
      </c>
      <c r="D802" s="30" t="s">
        <v>557</v>
      </c>
      <c r="E802" s="31">
        <f>+SUM(G802:AD802)</f>
        <v>300</v>
      </c>
      <c r="F802" s="18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>
        <v>300</v>
      </c>
      <c r="Z802" s="54"/>
      <c r="AA802" s="54"/>
      <c r="AB802" s="54"/>
      <c r="AC802" s="54"/>
      <c r="AD802" s="54"/>
    </row>
    <row r="803" spans="1:30" x14ac:dyDescent="0.25">
      <c r="A803" s="88"/>
      <c r="B803" s="28">
        <v>45226</v>
      </c>
      <c r="C803" s="85" t="s">
        <v>558</v>
      </c>
      <c r="D803" s="30" t="s">
        <v>488</v>
      </c>
      <c r="E803" s="31">
        <f>+SUM(G803:AD803)</f>
        <v>5</v>
      </c>
      <c r="F803" s="18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>
        <v>5</v>
      </c>
      <c r="Z803" s="54"/>
      <c r="AA803" s="54"/>
      <c r="AB803" s="54"/>
      <c r="AC803" s="54"/>
      <c r="AD803" s="54"/>
    </row>
    <row r="804" spans="1:30" x14ac:dyDescent="0.25">
      <c r="A804" s="88"/>
      <c r="B804" s="28">
        <v>45227</v>
      </c>
      <c r="C804" s="85" t="s">
        <v>559</v>
      </c>
      <c r="D804" s="30" t="s">
        <v>488</v>
      </c>
      <c r="E804" s="31">
        <f>+SUM(G804:AD804)</f>
        <v>16</v>
      </c>
      <c r="F804" s="18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>
        <v>16</v>
      </c>
      <c r="Z804" s="54"/>
      <c r="AA804" s="54"/>
      <c r="AB804" s="54"/>
      <c r="AC804" s="54"/>
      <c r="AD804" s="54"/>
    </row>
    <row r="805" spans="1:30" x14ac:dyDescent="0.25">
      <c r="A805" s="88"/>
      <c r="B805" s="28">
        <v>45231</v>
      </c>
      <c r="C805" s="85" t="s">
        <v>561</v>
      </c>
      <c r="D805" s="30" t="s">
        <v>517</v>
      </c>
      <c r="E805" s="31">
        <f>+SUM(G805:AD805)</f>
        <v>20</v>
      </c>
      <c r="F805" s="18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>
        <v>20</v>
      </c>
      <c r="AB805" s="54"/>
      <c r="AC805" s="54"/>
      <c r="AD805" s="54"/>
    </row>
    <row r="806" spans="1:30" x14ac:dyDescent="0.25">
      <c r="A806" s="88"/>
      <c r="B806" s="28">
        <v>45233</v>
      </c>
      <c r="C806" s="85" t="s">
        <v>562</v>
      </c>
      <c r="D806" s="30" t="s">
        <v>293</v>
      </c>
      <c r="E806" s="31">
        <f>+SUM(G806:AD806)</f>
        <v>42</v>
      </c>
      <c r="F806" s="18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>
        <v>42</v>
      </c>
      <c r="AB806" s="54"/>
      <c r="AC806" s="54"/>
      <c r="AD806" s="54"/>
    </row>
    <row r="807" spans="1:30" x14ac:dyDescent="0.25">
      <c r="A807" s="88"/>
      <c r="B807" s="28">
        <v>45239</v>
      </c>
      <c r="C807" s="85" t="s">
        <v>427</v>
      </c>
      <c r="D807" s="30" t="s">
        <v>557</v>
      </c>
      <c r="E807" s="31">
        <f>+SUM(G807:AD807)</f>
        <v>25</v>
      </c>
      <c r="F807" s="18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>
        <v>25</v>
      </c>
      <c r="AB807" s="54"/>
      <c r="AC807" s="54"/>
      <c r="AD807" s="54"/>
    </row>
    <row r="808" spans="1:30" x14ac:dyDescent="0.25">
      <c r="A808" s="88"/>
      <c r="B808" s="28">
        <v>45241</v>
      </c>
      <c r="C808" s="85" t="s">
        <v>563</v>
      </c>
      <c r="D808" s="30" t="s">
        <v>488</v>
      </c>
      <c r="E808" s="31">
        <f>+SUM(G808:AD808)</f>
        <v>26</v>
      </c>
      <c r="F808" s="18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>
        <v>26</v>
      </c>
      <c r="AB808" s="54"/>
      <c r="AC808" s="54"/>
      <c r="AD808" s="54"/>
    </row>
    <row r="809" spans="1:30" x14ac:dyDescent="0.25">
      <c r="A809" s="88"/>
      <c r="B809" s="28">
        <v>45241</v>
      </c>
      <c r="C809" s="85" t="s">
        <v>564</v>
      </c>
      <c r="D809" s="30" t="s">
        <v>488</v>
      </c>
      <c r="E809" s="31">
        <f>+SUM(G809:AD809)</f>
        <v>6</v>
      </c>
      <c r="F809" s="18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>
        <v>6</v>
      </c>
      <c r="AB809" s="54"/>
      <c r="AC809" s="54"/>
      <c r="AD809" s="54"/>
    </row>
    <row r="810" spans="1:30" x14ac:dyDescent="0.25">
      <c r="A810" s="88"/>
      <c r="B810" s="28">
        <v>45245</v>
      </c>
      <c r="C810" s="85" t="s">
        <v>368</v>
      </c>
      <c r="D810" s="30" t="s">
        <v>557</v>
      </c>
      <c r="E810" s="31">
        <f>+SUM(G810:AD810)</f>
        <v>15</v>
      </c>
      <c r="F810" s="18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>
        <v>15</v>
      </c>
      <c r="AB810" s="54"/>
      <c r="AC810" s="54"/>
      <c r="AD810" s="54"/>
    </row>
    <row r="811" spans="1:30" x14ac:dyDescent="0.25">
      <c r="A811" s="88"/>
      <c r="B811" s="28">
        <v>45245</v>
      </c>
      <c r="C811" s="85" t="s">
        <v>565</v>
      </c>
      <c r="D811" s="30" t="s">
        <v>566</v>
      </c>
      <c r="E811" s="31">
        <f>+SUM(G811:AD811)</f>
        <v>20</v>
      </c>
      <c r="F811" s="18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>
        <v>20</v>
      </c>
      <c r="AB811" s="54"/>
      <c r="AC811" s="54"/>
      <c r="AD811" s="54"/>
    </row>
    <row r="812" spans="1:30" x14ac:dyDescent="0.25">
      <c r="A812" s="88"/>
      <c r="B812" s="28">
        <v>45245</v>
      </c>
      <c r="C812" s="85" t="s">
        <v>567</v>
      </c>
      <c r="D812" s="30" t="s">
        <v>566</v>
      </c>
      <c r="E812" s="31">
        <f>+SUM(G812:AD812)</f>
        <v>50</v>
      </c>
      <c r="F812" s="18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>
        <v>50</v>
      </c>
      <c r="AB812" s="54"/>
      <c r="AC812" s="54"/>
      <c r="AD812" s="54"/>
    </row>
    <row r="813" spans="1:30" x14ac:dyDescent="0.25">
      <c r="A813" s="88"/>
      <c r="B813" s="28">
        <v>45248</v>
      </c>
      <c r="C813" s="85" t="s">
        <v>568</v>
      </c>
      <c r="D813" s="30" t="s">
        <v>566</v>
      </c>
      <c r="E813" s="31">
        <f>+SUM(G813:AD813)</f>
        <v>338</v>
      </c>
      <c r="F813" s="18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>
        <v>338</v>
      </c>
      <c r="AB813" s="54"/>
      <c r="AC813" s="54"/>
      <c r="AD813" s="54"/>
    </row>
    <row r="814" spans="1:30" x14ac:dyDescent="0.25">
      <c r="A814" s="88"/>
      <c r="B814" s="28">
        <v>45254</v>
      </c>
      <c r="C814" s="85" t="s">
        <v>475</v>
      </c>
      <c r="D814" s="30" t="s">
        <v>517</v>
      </c>
      <c r="E814" s="31">
        <f>+SUM(G814:AD814)</f>
        <v>13</v>
      </c>
      <c r="F814" s="18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>
        <v>13</v>
      </c>
      <c r="AB814" s="54"/>
      <c r="AC814" s="54"/>
      <c r="AD814" s="54"/>
    </row>
    <row r="815" spans="1:30" x14ac:dyDescent="0.25">
      <c r="A815" s="88"/>
      <c r="B815" s="28">
        <v>45254</v>
      </c>
      <c r="C815" s="85" t="s">
        <v>569</v>
      </c>
      <c r="D815" s="30" t="s">
        <v>517</v>
      </c>
      <c r="E815" s="31">
        <f>+SUM(G815:AD815)</f>
        <v>200</v>
      </c>
      <c r="F815" s="18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>
        <v>200</v>
      </c>
      <c r="AB815" s="54"/>
      <c r="AC815" s="54"/>
      <c r="AD815" s="54"/>
    </row>
    <row r="816" spans="1:30" x14ac:dyDescent="0.25">
      <c r="A816" s="88"/>
      <c r="B816" s="28">
        <v>45254</v>
      </c>
      <c r="C816" s="85" t="s">
        <v>570</v>
      </c>
      <c r="D816" s="30" t="s">
        <v>517</v>
      </c>
      <c r="E816" s="31">
        <f>+SUM(G816:AD816)</f>
        <v>11</v>
      </c>
      <c r="F816" s="18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>
        <v>11</v>
      </c>
      <c r="AB816" s="54"/>
      <c r="AC816" s="54"/>
      <c r="AD816" s="54"/>
    </row>
    <row r="817" spans="1:30" x14ac:dyDescent="0.25">
      <c r="A817" s="88"/>
      <c r="B817" s="28">
        <v>45255</v>
      </c>
      <c r="C817" s="85" t="s">
        <v>571</v>
      </c>
      <c r="D817" s="30" t="s">
        <v>572</v>
      </c>
      <c r="E817" s="31">
        <f>+SUM(G817:AD817)</f>
        <v>40</v>
      </c>
      <c r="F817" s="18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>
        <v>40</v>
      </c>
      <c r="AB817" s="54"/>
      <c r="AC817" s="54"/>
      <c r="AD817" s="54"/>
    </row>
    <row r="818" spans="1:30" x14ac:dyDescent="0.25">
      <c r="A818" s="88"/>
      <c r="B818" s="28">
        <v>45260</v>
      </c>
      <c r="C818" s="85" t="s">
        <v>573</v>
      </c>
      <c r="D818" s="30" t="s">
        <v>574</v>
      </c>
      <c r="E818" s="31">
        <f>+SUM(G818:AD818)</f>
        <v>300</v>
      </c>
      <c r="F818" s="18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>
        <v>300</v>
      </c>
      <c r="AB818" s="54"/>
      <c r="AC818" s="54"/>
      <c r="AD818" s="54"/>
    </row>
    <row r="819" spans="1:30" x14ac:dyDescent="0.25">
      <c r="A819" s="88"/>
      <c r="B819" s="28">
        <v>45262</v>
      </c>
      <c r="C819" s="85" t="s">
        <v>575</v>
      </c>
      <c r="D819" s="30" t="s">
        <v>574</v>
      </c>
      <c r="E819" s="31">
        <f>+SUM(G819:AD819)</f>
        <v>65</v>
      </c>
      <c r="F819" s="18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>
        <v>65</v>
      </c>
      <c r="AD819" s="54"/>
    </row>
    <row r="820" spans="1:30" x14ac:dyDescent="0.25">
      <c r="A820" s="88"/>
      <c r="B820" s="28">
        <v>45262</v>
      </c>
      <c r="C820" s="85" t="s">
        <v>394</v>
      </c>
      <c r="D820" s="30" t="s">
        <v>574</v>
      </c>
      <c r="E820" s="31">
        <f>+SUM(G820:AD820)</f>
        <v>25</v>
      </c>
      <c r="F820" s="18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>
        <v>25</v>
      </c>
      <c r="AD820" s="54"/>
    </row>
    <row r="821" spans="1:30" x14ac:dyDescent="0.25">
      <c r="A821" s="88"/>
      <c r="B821" s="28">
        <v>45262</v>
      </c>
      <c r="C821" s="85" t="s">
        <v>576</v>
      </c>
      <c r="D821" s="30" t="s">
        <v>574</v>
      </c>
      <c r="E821" s="31">
        <f>+SUM(G821:AD821)</f>
        <v>6</v>
      </c>
      <c r="F821" s="18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>
        <v>6</v>
      </c>
      <c r="AD821" s="54"/>
    </row>
    <row r="822" spans="1:30" x14ac:dyDescent="0.25">
      <c r="A822" s="88"/>
      <c r="B822" s="28">
        <v>45262</v>
      </c>
      <c r="C822" s="85" t="s">
        <v>577</v>
      </c>
      <c r="D822" s="30" t="s">
        <v>574</v>
      </c>
      <c r="E822" s="31">
        <f>+SUM(G822:AD822)</f>
        <v>20</v>
      </c>
      <c r="F822" s="18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>
        <v>20</v>
      </c>
      <c r="AD822" s="54"/>
    </row>
    <row r="823" spans="1:30" x14ac:dyDescent="0.25">
      <c r="A823" s="88"/>
      <c r="B823" s="28">
        <v>45262</v>
      </c>
      <c r="C823" s="85" t="s">
        <v>116</v>
      </c>
      <c r="D823" s="30" t="s">
        <v>578</v>
      </c>
      <c r="E823" s="31">
        <f>+SUM(G823:AD823)</f>
        <v>20</v>
      </c>
      <c r="F823" s="18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>
        <v>20</v>
      </c>
      <c r="AD823" s="54"/>
    </row>
    <row r="824" spans="1:30" x14ac:dyDescent="0.25">
      <c r="A824" s="88"/>
      <c r="B824" s="28">
        <v>45262</v>
      </c>
      <c r="C824" s="85" t="s">
        <v>117</v>
      </c>
      <c r="D824" s="30" t="s">
        <v>578</v>
      </c>
      <c r="E824" s="31">
        <f>+SUM(G824:AD824)</f>
        <v>10</v>
      </c>
      <c r="F824" s="18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>
        <v>10</v>
      </c>
      <c r="AD824" s="54"/>
    </row>
    <row r="825" spans="1:30" x14ac:dyDescent="0.25">
      <c r="A825" s="88"/>
      <c r="B825" s="28">
        <v>45262</v>
      </c>
      <c r="C825" s="85" t="s">
        <v>579</v>
      </c>
      <c r="D825" s="30" t="s">
        <v>578</v>
      </c>
      <c r="E825" s="31">
        <f>+SUM(G825:AD825)</f>
        <v>15</v>
      </c>
      <c r="F825" s="18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>
        <v>15</v>
      </c>
      <c r="AD825" s="54"/>
    </row>
    <row r="826" spans="1:30" x14ac:dyDescent="0.25">
      <c r="A826" s="88"/>
      <c r="B826" s="28">
        <v>45265</v>
      </c>
      <c r="C826" s="85" t="s">
        <v>580</v>
      </c>
      <c r="D826" s="30" t="s">
        <v>581</v>
      </c>
      <c r="E826" s="31">
        <f>+SUM(G826:AD826)</f>
        <v>60</v>
      </c>
      <c r="F826" s="18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>
        <v>60</v>
      </c>
      <c r="AD826" s="54"/>
    </row>
    <row r="827" spans="1:30" x14ac:dyDescent="0.25">
      <c r="A827" s="88"/>
      <c r="B827" s="28">
        <v>45267</v>
      </c>
      <c r="C827" s="85" t="s">
        <v>558</v>
      </c>
      <c r="D827" s="30" t="s">
        <v>582</v>
      </c>
      <c r="E827" s="31">
        <f>+SUM(G827:AD827)</f>
        <v>10</v>
      </c>
      <c r="F827" s="18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>
        <v>10</v>
      </c>
      <c r="AD827" s="54"/>
    </row>
    <row r="828" spans="1:30" x14ac:dyDescent="0.25">
      <c r="A828" s="88"/>
      <c r="B828" s="28">
        <v>45270</v>
      </c>
      <c r="C828" s="85" t="s">
        <v>583</v>
      </c>
      <c r="D828" s="30" t="s">
        <v>582</v>
      </c>
      <c r="E828" s="31">
        <f>+SUM(G828:AD828)</f>
        <v>62</v>
      </c>
      <c r="F828" s="18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>
        <v>62</v>
      </c>
      <c r="AD828" s="54"/>
    </row>
    <row r="829" spans="1:30" x14ac:dyDescent="0.25">
      <c r="A829" s="88"/>
      <c r="B829" s="28">
        <v>45270</v>
      </c>
      <c r="C829" s="85" t="s">
        <v>584</v>
      </c>
      <c r="D829" s="30" t="s">
        <v>582</v>
      </c>
      <c r="E829" s="31">
        <f>+SUM(G829:AD829)</f>
        <v>42.5</v>
      </c>
      <c r="F829" s="18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>
        <v>42.5</v>
      </c>
      <c r="AD829" s="54"/>
    </row>
    <row r="830" spans="1:30" x14ac:dyDescent="0.25">
      <c r="A830" s="88"/>
      <c r="B830" s="28">
        <v>45270</v>
      </c>
      <c r="C830" s="85" t="s">
        <v>585</v>
      </c>
      <c r="D830" s="30" t="s">
        <v>582</v>
      </c>
      <c r="E830" s="31">
        <f>+SUM(G830:AD830)</f>
        <v>99</v>
      </c>
      <c r="F830" s="18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>
        <v>99</v>
      </c>
      <c r="AC830" s="54"/>
      <c r="AD830" s="54"/>
    </row>
    <row r="831" spans="1:30" x14ac:dyDescent="0.25">
      <c r="A831" s="88"/>
      <c r="B831" s="28">
        <v>45270</v>
      </c>
      <c r="C831" s="85" t="s">
        <v>586</v>
      </c>
      <c r="D831" s="30" t="s">
        <v>582</v>
      </c>
      <c r="E831" s="31">
        <f>+SUM(G831:AD831)</f>
        <v>92</v>
      </c>
      <c r="F831" s="18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>
        <v>92</v>
      </c>
      <c r="AC831" s="54"/>
      <c r="AD831" s="54"/>
    </row>
    <row r="832" spans="1:30" x14ac:dyDescent="0.25">
      <c r="A832" s="88"/>
      <c r="B832" s="28">
        <v>45270</v>
      </c>
      <c r="C832" s="85" t="s">
        <v>587</v>
      </c>
      <c r="D832" s="30" t="s">
        <v>582</v>
      </c>
      <c r="E832" s="31">
        <f>+SUM(G832:AD832)</f>
        <v>10</v>
      </c>
      <c r="F832" s="18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>
        <v>10</v>
      </c>
      <c r="AC832" s="54"/>
      <c r="AD832" s="54"/>
    </row>
    <row r="833" spans="1:30" x14ac:dyDescent="0.25">
      <c r="A833" s="88"/>
      <c r="B833" s="28">
        <v>45270</v>
      </c>
      <c r="C833" s="85" t="s">
        <v>588</v>
      </c>
      <c r="D833" s="30" t="s">
        <v>582</v>
      </c>
      <c r="E833" s="31">
        <f>+SUM(G833:AD833)</f>
        <v>19</v>
      </c>
      <c r="F833" s="18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>
        <v>19</v>
      </c>
      <c r="AC833" s="54"/>
      <c r="AD833" s="54"/>
    </row>
    <row r="834" spans="1:30" x14ac:dyDescent="0.25">
      <c r="A834" s="88"/>
      <c r="B834" s="28">
        <v>45271</v>
      </c>
      <c r="C834" s="85" t="s">
        <v>589</v>
      </c>
      <c r="D834" s="30" t="s">
        <v>582</v>
      </c>
      <c r="E834" s="31">
        <f>+SUM(G834:AD834)</f>
        <v>54.37</v>
      </c>
      <c r="F834" s="18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>
        <v>54.37</v>
      </c>
      <c r="AC834" s="54"/>
      <c r="AD834" s="54"/>
    </row>
    <row r="835" spans="1:30" x14ac:dyDescent="0.25">
      <c r="A835" s="88"/>
      <c r="B835" s="28">
        <v>45271</v>
      </c>
      <c r="C835" s="85" t="s">
        <v>590</v>
      </c>
      <c r="D835" s="30" t="s">
        <v>582</v>
      </c>
      <c r="E835" s="31">
        <f>+SUM(G835:AD835)</f>
        <v>26.5</v>
      </c>
      <c r="F835" s="18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>
        <v>26.5</v>
      </c>
      <c r="AC835" s="54"/>
      <c r="AD835" s="54"/>
    </row>
    <row r="836" spans="1:30" x14ac:dyDescent="0.25">
      <c r="A836" s="88"/>
      <c r="B836" s="28">
        <v>45271</v>
      </c>
      <c r="C836" s="85" t="s">
        <v>591</v>
      </c>
      <c r="D836" s="30" t="s">
        <v>582</v>
      </c>
      <c r="E836" s="31">
        <f>+SUM(G836:AD836)</f>
        <v>30</v>
      </c>
      <c r="F836" s="18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>
        <v>30</v>
      </c>
      <c r="AC836" s="54"/>
      <c r="AD836" s="54"/>
    </row>
    <row r="837" spans="1:30" x14ac:dyDescent="0.25">
      <c r="A837" s="88"/>
      <c r="B837" s="28">
        <v>45271</v>
      </c>
      <c r="C837" s="85" t="s">
        <v>592</v>
      </c>
      <c r="D837" s="30" t="s">
        <v>582</v>
      </c>
      <c r="E837" s="31">
        <f>+SUM(G837:AD837)</f>
        <v>52</v>
      </c>
      <c r="F837" s="18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>
        <v>52</v>
      </c>
      <c r="AC837" s="54"/>
      <c r="AD837" s="54"/>
    </row>
    <row r="838" spans="1:30" x14ac:dyDescent="0.25">
      <c r="A838" s="88"/>
      <c r="B838" s="28">
        <v>45274</v>
      </c>
      <c r="C838" s="85" t="s">
        <v>593</v>
      </c>
      <c r="D838" s="30" t="s">
        <v>594</v>
      </c>
      <c r="E838" s="31">
        <f>+SUM(G838:AD838)</f>
        <v>30</v>
      </c>
      <c r="F838" s="18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>
        <v>30</v>
      </c>
      <c r="AD838" s="54"/>
    </row>
    <row r="839" spans="1:30" x14ac:dyDescent="0.25">
      <c r="A839" s="88"/>
      <c r="B839" s="28">
        <v>45275</v>
      </c>
      <c r="C839" s="85" t="s">
        <v>595</v>
      </c>
      <c r="D839" s="30" t="s">
        <v>574</v>
      </c>
      <c r="E839" s="31">
        <f>+SUM(G839:AD839)</f>
        <v>200</v>
      </c>
      <c r="F839" s="18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>
        <v>200</v>
      </c>
      <c r="AD839" s="54"/>
    </row>
    <row r="840" spans="1:30" x14ac:dyDescent="0.25">
      <c r="A840" s="88"/>
      <c r="B840" s="28">
        <v>45281</v>
      </c>
      <c r="C840" s="85" t="s">
        <v>596</v>
      </c>
      <c r="D840" s="30" t="s">
        <v>517</v>
      </c>
      <c r="E840" s="31">
        <f>+SUM(G840:AD840)</f>
        <v>7</v>
      </c>
      <c r="F840" s="18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>
        <v>7</v>
      </c>
      <c r="AD840" s="54"/>
    </row>
    <row r="841" spans="1:30" x14ac:dyDescent="0.25">
      <c r="A841" s="89"/>
      <c r="B841" s="28">
        <v>45281</v>
      </c>
      <c r="C841" s="85" t="s">
        <v>597</v>
      </c>
      <c r="D841" s="30" t="s">
        <v>557</v>
      </c>
      <c r="E841" s="31">
        <f>+SUM(G841:AD841)</f>
        <v>100</v>
      </c>
      <c r="F841" s="18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>
        <v>100</v>
      </c>
      <c r="AD841" s="54"/>
    </row>
    <row r="842" spans="1:30" ht="15.75" x14ac:dyDescent="0.25">
      <c r="A842" s="98" t="s">
        <v>1272</v>
      </c>
      <c r="B842" s="99"/>
      <c r="C842" s="99"/>
      <c r="D842" s="100"/>
      <c r="E842" s="19">
        <f>SUM(E501:E841)</f>
        <v>44234.994000000006</v>
      </c>
      <c r="F842" s="9"/>
      <c r="G842" s="19">
        <f>SUM(G501:G841)</f>
        <v>0</v>
      </c>
      <c r="H842" s="19">
        <f>SUM(H501:H841)</f>
        <v>896</v>
      </c>
      <c r="I842" s="19">
        <f>SUM(I501:I841)</f>
        <v>1597.73</v>
      </c>
      <c r="J842" s="19">
        <f>SUM(J501:J841)</f>
        <v>3862</v>
      </c>
      <c r="K842" s="19">
        <f>SUM(K501:K841)</f>
        <v>5698.42</v>
      </c>
      <c r="L842" s="19">
        <f>SUM(L501:L841)</f>
        <v>3714.7599999999998</v>
      </c>
      <c r="M842" s="19">
        <f>SUM(M501:M841)</f>
        <v>0</v>
      </c>
      <c r="N842" s="19">
        <f>SUM(N501:N841)</f>
        <v>2505.5</v>
      </c>
      <c r="O842" s="19">
        <f>SUM(O501:O841)</f>
        <v>569.25</v>
      </c>
      <c r="P842" s="19">
        <f>SUM(P501:P841)</f>
        <v>1566.5900000000001</v>
      </c>
      <c r="Q842" s="19">
        <f>SUM(Q501:Q841)</f>
        <v>3355.5</v>
      </c>
      <c r="R842" s="19">
        <f>SUM(R501:R841)</f>
        <v>1381</v>
      </c>
      <c r="S842" s="19">
        <f>SUM(S501:S841)</f>
        <v>604.64</v>
      </c>
      <c r="T842" s="19">
        <f>SUM(T501:T841)</f>
        <v>6978.44</v>
      </c>
      <c r="U842" s="19">
        <f>SUM(U501:U841)</f>
        <v>3233.5</v>
      </c>
      <c r="V842" s="19">
        <f>SUM(V501:V841)</f>
        <v>1691.0419999999999</v>
      </c>
      <c r="W842" s="19">
        <f>SUM(W501:W841)</f>
        <v>2876.252</v>
      </c>
      <c r="X842" s="19">
        <f>SUM(X501:X841)</f>
        <v>204</v>
      </c>
      <c r="Y842" s="19">
        <f>SUM(Y501:Y841)</f>
        <v>1339</v>
      </c>
      <c r="Z842" s="19">
        <f>SUM(Z501:Z841)</f>
        <v>0</v>
      </c>
      <c r="AA842" s="19">
        <f>SUM(AA501:AA841)</f>
        <v>1106</v>
      </c>
      <c r="AB842" s="19">
        <f>SUM(AB501:AB841)</f>
        <v>382.87</v>
      </c>
      <c r="AC842" s="19">
        <f>SUM(AC501:AC841)</f>
        <v>672.5</v>
      </c>
      <c r="AD842" s="19">
        <f>SUM(AD501:AD841)</f>
        <v>0</v>
      </c>
    </row>
    <row r="845" spans="1:30" ht="15" customHeight="1" x14ac:dyDescent="0.25">
      <c r="A845" s="90" t="s">
        <v>1078</v>
      </c>
      <c r="B845" s="28">
        <v>44968</v>
      </c>
      <c r="C845" s="85" t="s">
        <v>602</v>
      </c>
      <c r="D845" s="30" t="s">
        <v>601</v>
      </c>
      <c r="E845" s="31">
        <f>+SUM(G845:AD845)</f>
        <v>2882.5</v>
      </c>
      <c r="F845" s="18"/>
      <c r="G845" s="54"/>
      <c r="H845" s="54"/>
      <c r="I845" s="54">
        <f>2652.5+200+30</f>
        <v>2882.5</v>
      </c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</row>
    <row r="846" spans="1:30" x14ac:dyDescent="0.25">
      <c r="A846" s="90"/>
      <c r="B846" s="28">
        <v>44974</v>
      </c>
      <c r="C846" s="85" t="s">
        <v>1060</v>
      </c>
      <c r="D846" s="30" t="s">
        <v>601</v>
      </c>
      <c r="E846" s="31">
        <f>+SUM(G846:AD846)</f>
        <v>70</v>
      </c>
      <c r="F846" s="18"/>
      <c r="G846" s="54"/>
      <c r="H846" s="54"/>
      <c r="I846" s="54"/>
      <c r="J846" s="54">
        <v>70</v>
      </c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</row>
    <row r="847" spans="1:30" x14ac:dyDescent="0.25">
      <c r="A847" s="90"/>
      <c r="B847" s="28">
        <v>44975</v>
      </c>
      <c r="C847" s="85" t="s">
        <v>603</v>
      </c>
      <c r="D847" s="30" t="s">
        <v>601</v>
      </c>
      <c r="E847" s="31">
        <f>+SUM(G847:AD847)</f>
        <v>200</v>
      </c>
      <c r="F847" s="18"/>
      <c r="G847" s="54"/>
      <c r="H847" s="54"/>
      <c r="I847" s="54"/>
      <c r="J847" s="54">
        <v>200</v>
      </c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</row>
    <row r="848" spans="1:30" x14ac:dyDescent="0.25">
      <c r="A848" s="90"/>
      <c r="B848" s="28">
        <v>44975</v>
      </c>
      <c r="C848" s="85" t="s">
        <v>604</v>
      </c>
      <c r="D848" s="30" t="s">
        <v>601</v>
      </c>
      <c r="E848" s="31">
        <f>+SUM(G848:AD848)</f>
        <v>140</v>
      </c>
      <c r="F848" s="18"/>
      <c r="G848" s="54"/>
      <c r="H848" s="54"/>
      <c r="I848" s="54"/>
      <c r="J848" s="54">
        <v>140</v>
      </c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</row>
    <row r="849" spans="1:30" x14ac:dyDescent="0.25">
      <c r="A849" s="90"/>
      <c r="B849" s="28">
        <v>44983</v>
      </c>
      <c r="C849" s="85" t="s">
        <v>605</v>
      </c>
      <c r="D849" s="30" t="s">
        <v>601</v>
      </c>
      <c r="E849" s="31">
        <f>+SUM(G849:AD849)</f>
        <v>500</v>
      </c>
      <c r="F849" s="18"/>
      <c r="G849" s="54"/>
      <c r="H849" s="54"/>
      <c r="I849" s="54"/>
      <c r="J849" s="54">
        <v>500</v>
      </c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</row>
    <row r="850" spans="1:30" x14ac:dyDescent="0.25">
      <c r="A850" s="90"/>
      <c r="B850" s="28">
        <v>44983</v>
      </c>
      <c r="C850" s="85" t="s">
        <v>606</v>
      </c>
      <c r="D850" s="30" t="s">
        <v>601</v>
      </c>
      <c r="E850" s="31">
        <f>+SUM(G850:AD850)</f>
        <v>1500</v>
      </c>
      <c r="F850" s="18"/>
      <c r="G850" s="54"/>
      <c r="H850" s="54"/>
      <c r="I850" s="54"/>
      <c r="J850" s="54">
        <v>1500</v>
      </c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</row>
    <row r="851" spans="1:30" x14ac:dyDescent="0.25">
      <c r="A851" s="90"/>
      <c r="B851" s="28">
        <v>44988</v>
      </c>
      <c r="C851" s="85" t="s">
        <v>607</v>
      </c>
      <c r="D851" s="30" t="s">
        <v>601</v>
      </c>
      <c r="E851" s="31">
        <f>+SUM(G851:AD851)</f>
        <v>800</v>
      </c>
      <c r="F851" s="18"/>
      <c r="G851" s="54"/>
      <c r="H851" s="54"/>
      <c r="I851" s="54"/>
      <c r="J851" s="54"/>
      <c r="K851" s="54"/>
      <c r="L851" s="54">
        <v>800</v>
      </c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</row>
    <row r="852" spans="1:30" x14ac:dyDescent="0.25">
      <c r="A852" s="90"/>
      <c r="B852" s="28">
        <v>44988</v>
      </c>
      <c r="C852" s="85" t="s">
        <v>608</v>
      </c>
      <c r="D852" s="30" t="s">
        <v>601</v>
      </c>
      <c r="E852" s="31">
        <f>+SUM(G852:AD852)</f>
        <v>500</v>
      </c>
      <c r="F852" s="18"/>
      <c r="G852" s="54"/>
      <c r="H852" s="54"/>
      <c r="I852" s="54"/>
      <c r="J852" s="54"/>
      <c r="K852" s="54"/>
      <c r="L852" s="54">
        <v>500</v>
      </c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</row>
    <row r="853" spans="1:30" x14ac:dyDescent="0.25">
      <c r="A853" s="90"/>
      <c r="B853" s="28">
        <v>44988</v>
      </c>
      <c r="C853" s="85" t="s">
        <v>609</v>
      </c>
      <c r="D853" s="30" t="s">
        <v>601</v>
      </c>
      <c r="E853" s="31">
        <f>+SUM(G853:AD853)</f>
        <v>250</v>
      </c>
      <c r="F853" s="18"/>
      <c r="G853" s="54"/>
      <c r="H853" s="54"/>
      <c r="I853" s="54"/>
      <c r="J853" s="54"/>
      <c r="K853" s="54"/>
      <c r="L853" s="54">
        <v>250</v>
      </c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</row>
    <row r="854" spans="1:30" x14ac:dyDescent="0.25">
      <c r="A854" s="90"/>
      <c r="B854" s="28">
        <v>44993</v>
      </c>
      <c r="C854" s="85" t="s">
        <v>610</v>
      </c>
      <c r="D854" s="30" t="s">
        <v>601</v>
      </c>
      <c r="E854" s="31">
        <f>+SUM(G854:AD854)</f>
        <v>524.29999999999995</v>
      </c>
      <c r="F854" s="18"/>
      <c r="G854" s="54"/>
      <c r="H854" s="54"/>
      <c r="I854" s="54"/>
      <c r="J854" s="54"/>
      <c r="K854" s="54"/>
      <c r="L854" s="54">
        <v>524.29999999999995</v>
      </c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</row>
    <row r="855" spans="1:30" x14ac:dyDescent="0.25">
      <c r="A855" s="90"/>
      <c r="B855" s="28">
        <v>44994</v>
      </c>
      <c r="C855" s="85" t="s">
        <v>611</v>
      </c>
      <c r="D855" s="30" t="s">
        <v>601</v>
      </c>
      <c r="E855" s="31">
        <f>+SUM(G855:AD855)</f>
        <v>500</v>
      </c>
      <c r="F855" s="18"/>
      <c r="G855" s="54"/>
      <c r="H855" s="54"/>
      <c r="I855" s="54"/>
      <c r="J855" s="54"/>
      <c r="K855" s="54"/>
      <c r="L855" s="54">
        <v>500</v>
      </c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</row>
    <row r="856" spans="1:30" x14ac:dyDescent="0.25">
      <c r="A856" s="90"/>
      <c r="B856" s="28">
        <v>44994</v>
      </c>
      <c r="C856" s="85" t="s">
        <v>612</v>
      </c>
      <c r="D856" s="30" t="s">
        <v>601</v>
      </c>
      <c r="E856" s="31">
        <f>+SUM(G856:AD856)</f>
        <v>137.43</v>
      </c>
      <c r="F856" s="18"/>
      <c r="G856" s="54"/>
      <c r="H856" s="54"/>
      <c r="I856" s="54"/>
      <c r="J856" s="54"/>
      <c r="K856" s="54"/>
      <c r="L856" s="54">
        <v>137.43</v>
      </c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</row>
    <row r="857" spans="1:30" x14ac:dyDescent="0.25">
      <c r="A857" s="90"/>
      <c r="B857" s="28">
        <v>44994</v>
      </c>
      <c r="C857" s="85" t="s">
        <v>613</v>
      </c>
      <c r="D857" s="30" t="s">
        <v>601</v>
      </c>
      <c r="E857" s="31">
        <f>+SUM(G857:AD857)</f>
        <v>170</v>
      </c>
      <c r="F857" s="18"/>
      <c r="G857" s="54"/>
      <c r="H857" s="54"/>
      <c r="I857" s="54"/>
      <c r="J857" s="54"/>
      <c r="K857" s="54"/>
      <c r="L857" s="54">
        <v>170</v>
      </c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</row>
    <row r="858" spans="1:30" x14ac:dyDescent="0.25">
      <c r="A858" s="90"/>
      <c r="B858" s="28">
        <v>44995</v>
      </c>
      <c r="C858" s="85" t="s">
        <v>614</v>
      </c>
      <c r="D858" s="30" t="s">
        <v>601</v>
      </c>
      <c r="E858" s="31">
        <f>+SUM(G858:AD858)</f>
        <v>500</v>
      </c>
      <c r="F858" s="18"/>
      <c r="G858" s="54"/>
      <c r="H858" s="54"/>
      <c r="I858" s="54"/>
      <c r="J858" s="54"/>
      <c r="K858" s="54"/>
      <c r="L858" s="54">
        <v>500</v>
      </c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</row>
    <row r="859" spans="1:30" x14ac:dyDescent="0.25">
      <c r="A859" s="90"/>
      <c r="B859" s="28">
        <v>44996</v>
      </c>
      <c r="C859" s="85" t="s">
        <v>615</v>
      </c>
      <c r="D859" s="30" t="s">
        <v>601</v>
      </c>
      <c r="E859" s="31">
        <f>+SUM(G859:AD859)</f>
        <v>500</v>
      </c>
      <c r="F859" s="18"/>
      <c r="G859" s="54"/>
      <c r="H859" s="54"/>
      <c r="I859" s="54"/>
      <c r="J859" s="54"/>
      <c r="K859" s="54"/>
      <c r="L859" s="54">
        <v>500</v>
      </c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</row>
    <row r="860" spans="1:30" x14ac:dyDescent="0.25">
      <c r="A860" s="90"/>
      <c r="B860" s="28">
        <v>44996</v>
      </c>
      <c r="C860" s="85" t="s">
        <v>616</v>
      </c>
      <c r="D860" s="30" t="s">
        <v>617</v>
      </c>
      <c r="E860" s="31">
        <f>+SUM(G860:AD860)</f>
        <v>90</v>
      </c>
      <c r="F860" s="18"/>
      <c r="G860" s="54"/>
      <c r="H860" s="54"/>
      <c r="I860" s="54"/>
      <c r="J860" s="54"/>
      <c r="K860" s="54"/>
      <c r="L860" s="54">
        <v>90</v>
      </c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</row>
    <row r="861" spans="1:30" x14ac:dyDescent="0.25">
      <c r="A861" s="90"/>
      <c r="B861" s="28">
        <v>44997</v>
      </c>
      <c r="C861" s="85" t="s">
        <v>618</v>
      </c>
      <c r="D861" s="30" t="s">
        <v>601</v>
      </c>
      <c r="E861" s="31">
        <f>+SUM(G861:AD861)</f>
        <v>150</v>
      </c>
      <c r="F861" s="18"/>
      <c r="G861" s="54"/>
      <c r="H861" s="54"/>
      <c r="I861" s="54"/>
      <c r="J861" s="54"/>
      <c r="K861" s="54"/>
      <c r="L861" s="54">
        <v>150</v>
      </c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</row>
    <row r="862" spans="1:30" x14ac:dyDescent="0.25">
      <c r="A862" s="90"/>
      <c r="B862" s="28">
        <v>44999</v>
      </c>
      <c r="C862" s="85" t="s">
        <v>619</v>
      </c>
      <c r="D862" s="30" t="s">
        <v>601</v>
      </c>
      <c r="E862" s="31">
        <f>+SUM(G862:AD862)</f>
        <v>1000</v>
      </c>
      <c r="F862" s="18"/>
      <c r="G862" s="54"/>
      <c r="H862" s="54"/>
      <c r="I862" s="54"/>
      <c r="J862" s="54"/>
      <c r="K862" s="54"/>
      <c r="L862" s="54">
        <v>1000</v>
      </c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</row>
    <row r="863" spans="1:30" x14ac:dyDescent="0.25">
      <c r="A863" s="90"/>
      <c r="B863" s="28">
        <v>45002</v>
      </c>
      <c r="C863" s="85" t="s">
        <v>620</v>
      </c>
      <c r="D863" s="30" t="s">
        <v>621</v>
      </c>
      <c r="E863" s="31">
        <f>+SUM(G863:AD863)</f>
        <v>650</v>
      </c>
      <c r="F863" s="18"/>
      <c r="G863" s="54"/>
      <c r="H863" s="54"/>
      <c r="I863" s="54"/>
      <c r="J863" s="54"/>
      <c r="K863" s="54"/>
      <c r="L863" s="54">
        <f>500+150</f>
        <v>650</v>
      </c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</row>
    <row r="864" spans="1:30" x14ac:dyDescent="0.25">
      <c r="A864" s="90"/>
      <c r="B864" s="28">
        <v>45003</v>
      </c>
      <c r="C864" s="85" t="s">
        <v>622</v>
      </c>
      <c r="D864" s="30" t="s">
        <v>623</v>
      </c>
      <c r="E864" s="31">
        <f>+SUM(G864:AD864)</f>
        <v>100</v>
      </c>
      <c r="F864" s="18"/>
      <c r="G864" s="54"/>
      <c r="H864" s="54"/>
      <c r="I864" s="54"/>
      <c r="J864" s="54"/>
      <c r="K864" s="54"/>
      <c r="L864" s="54">
        <v>100</v>
      </c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</row>
    <row r="865" spans="1:30" x14ac:dyDescent="0.25">
      <c r="A865" s="90"/>
      <c r="B865" s="28">
        <v>45005</v>
      </c>
      <c r="C865" s="85" t="s">
        <v>624</v>
      </c>
      <c r="D865" s="30" t="s">
        <v>621</v>
      </c>
      <c r="E865" s="31">
        <f>+SUM(G865:AD865)</f>
        <v>75</v>
      </c>
      <c r="F865" s="18"/>
      <c r="G865" s="54"/>
      <c r="H865" s="54"/>
      <c r="I865" s="54"/>
      <c r="J865" s="54"/>
      <c r="K865" s="54"/>
      <c r="L865" s="54">
        <v>75</v>
      </c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</row>
    <row r="866" spans="1:30" x14ac:dyDescent="0.25">
      <c r="A866" s="90"/>
      <c r="B866" s="28">
        <v>45005</v>
      </c>
      <c r="C866" s="85" t="s">
        <v>625</v>
      </c>
      <c r="D866" s="30" t="s">
        <v>621</v>
      </c>
      <c r="E866" s="31">
        <f>+SUM(G866:AD866)</f>
        <v>12</v>
      </c>
      <c r="F866" s="18"/>
      <c r="G866" s="54"/>
      <c r="H866" s="54"/>
      <c r="I866" s="54"/>
      <c r="J866" s="54"/>
      <c r="K866" s="54"/>
      <c r="L866" s="54">
        <v>12</v>
      </c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</row>
    <row r="867" spans="1:30" x14ac:dyDescent="0.25">
      <c r="A867" s="90"/>
      <c r="B867" s="28">
        <v>45011</v>
      </c>
      <c r="C867" s="85" t="s">
        <v>626</v>
      </c>
      <c r="D867" s="30" t="s">
        <v>262</v>
      </c>
      <c r="E867" s="31">
        <f>+SUM(G867:AD867)</f>
        <v>1300</v>
      </c>
      <c r="F867" s="18"/>
      <c r="G867" s="54"/>
      <c r="H867" s="54"/>
      <c r="I867" s="54"/>
      <c r="J867" s="54"/>
      <c r="K867" s="54"/>
      <c r="L867" s="54">
        <v>1300</v>
      </c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</row>
    <row r="868" spans="1:30" x14ac:dyDescent="0.25">
      <c r="A868" s="90"/>
      <c r="B868" s="28">
        <v>45012</v>
      </c>
      <c r="C868" s="85" t="s">
        <v>627</v>
      </c>
      <c r="D868" s="30" t="s">
        <v>262</v>
      </c>
      <c r="E868" s="31">
        <f>+SUM(G868:AD868)</f>
        <v>100</v>
      </c>
      <c r="F868" s="18"/>
      <c r="G868" s="54"/>
      <c r="H868" s="54"/>
      <c r="I868" s="54"/>
      <c r="J868" s="54"/>
      <c r="K868" s="54"/>
      <c r="L868" s="54">
        <f>70+30</f>
        <v>100</v>
      </c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</row>
    <row r="869" spans="1:30" x14ac:dyDescent="0.25">
      <c r="A869" s="90"/>
      <c r="B869" s="28">
        <v>45012</v>
      </c>
      <c r="C869" s="85" t="s">
        <v>628</v>
      </c>
      <c r="D869" s="30" t="s">
        <v>262</v>
      </c>
      <c r="E869" s="31">
        <f>+SUM(G869:AD869)</f>
        <v>50</v>
      </c>
      <c r="F869" s="18"/>
      <c r="G869" s="54"/>
      <c r="H869" s="54"/>
      <c r="I869" s="54"/>
      <c r="J869" s="54"/>
      <c r="K869" s="54"/>
      <c r="L869" s="54">
        <v>50</v>
      </c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</row>
    <row r="870" spans="1:30" x14ac:dyDescent="0.25">
      <c r="A870" s="90"/>
      <c r="B870" s="28">
        <v>45012</v>
      </c>
      <c r="C870" s="85" t="s">
        <v>1063</v>
      </c>
      <c r="D870" s="30" t="s">
        <v>621</v>
      </c>
      <c r="E870" s="31">
        <f>+SUM(G870:AD870)</f>
        <v>68</v>
      </c>
      <c r="F870" s="18"/>
      <c r="G870" s="54"/>
      <c r="H870" s="54"/>
      <c r="I870" s="54"/>
      <c r="J870" s="54"/>
      <c r="K870" s="54"/>
      <c r="L870" s="54">
        <v>68</v>
      </c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</row>
    <row r="871" spans="1:30" x14ac:dyDescent="0.25">
      <c r="A871" s="90"/>
      <c r="B871" s="28">
        <v>45013</v>
      </c>
      <c r="C871" s="85" t="s">
        <v>626</v>
      </c>
      <c r="D871" s="30" t="s">
        <v>262</v>
      </c>
      <c r="E871" s="31">
        <f>+SUM(G871:AD871)</f>
        <v>1500</v>
      </c>
      <c r="F871" s="18"/>
      <c r="G871" s="54"/>
      <c r="H871" s="54"/>
      <c r="I871" s="54"/>
      <c r="J871" s="54"/>
      <c r="K871" s="54"/>
      <c r="L871" s="54">
        <v>1500</v>
      </c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</row>
    <row r="872" spans="1:30" x14ac:dyDescent="0.25">
      <c r="A872" s="90"/>
      <c r="B872" s="28">
        <v>45013</v>
      </c>
      <c r="C872" s="85" t="s">
        <v>629</v>
      </c>
      <c r="D872" s="30" t="s">
        <v>621</v>
      </c>
      <c r="E872" s="31">
        <f>+SUM(G872:AD872)</f>
        <v>730</v>
      </c>
      <c r="F872" s="18"/>
      <c r="G872" s="54"/>
      <c r="H872" s="54"/>
      <c r="I872" s="54"/>
      <c r="J872" s="54"/>
      <c r="K872" s="54"/>
      <c r="L872" s="54">
        <v>730</v>
      </c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</row>
    <row r="873" spans="1:30" x14ac:dyDescent="0.25">
      <c r="A873" s="90"/>
      <c r="B873" s="28">
        <v>45014</v>
      </c>
      <c r="C873" s="85" t="s">
        <v>630</v>
      </c>
      <c r="D873" s="30" t="s">
        <v>621</v>
      </c>
      <c r="E873" s="31">
        <f>+SUM(G873:AD873)</f>
        <v>37</v>
      </c>
      <c r="F873" s="18"/>
      <c r="G873" s="54"/>
      <c r="H873" s="54"/>
      <c r="I873" s="54"/>
      <c r="J873" s="54"/>
      <c r="K873" s="54"/>
      <c r="L873" s="54">
        <v>37</v>
      </c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</row>
    <row r="874" spans="1:30" x14ac:dyDescent="0.25">
      <c r="A874" s="90"/>
      <c r="B874" s="28">
        <v>45014</v>
      </c>
      <c r="C874" s="85" t="s">
        <v>631</v>
      </c>
      <c r="D874" s="30" t="s">
        <v>621</v>
      </c>
      <c r="E874" s="31">
        <f>+SUM(G874:AD874)</f>
        <v>180</v>
      </c>
      <c r="F874" s="18"/>
      <c r="G874" s="54"/>
      <c r="H874" s="54"/>
      <c r="I874" s="54"/>
      <c r="J874" s="54"/>
      <c r="K874" s="54"/>
      <c r="L874" s="54">
        <f>130+50</f>
        <v>180</v>
      </c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</row>
    <row r="875" spans="1:30" x14ac:dyDescent="0.25">
      <c r="A875" s="90"/>
      <c r="B875" s="28">
        <v>45014</v>
      </c>
      <c r="C875" s="85" t="s">
        <v>613</v>
      </c>
      <c r="D875" s="30" t="s">
        <v>621</v>
      </c>
      <c r="E875" s="31">
        <f>+SUM(G875:AD875)</f>
        <v>204</v>
      </c>
      <c r="F875" s="18"/>
      <c r="G875" s="54"/>
      <c r="H875" s="54"/>
      <c r="I875" s="54"/>
      <c r="J875" s="54"/>
      <c r="K875" s="54"/>
      <c r="L875" s="54">
        <v>204</v>
      </c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</row>
    <row r="876" spans="1:30" x14ac:dyDescent="0.25">
      <c r="A876" s="90"/>
      <c r="B876" s="28">
        <v>45062</v>
      </c>
      <c r="C876" s="85" t="s">
        <v>632</v>
      </c>
      <c r="D876" s="30" t="s">
        <v>633</v>
      </c>
      <c r="E876" s="31">
        <f>+SUM(G876:AD876)</f>
        <v>816.91</v>
      </c>
      <c r="F876" s="18"/>
      <c r="G876" s="54"/>
      <c r="H876" s="54"/>
      <c r="I876" s="54"/>
      <c r="J876" s="54"/>
      <c r="K876" s="54"/>
      <c r="L876" s="54"/>
      <c r="M876" s="54"/>
      <c r="N876" s="54"/>
      <c r="O876" s="54">
        <v>816.91</v>
      </c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</row>
    <row r="877" spans="1:30" x14ac:dyDescent="0.25">
      <c r="A877" s="90"/>
      <c r="B877" s="28">
        <v>45070</v>
      </c>
      <c r="C877" s="85" t="s">
        <v>634</v>
      </c>
      <c r="D877" s="30" t="s">
        <v>635</v>
      </c>
      <c r="E877" s="31">
        <f>+SUM(G877:AD877)</f>
        <v>3939</v>
      </c>
      <c r="F877" s="18"/>
      <c r="G877" s="54"/>
      <c r="H877" s="54"/>
      <c r="I877" s="54"/>
      <c r="J877" s="54"/>
      <c r="K877" s="54"/>
      <c r="L877" s="54"/>
      <c r="M877" s="54"/>
      <c r="N877" s="54"/>
      <c r="O877" s="54">
        <v>3939</v>
      </c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</row>
    <row r="878" spans="1:30" x14ac:dyDescent="0.25">
      <c r="A878" s="90"/>
      <c r="B878" s="28">
        <v>45070</v>
      </c>
      <c r="C878" s="85" t="s">
        <v>414</v>
      </c>
      <c r="D878" s="30" t="s">
        <v>635</v>
      </c>
      <c r="E878" s="31">
        <f>+SUM(G878:AD878)</f>
        <v>240</v>
      </c>
      <c r="F878" s="18"/>
      <c r="G878" s="54"/>
      <c r="H878" s="54"/>
      <c r="I878" s="54"/>
      <c r="J878" s="54"/>
      <c r="K878" s="54"/>
      <c r="L878" s="54"/>
      <c r="M878" s="54"/>
      <c r="N878" s="54"/>
      <c r="O878" s="54"/>
      <c r="P878" s="54">
        <f>60+60+120</f>
        <v>240</v>
      </c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</row>
    <row r="879" spans="1:30" x14ac:dyDescent="0.25">
      <c r="A879" s="90"/>
      <c r="B879" s="28">
        <v>45071</v>
      </c>
      <c r="C879" s="85" t="s">
        <v>93</v>
      </c>
      <c r="D879" s="30" t="s">
        <v>635</v>
      </c>
      <c r="E879" s="31">
        <f>+SUM(G879:AD879)</f>
        <v>154</v>
      </c>
      <c r="F879" s="18"/>
      <c r="G879" s="54"/>
      <c r="H879" s="54"/>
      <c r="I879" s="54"/>
      <c r="J879" s="54"/>
      <c r="K879" s="54"/>
      <c r="L879" s="54"/>
      <c r="M879" s="54"/>
      <c r="N879" s="54"/>
      <c r="O879" s="54"/>
      <c r="P879" s="54">
        <f>36+118</f>
        <v>154</v>
      </c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</row>
    <row r="880" spans="1:30" x14ac:dyDescent="0.25">
      <c r="A880" s="90"/>
      <c r="B880" s="28">
        <v>45072</v>
      </c>
      <c r="C880" s="85" t="s">
        <v>636</v>
      </c>
      <c r="D880" s="30" t="s">
        <v>635</v>
      </c>
      <c r="E880" s="31">
        <f>+SUM(G880:AD880)</f>
        <v>100</v>
      </c>
      <c r="F880" s="18"/>
      <c r="G880" s="54"/>
      <c r="H880" s="54"/>
      <c r="I880" s="54"/>
      <c r="J880" s="54"/>
      <c r="K880" s="54"/>
      <c r="L880" s="54"/>
      <c r="M880" s="54"/>
      <c r="N880" s="54"/>
      <c r="O880" s="54"/>
      <c r="P880" s="54">
        <v>100</v>
      </c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</row>
    <row r="881" spans="1:30" x14ac:dyDescent="0.25">
      <c r="A881" s="90"/>
      <c r="B881" s="28">
        <v>45075</v>
      </c>
      <c r="C881" s="85" t="s">
        <v>637</v>
      </c>
      <c r="D881" s="30" t="s">
        <v>635</v>
      </c>
      <c r="E881" s="31">
        <f>+SUM(G881:AD881)</f>
        <v>1791</v>
      </c>
      <c r="F881" s="18"/>
      <c r="G881" s="54"/>
      <c r="H881" s="54"/>
      <c r="I881" s="54"/>
      <c r="J881" s="54"/>
      <c r="K881" s="54"/>
      <c r="L881" s="54"/>
      <c r="M881" s="54"/>
      <c r="N881" s="54"/>
      <c r="O881" s="54"/>
      <c r="P881" s="54">
        <f>1500+291</f>
        <v>1791</v>
      </c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</row>
    <row r="882" spans="1:30" x14ac:dyDescent="0.25">
      <c r="A882" s="90"/>
      <c r="B882" s="28">
        <v>45077</v>
      </c>
      <c r="C882" s="85" t="s">
        <v>638</v>
      </c>
      <c r="D882" s="30" t="s">
        <v>635</v>
      </c>
      <c r="E882" s="31">
        <f>+SUM(G882:AD882)</f>
        <v>1439</v>
      </c>
      <c r="F882" s="18"/>
      <c r="G882" s="54"/>
      <c r="H882" s="54"/>
      <c r="I882" s="54"/>
      <c r="J882" s="54"/>
      <c r="K882" s="54"/>
      <c r="L882" s="54"/>
      <c r="M882" s="54"/>
      <c r="N882" s="54"/>
      <c r="O882" s="54"/>
      <c r="P882" s="54">
        <f>1243+196</f>
        <v>1439</v>
      </c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</row>
    <row r="883" spans="1:30" x14ac:dyDescent="0.25">
      <c r="A883" s="90"/>
      <c r="B883" s="28">
        <v>45080</v>
      </c>
      <c r="C883" s="85" t="s">
        <v>639</v>
      </c>
      <c r="D883" s="30" t="s">
        <v>640</v>
      </c>
      <c r="E883" s="31">
        <f>+SUM(G883:AD883)</f>
        <v>2178</v>
      </c>
      <c r="F883" s="18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>
        <v>2178</v>
      </c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</row>
    <row r="884" spans="1:30" x14ac:dyDescent="0.25">
      <c r="A884" s="90"/>
      <c r="B884" s="28">
        <v>45080</v>
      </c>
      <c r="C884" s="85" t="s">
        <v>641</v>
      </c>
      <c r="D884" s="30" t="s">
        <v>640</v>
      </c>
      <c r="E884" s="31">
        <f>+SUM(G884:AD884)</f>
        <v>500</v>
      </c>
      <c r="F884" s="18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>
        <v>500</v>
      </c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</row>
    <row r="885" spans="1:30" x14ac:dyDescent="0.25">
      <c r="A885" s="90"/>
      <c r="B885" s="28">
        <v>45081</v>
      </c>
      <c r="C885" s="85" t="s">
        <v>642</v>
      </c>
      <c r="D885" s="30" t="s">
        <v>640</v>
      </c>
      <c r="E885" s="31">
        <f>+SUM(G885:AD885)</f>
        <v>80</v>
      </c>
      <c r="F885" s="18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>
        <v>80</v>
      </c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</row>
    <row r="886" spans="1:30" x14ac:dyDescent="0.25">
      <c r="A886" s="90"/>
      <c r="B886" s="28">
        <v>45083</v>
      </c>
      <c r="C886" s="85" t="s">
        <v>643</v>
      </c>
      <c r="D886" s="30" t="s">
        <v>635</v>
      </c>
      <c r="E886" s="31">
        <f>+SUM(G886:AD886)</f>
        <v>439</v>
      </c>
      <c r="F886" s="18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>
        <v>439</v>
      </c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</row>
    <row r="887" spans="1:30" x14ac:dyDescent="0.25">
      <c r="A887" s="90"/>
      <c r="B887" s="28">
        <v>45084</v>
      </c>
      <c r="C887" s="85" t="s">
        <v>644</v>
      </c>
      <c r="D887" s="30" t="s">
        <v>640</v>
      </c>
      <c r="E887" s="31">
        <f>+SUM(G887:AD887)</f>
        <v>16</v>
      </c>
      <c r="F887" s="18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>
        <v>16</v>
      </c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</row>
    <row r="888" spans="1:30" x14ac:dyDescent="0.25">
      <c r="A888" s="90"/>
      <c r="B888" s="28">
        <v>45084</v>
      </c>
      <c r="C888" s="85" t="s">
        <v>645</v>
      </c>
      <c r="D888" s="30" t="s">
        <v>640</v>
      </c>
      <c r="E888" s="31">
        <f>+SUM(G888:AD888)</f>
        <v>14</v>
      </c>
      <c r="F888" s="18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>
        <v>14</v>
      </c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</row>
    <row r="889" spans="1:30" x14ac:dyDescent="0.25">
      <c r="A889" s="90"/>
      <c r="B889" s="28">
        <v>45084</v>
      </c>
      <c r="C889" s="85" t="s">
        <v>646</v>
      </c>
      <c r="D889" s="30" t="s">
        <v>640</v>
      </c>
      <c r="E889" s="31">
        <f>+SUM(G889:AD889)</f>
        <v>494</v>
      </c>
      <c r="F889" s="18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>
        <v>494</v>
      </c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</row>
    <row r="890" spans="1:30" x14ac:dyDescent="0.25">
      <c r="A890" s="90"/>
      <c r="B890" s="28">
        <v>45086</v>
      </c>
      <c r="C890" s="85" t="s">
        <v>647</v>
      </c>
      <c r="D890" s="30" t="s">
        <v>635</v>
      </c>
      <c r="E890" s="31">
        <f>+SUM(G890:AD890)</f>
        <v>1027</v>
      </c>
      <c r="F890" s="18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>
        <v>1027</v>
      </c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</row>
    <row r="891" spans="1:30" x14ac:dyDescent="0.25">
      <c r="A891" s="90"/>
      <c r="B891" s="28">
        <v>45088</v>
      </c>
      <c r="C891" s="85" t="s">
        <v>648</v>
      </c>
      <c r="D891" s="30" t="s">
        <v>635</v>
      </c>
      <c r="E891" s="31">
        <f>+SUM(G891:AD891)</f>
        <v>285</v>
      </c>
      <c r="F891" s="18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>
        <f>200+35+50</f>
        <v>285</v>
      </c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</row>
    <row r="892" spans="1:30" x14ac:dyDescent="0.25">
      <c r="A892" s="90"/>
      <c r="B892" s="28">
        <v>45088</v>
      </c>
      <c r="C892" s="85" t="s">
        <v>649</v>
      </c>
      <c r="D892" s="30" t="s">
        <v>640</v>
      </c>
      <c r="E892" s="31">
        <f>+SUM(G892:AD892)</f>
        <v>3500</v>
      </c>
      <c r="F892" s="18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>
        <f>1000+1000+1500</f>
        <v>3500</v>
      </c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</row>
    <row r="893" spans="1:30" x14ac:dyDescent="0.25">
      <c r="A893" s="90"/>
      <c r="B893" s="28">
        <v>45088</v>
      </c>
      <c r="C893" s="85" t="s">
        <v>650</v>
      </c>
      <c r="D893" s="30" t="s">
        <v>640</v>
      </c>
      <c r="E893" s="31">
        <f>+SUM(G893:AD893)</f>
        <v>300</v>
      </c>
      <c r="F893" s="18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>
        <v>300</v>
      </c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</row>
    <row r="894" spans="1:30" x14ac:dyDescent="0.25">
      <c r="A894" s="90"/>
      <c r="B894" s="28">
        <v>45089</v>
      </c>
      <c r="C894" s="85" t="s">
        <v>671</v>
      </c>
      <c r="D894" s="30" t="s">
        <v>640</v>
      </c>
      <c r="E894" s="31">
        <f>+SUM(G894:AD894)</f>
        <v>1000</v>
      </c>
      <c r="F894" s="18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>
        <v>1000</v>
      </c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</row>
    <row r="895" spans="1:30" x14ac:dyDescent="0.25">
      <c r="A895" s="90"/>
      <c r="B895" s="28">
        <v>45094</v>
      </c>
      <c r="C895" s="85" t="s">
        <v>651</v>
      </c>
      <c r="D895" s="30" t="s">
        <v>640</v>
      </c>
      <c r="E895" s="31">
        <f>+SUM(G895:AD895)</f>
        <v>100</v>
      </c>
      <c r="F895" s="18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>
        <v>100</v>
      </c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</row>
    <row r="896" spans="1:30" x14ac:dyDescent="0.25">
      <c r="A896" s="90"/>
      <c r="B896" s="28">
        <v>45094</v>
      </c>
      <c r="C896" s="85" t="s">
        <v>652</v>
      </c>
      <c r="D896" s="30" t="s">
        <v>640</v>
      </c>
      <c r="E896" s="31">
        <f>+SUM(G896:AD896)</f>
        <v>600</v>
      </c>
      <c r="F896" s="18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>
        <v>600</v>
      </c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</row>
    <row r="897" spans="1:30" x14ac:dyDescent="0.25">
      <c r="A897" s="90"/>
      <c r="B897" s="28">
        <v>45095</v>
      </c>
      <c r="C897" s="85" t="s">
        <v>1064</v>
      </c>
      <c r="D897" s="30" t="s">
        <v>640</v>
      </c>
      <c r="E897" s="31">
        <v>50</v>
      </c>
      <c r="F897" s="18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>
        <v>163</v>
      </c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</row>
    <row r="898" spans="1:30" x14ac:dyDescent="0.25">
      <c r="A898" s="90"/>
      <c r="B898" s="28">
        <v>45095</v>
      </c>
      <c r="C898" s="85" t="s">
        <v>1065</v>
      </c>
      <c r="D898" s="30" t="s">
        <v>640</v>
      </c>
      <c r="E898" s="31">
        <v>60</v>
      </c>
      <c r="F898" s="18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</row>
    <row r="899" spans="1:30" x14ac:dyDescent="0.25">
      <c r="A899" s="90"/>
      <c r="B899" s="28">
        <v>45095</v>
      </c>
      <c r="C899" s="85" t="s">
        <v>399</v>
      </c>
      <c r="D899" s="30" t="s">
        <v>640</v>
      </c>
      <c r="E899" s="31">
        <v>53</v>
      </c>
      <c r="F899" s="18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</row>
    <row r="900" spans="1:30" x14ac:dyDescent="0.25">
      <c r="A900" s="90"/>
      <c r="B900" s="28">
        <v>45100</v>
      </c>
      <c r="C900" s="85" t="s">
        <v>1066</v>
      </c>
      <c r="D900" s="30" t="s">
        <v>640</v>
      </c>
      <c r="E900" s="31">
        <f>+SUM(G900:AD900)</f>
        <v>278</v>
      </c>
      <c r="F900" s="18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>
        <f>78+200</f>
        <v>278</v>
      </c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</row>
    <row r="901" spans="1:30" x14ac:dyDescent="0.25">
      <c r="A901" s="90"/>
      <c r="B901" s="28">
        <v>45100</v>
      </c>
      <c r="C901" s="85" t="s">
        <v>653</v>
      </c>
      <c r="D901" s="30" t="s">
        <v>640</v>
      </c>
      <c r="E901" s="31">
        <f>+SUM(G901:AD901)</f>
        <v>250</v>
      </c>
      <c r="F901" s="18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>
        <f>150+100</f>
        <v>250</v>
      </c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</row>
    <row r="902" spans="1:30" x14ac:dyDescent="0.25">
      <c r="A902" s="90"/>
      <c r="B902" s="28">
        <v>45101</v>
      </c>
      <c r="C902" s="85" t="s">
        <v>654</v>
      </c>
      <c r="D902" s="30" t="s">
        <v>640</v>
      </c>
      <c r="E902" s="31">
        <f>+SUM(G902:AD902)</f>
        <v>200</v>
      </c>
      <c r="F902" s="18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>
        <v>200</v>
      </c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</row>
    <row r="903" spans="1:30" x14ac:dyDescent="0.25">
      <c r="A903" s="90"/>
      <c r="B903" s="28">
        <v>45103</v>
      </c>
      <c r="C903" s="85" t="s">
        <v>655</v>
      </c>
      <c r="D903" s="30" t="s">
        <v>640</v>
      </c>
      <c r="E903" s="31">
        <f>+SUM(G903:AD903)</f>
        <v>1000</v>
      </c>
      <c r="F903" s="18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>
        <f>837+163</f>
        <v>1000</v>
      </c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</row>
    <row r="904" spans="1:30" x14ac:dyDescent="0.25">
      <c r="A904" s="90"/>
      <c r="B904" s="28">
        <v>45105</v>
      </c>
      <c r="C904" s="85" t="s">
        <v>656</v>
      </c>
      <c r="D904" s="30" t="s">
        <v>442</v>
      </c>
      <c r="E904" s="31">
        <f>+SUM(G904:AD904)</f>
        <v>150</v>
      </c>
      <c r="F904" s="18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>
        <v>150</v>
      </c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</row>
    <row r="905" spans="1:30" x14ac:dyDescent="0.25">
      <c r="A905" s="90"/>
      <c r="B905" s="28">
        <v>45112</v>
      </c>
      <c r="C905" s="85" t="s">
        <v>657</v>
      </c>
      <c r="D905" s="30" t="s">
        <v>658</v>
      </c>
      <c r="E905" s="31">
        <f>+SUM(G905:AD905)</f>
        <v>28</v>
      </c>
      <c r="F905" s="18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>
        <v>28</v>
      </c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</row>
    <row r="906" spans="1:30" x14ac:dyDescent="0.25">
      <c r="A906" s="90"/>
      <c r="B906" s="28">
        <v>45113</v>
      </c>
      <c r="C906" s="85" t="s">
        <v>659</v>
      </c>
      <c r="D906" s="30" t="s">
        <v>640</v>
      </c>
      <c r="E906" s="31">
        <f>+SUM(G906:AD906)</f>
        <v>180</v>
      </c>
      <c r="F906" s="18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>
        <f>150+30</f>
        <v>180</v>
      </c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</row>
    <row r="907" spans="1:30" x14ac:dyDescent="0.25">
      <c r="A907" s="90"/>
      <c r="B907" s="28">
        <v>45126</v>
      </c>
      <c r="C907" s="85" t="s">
        <v>660</v>
      </c>
      <c r="D907" s="30" t="s">
        <v>640</v>
      </c>
      <c r="E907" s="31">
        <f>+SUM(G907:AD907)</f>
        <v>625</v>
      </c>
      <c r="F907" s="18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>
        <f>100+525</f>
        <v>625</v>
      </c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</row>
    <row r="908" spans="1:30" x14ac:dyDescent="0.25">
      <c r="A908" s="90"/>
      <c r="B908" s="28">
        <v>45128</v>
      </c>
      <c r="C908" s="85" t="s">
        <v>111</v>
      </c>
      <c r="D908" s="30" t="s">
        <v>640</v>
      </c>
      <c r="E908" s="31">
        <f>+SUM(G908:AD908)</f>
        <v>898.5</v>
      </c>
      <c r="F908" s="18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>
        <v>898.5</v>
      </c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</row>
    <row r="909" spans="1:30" x14ac:dyDescent="0.25">
      <c r="A909" s="90"/>
      <c r="B909" s="28">
        <v>45129</v>
      </c>
      <c r="C909" s="85" t="s">
        <v>661</v>
      </c>
      <c r="D909" s="30" t="s">
        <v>617</v>
      </c>
      <c r="E909" s="31">
        <f>+SUM(G909:AD909)</f>
        <v>1500</v>
      </c>
      <c r="F909" s="18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>
        <v>1500</v>
      </c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</row>
    <row r="910" spans="1:30" x14ac:dyDescent="0.25">
      <c r="A910" s="90"/>
      <c r="B910" s="28">
        <v>45142</v>
      </c>
      <c r="C910" s="85" t="s">
        <v>116</v>
      </c>
      <c r="D910" s="30" t="s">
        <v>640</v>
      </c>
      <c r="E910" s="31">
        <f>+SUM(G910:AD910)</f>
        <v>89</v>
      </c>
      <c r="F910" s="18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>
        <v>89</v>
      </c>
      <c r="W910" s="54"/>
      <c r="X910" s="54"/>
      <c r="Y910" s="54"/>
      <c r="Z910" s="54"/>
      <c r="AA910" s="54"/>
      <c r="AB910" s="54"/>
      <c r="AC910" s="54"/>
      <c r="AD910" s="54"/>
    </row>
    <row r="911" spans="1:30" x14ac:dyDescent="0.25">
      <c r="A911" s="90"/>
      <c r="B911" s="28">
        <v>45142</v>
      </c>
      <c r="C911" s="85" t="s">
        <v>671</v>
      </c>
      <c r="D911" s="30" t="s">
        <v>640</v>
      </c>
      <c r="E911" s="31">
        <f>+SUM(G911:AD911)</f>
        <v>1139</v>
      </c>
      <c r="F911" s="18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>
        <v>1139</v>
      </c>
      <c r="V911" s="54"/>
      <c r="W911" s="54"/>
      <c r="X911" s="54"/>
      <c r="Y911" s="54"/>
      <c r="Z911" s="54"/>
      <c r="AA911" s="54"/>
      <c r="AB911" s="54"/>
      <c r="AC911" s="54"/>
      <c r="AD911" s="54"/>
    </row>
    <row r="912" spans="1:30" x14ac:dyDescent="0.25">
      <c r="A912" s="90"/>
      <c r="B912" s="28">
        <v>45143</v>
      </c>
      <c r="C912" s="85" t="s">
        <v>652</v>
      </c>
      <c r="D912" s="30" t="s">
        <v>640</v>
      </c>
      <c r="E912" s="31">
        <f>+SUM(G912:AD912)</f>
        <v>300</v>
      </c>
      <c r="F912" s="18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>
        <v>300</v>
      </c>
      <c r="W912" s="54"/>
      <c r="X912" s="54"/>
      <c r="Y912" s="54"/>
      <c r="Z912" s="54"/>
      <c r="AA912" s="54"/>
      <c r="AB912" s="54"/>
      <c r="AC912" s="54"/>
      <c r="AD912" s="54"/>
    </row>
    <row r="913" spans="1:30" x14ac:dyDescent="0.25">
      <c r="A913" s="90"/>
      <c r="B913" s="28">
        <v>45143</v>
      </c>
      <c r="C913" s="85" t="s">
        <v>116</v>
      </c>
      <c r="D913" s="30" t="s">
        <v>640</v>
      </c>
      <c r="E913" s="31">
        <f>+SUM(G913:AD913)</f>
        <v>316</v>
      </c>
      <c r="F913" s="18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>
        <v>316</v>
      </c>
      <c r="W913" s="54"/>
      <c r="X913" s="54"/>
      <c r="Y913" s="54"/>
      <c r="Z913" s="54"/>
      <c r="AA913" s="54"/>
      <c r="AB913" s="54"/>
      <c r="AC913" s="54"/>
      <c r="AD913" s="54"/>
    </row>
    <row r="914" spans="1:30" x14ac:dyDescent="0.25">
      <c r="A914" s="90"/>
      <c r="B914" s="28">
        <v>45144</v>
      </c>
      <c r="C914" s="85" t="s">
        <v>662</v>
      </c>
      <c r="D914" s="30" t="s">
        <v>640</v>
      </c>
      <c r="E914" s="31">
        <f>+SUM(G914:AD914)</f>
        <v>200</v>
      </c>
      <c r="F914" s="18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>
        <v>200</v>
      </c>
      <c r="W914" s="54"/>
      <c r="X914" s="54"/>
      <c r="Y914" s="54"/>
      <c r="Z914" s="54"/>
      <c r="AA914" s="54"/>
      <c r="AB914" s="54"/>
      <c r="AC914" s="54"/>
      <c r="AD914" s="54"/>
    </row>
    <row r="915" spans="1:30" x14ac:dyDescent="0.25">
      <c r="A915" s="90"/>
      <c r="B915" s="28">
        <v>45144</v>
      </c>
      <c r="C915" s="85" t="s">
        <v>663</v>
      </c>
      <c r="D915" s="30" t="s">
        <v>640</v>
      </c>
      <c r="E915" s="31">
        <f>+SUM(G915:AD915)</f>
        <v>150</v>
      </c>
      <c r="F915" s="18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>
        <v>150</v>
      </c>
      <c r="W915" s="54"/>
      <c r="X915" s="54"/>
      <c r="Y915" s="54"/>
      <c r="Z915" s="54"/>
      <c r="AA915" s="54"/>
      <c r="AB915" s="54"/>
      <c r="AC915" s="54"/>
      <c r="AD915" s="54"/>
    </row>
    <row r="916" spans="1:30" x14ac:dyDescent="0.25">
      <c r="A916" s="90"/>
      <c r="B916" s="28">
        <v>45145</v>
      </c>
      <c r="C916" s="85" t="s">
        <v>664</v>
      </c>
      <c r="D916" s="30" t="s">
        <v>640</v>
      </c>
      <c r="E916" s="31">
        <f>+SUM(G916:AD916)</f>
        <v>365</v>
      </c>
      <c r="F916" s="18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>
        <f>320+45</f>
        <v>365</v>
      </c>
      <c r="W916" s="54"/>
      <c r="X916" s="54"/>
      <c r="Y916" s="54"/>
      <c r="Z916" s="54"/>
      <c r="AA916" s="54"/>
      <c r="AB916" s="54"/>
      <c r="AC916" s="54"/>
      <c r="AD916" s="54"/>
    </row>
    <row r="917" spans="1:30" x14ac:dyDescent="0.25">
      <c r="A917" s="90"/>
      <c r="B917" s="28">
        <v>45145</v>
      </c>
      <c r="C917" s="85" t="s">
        <v>665</v>
      </c>
      <c r="D917" s="30" t="s">
        <v>658</v>
      </c>
      <c r="E917" s="31">
        <f>+SUM(G917:AD917)</f>
        <v>1000</v>
      </c>
      <c r="F917" s="18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>
        <v>1000</v>
      </c>
      <c r="W917" s="54"/>
      <c r="X917" s="54"/>
      <c r="Y917" s="54"/>
      <c r="Z917" s="54"/>
      <c r="AA917" s="54"/>
      <c r="AB917" s="54"/>
      <c r="AC917" s="54"/>
      <c r="AD917" s="54"/>
    </row>
    <row r="918" spans="1:30" x14ac:dyDescent="0.25">
      <c r="A918" s="90"/>
      <c r="B918" s="28">
        <v>45152</v>
      </c>
      <c r="C918" s="85" t="s">
        <v>389</v>
      </c>
      <c r="D918" s="30" t="s">
        <v>640</v>
      </c>
      <c r="E918" s="31">
        <f>+SUM(G918:AD918)</f>
        <v>100</v>
      </c>
      <c r="F918" s="18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>
        <v>100</v>
      </c>
      <c r="W918" s="54"/>
      <c r="X918" s="54"/>
      <c r="Y918" s="54"/>
      <c r="Z918" s="54"/>
      <c r="AA918" s="54"/>
      <c r="AB918" s="54"/>
      <c r="AC918" s="54"/>
      <c r="AD918" s="54"/>
    </row>
    <row r="919" spans="1:30" x14ac:dyDescent="0.25">
      <c r="A919" s="90"/>
      <c r="B919" s="28">
        <v>45153</v>
      </c>
      <c r="C919" s="85" t="s">
        <v>666</v>
      </c>
      <c r="D919" s="30" t="s">
        <v>658</v>
      </c>
      <c r="E919" s="31">
        <f>+SUM(G919:AD919)</f>
        <v>200</v>
      </c>
      <c r="F919" s="18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>
        <v>200</v>
      </c>
      <c r="W919" s="54"/>
      <c r="X919" s="54"/>
      <c r="Y919" s="54"/>
      <c r="Z919" s="54"/>
      <c r="AA919" s="54"/>
      <c r="AB919" s="54"/>
      <c r="AC919" s="54"/>
      <c r="AD919" s="54"/>
    </row>
    <row r="920" spans="1:30" x14ac:dyDescent="0.25">
      <c r="A920" s="90"/>
      <c r="B920" s="28">
        <v>45161</v>
      </c>
      <c r="C920" s="85" t="s">
        <v>667</v>
      </c>
      <c r="D920" s="30" t="s">
        <v>640</v>
      </c>
      <c r="E920" s="31">
        <f>+SUM(G920:AD920)</f>
        <v>1027.04</v>
      </c>
      <c r="F920" s="18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>
        <v>1027.04</v>
      </c>
      <c r="W920" s="54"/>
      <c r="X920" s="54"/>
      <c r="Y920" s="54"/>
      <c r="Z920" s="54"/>
      <c r="AA920" s="54"/>
      <c r="AB920" s="54"/>
      <c r="AC920" s="54"/>
      <c r="AD920" s="54"/>
    </row>
    <row r="921" spans="1:30" x14ac:dyDescent="0.25">
      <c r="A921" s="90"/>
      <c r="B921" s="28">
        <v>45166</v>
      </c>
      <c r="C921" s="85" t="s">
        <v>668</v>
      </c>
      <c r="D921" s="30" t="s">
        <v>669</v>
      </c>
      <c r="E921" s="31">
        <f>+SUM(G921:AD921)</f>
        <v>320</v>
      </c>
      <c r="F921" s="18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>
        <v>320</v>
      </c>
      <c r="W921" s="54"/>
      <c r="X921" s="54"/>
      <c r="Y921" s="54"/>
      <c r="Z921" s="54"/>
      <c r="AA921" s="54"/>
      <c r="AB921" s="54"/>
      <c r="AC921" s="54"/>
      <c r="AD921" s="54"/>
    </row>
    <row r="922" spans="1:30" x14ac:dyDescent="0.25">
      <c r="A922" s="90"/>
      <c r="B922" s="28">
        <v>45167</v>
      </c>
      <c r="C922" s="85" t="s">
        <v>670</v>
      </c>
      <c r="D922" s="30" t="s">
        <v>640</v>
      </c>
      <c r="E922" s="31">
        <f>+SUM(G922:AD922)</f>
        <v>1500</v>
      </c>
      <c r="F922" s="18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>
        <v>1500</v>
      </c>
      <c r="W922" s="54"/>
      <c r="X922" s="54"/>
      <c r="Y922" s="54"/>
      <c r="Z922" s="54"/>
      <c r="AA922" s="54"/>
      <c r="AB922" s="54"/>
      <c r="AC922" s="54"/>
      <c r="AD922" s="54"/>
    </row>
    <row r="923" spans="1:30" x14ac:dyDescent="0.25">
      <c r="A923" s="90"/>
      <c r="B923" s="28">
        <v>45171</v>
      </c>
      <c r="C923" s="85" t="s">
        <v>671</v>
      </c>
      <c r="D923" s="30" t="s">
        <v>672</v>
      </c>
      <c r="E923" s="31">
        <f>+SUM(G923:AD923)</f>
        <v>108</v>
      </c>
      <c r="F923" s="18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>
        <v>108</v>
      </c>
      <c r="Y923" s="54"/>
      <c r="Z923" s="54"/>
      <c r="AA923" s="54"/>
      <c r="AB923" s="54"/>
      <c r="AC923" s="54"/>
      <c r="AD923" s="54"/>
    </row>
    <row r="924" spans="1:30" x14ac:dyDescent="0.25">
      <c r="A924" s="90"/>
      <c r="B924" s="28">
        <v>45172</v>
      </c>
      <c r="C924" s="85" t="s">
        <v>673</v>
      </c>
      <c r="D924" s="30" t="s">
        <v>633</v>
      </c>
      <c r="E924" s="31">
        <f>+SUM(G924:AD924)</f>
        <v>47</v>
      </c>
      <c r="F924" s="18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>
        <v>47</v>
      </c>
      <c r="Y924" s="54"/>
      <c r="Z924" s="54"/>
      <c r="AA924" s="54"/>
      <c r="AB924" s="54"/>
      <c r="AC924" s="54"/>
      <c r="AD924" s="54"/>
    </row>
    <row r="925" spans="1:30" x14ac:dyDescent="0.25">
      <c r="A925" s="90"/>
      <c r="B925" s="28">
        <v>45172</v>
      </c>
      <c r="C925" s="85" t="s">
        <v>671</v>
      </c>
      <c r="D925" s="30" t="s">
        <v>633</v>
      </c>
      <c r="E925" s="31">
        <f>+SUM(G925:AD925)</f>
        <v>2800</v>
      </c>
      <c r="F925" s="18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>
        <v>2800</v>
      </c>
      <c r="Y925" s="54"/>
      <c r="Z925" s="54"/>
      <c r="AA925" s="54"/>
      <c r="AB925" s="54"/>
      <c r="AC925" s="54"/>
      <c r="AD925" s="54"/>
    </row>
    <row r="926" spans="1:30" x14ac:dyDescent="0.25">
      <c r="A926" s="90"/>
      <c r="B926" s="28">
        <v>45173</v>
      </c>
      <c r="C926" s="85" t="s">
        <v>674</v>
      </c>
      <c r="D926" s="30" t="s">
        <v>633</v>
      </c>
      <c r="E926" s="31">
        <f>+SUM(G926:AD926)</f>
        <v>350</v>
      </c>
      <c r="F926" s="18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>
        <f>2*175</f>
        <v>350</v>
      </c>
      <c r="Y926" s="54"/>
      <c r="Z926" s="54"/>
      <c r="AA926" s="54"/>
      <c r="AB926" s="54"/>
      <c r="AC926" s="54"/>
      <c r="AD926" s="54"/>
    </row>
    <row r="927" spans="1:30" x14ac:dyDescent="0.25">
      <c r="A927" s="90"/>
      <c r="B927" s="28">
        <v>45175</v>
      </c>
      <c r="C927" s="85" t="s">
        <v>671</v>
      </c>
      <c r="D927" s="30" t="s">
        <v>633</v>
      </c>
      <c r="E927" s="31">
        <f>+SUM(G927:AD927)</f>
        <v>495</v>
      </c>
      <c r="F927" s="18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>
        <f>645-150</f>
        <v>495</v>
      </c>
      <c r="Y927" s="54"/>
      <c r="Z927" s="54"/>
      <c r="AA927" s="54"/>
      <c r="AB927" s="54"/>
      <c r="AC927" s="54"/>
      <c r="AD927" s="54"/>
    </row>
    <row r="928" spans="1:30" x14ac:dyDescent="0.25">
      <c r="A928" s="90"/>
      <c r="B928" s="28">
        <v>45175</v>
      </c>
      <c r="C928" s="85" t="s">
        <v>622</v>
      </c>
      <c r="D928" s="30" t="s">
        <v>633</v>
      </c>
      <c r="E928" s="31">
        <f>+SUM(G928:AD928)</f>
        <v>300</v>
      </c>
      <c r="F928" s="18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>
        <v>300</v>
      </c>
      <c r="Y928" s="54"/>
      <c r="Z928" s="54"/>
      <c r="AA928" s="54"/>
      <c r="AB928" s="54"/>
      <c r="AC928" s="54"/>
      <c r="AD928" s="54"/>
    </row>
    <row r="929" spans="1:30" x14ac:dyDescent="0.25">
      <c r="A929" s="90"/>
      <c r="B929" s="28">
        <v>45175</v>
      </c>
      <c r="C929" s="85" t="s">
        <v>675</v>
      </c>
      <c r="D929" s="30" t="s">
        <v>633</v>
      </c>
      <c r="E929" s="31">
        <f>+SUM(G929:AD929)</f>
        <v>200</v>
      </c>
      <c r="F929" s="18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>
        <v>200</v>
      </c>
      <c r="Y929" s="54"/>
      <c r="Z929" s="54"/>
      <c r="AA929" s="54"/>
      <c r="AB929" s="54"/>
      <c r="AC929" s="54"/>
      <c r="AD929" s="54"/>
    </row>
    <row r="930" spans="1:30" x14ac:dyDescent="0.25">
      <c r="A930" s="90"/>
      <c r="B930" s="28">
        <v>45175</v>
      </c>
      <c r="C930" s="85" t="s">
        <v>414</v>
      </c>
      <c r="D930" s="30" t="s">
        <v>633</v>
      </c>
      <c r="E930" s="31">
        <f>+SUM(G930:AD930)</f>
        <v>300</v>
      </c>
      <c r="F930" s="18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>
        <v>300</v>
      </c>
      <c r="Y930" s="54"/>
      <c r="Z930" s="54"/>
      <c r="AA930" s="54"/>
      <c r="AB930" s="54"/>
      <c r="AC930" s="54"/>
      <c r="AD930" s="54"/>
    </row>
    <row r="931" spans="1:30" x14ac:dyDescent="0.25">
      <c r="A931" s="90"/>
      <c r="B931" s="28">
        <v>45186</v>
      </c>
      <c r="C931" s="85" t="s">
        <v>676</v>
      </c>
      <c r="D931" s="30" t="s">
        <v>633</v>
      </c>
      <c r="E931" s="31">
        <f>+SUM(G931:AD931)</f>
        <v>5000</v>
      </c>
      <c r="F931" s="18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>
        <v>5000</v>
      </c>
      <c r="Y931" s="54"/>
      <c r="Z931" s="54"/>
      <c r="AA931" s="54"/>
      <c r="AB931" s="54"/>
      <c r="AC931" s="54"/>
      <c r="AD931" s="54"/>
    </row>
    <row r="932" spans="1:30" x14ac:dyDescent="0.25">
      <c r="A932" s="90"/>
      <c r="B932" s="28">
        <v>45186</v>
      </c>
      <c r="C932" s="85" t="s">
        <v>648</v>
      </c>
      <c r="D932" s="30" t="s">
        <v>633</v>
      </c>
      <c r="E932" s="31">
        <f>+SUM(G932:AD932)</f>
        <v>150</v>
      </c>
      <c r="F932" s="18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>
        <v>150</v>
      </c>
      <c r="Y932" s="54"/>
      <c r="Z932" s="54"/>
      <c r="AA932" s="54"/>
      <c r="AB932" s="54"/>
      <c r="AC932" s="54"/>
      <c r="AD932" s="54"/>
    </row>
    <row r="933" spans="1:30" x14ac:dyDescent="0.25">
      <c r="A933" s="90"/>
      <c r="B933" s="28">
        <v>45186</v>
      </c>
      <c r="C933" s="85" t="s">
        <v>414</v>
      </c>
      <c r="D933" s="30" t="s">
        <v>633</v>
      </c>
      <c r="E933" s="31">
        <f>+SUM(G933:AD933)</f>
        <v>100</v>
      </c>
      <c r="F933" s="18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>
        <v>100</v>
      </c>
      <c r="Y933" s="54"/>
      <c r="Z933" s="54"/>
      <c r="AA933" s="54"/>
      <c r="AB933" s="54"/>
      <c r="AC933" s="54"/>
      <c r="AD933" s="54"/>
    </row>
    <row r="934" spans="1:30" x14ac:dyDescent="0.25">
      <c r="A934" s="90"/>
      <c r="B934" s="28">
        <v>45188</v>
      </c>
      <c r="C934" s="85" t="s">
        <v>414</v>
      </c>
      <c r="D934" s="30" t="s">
        <v>633</v>
      </c>
      <c r="E934" s="31">
        <f>+SUM(G934:AD934)</f>
        <v>100</v>
      </c>
      <c r="F934" s="18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>
        <v>100</v>
      </c>
      <c r="Y934" s="54"/>
      <c r="Z934" s="54"/>
      <c r="AA934" s="54"/>
      <c r="AB934" s="54"/>
      <c r="AC934" s="54"/>
      <c r="AD934" s="54"/>
    </row>
    <row r="935" spans="1:30" x14ac:dyDescent="0.25">
      <c r="A935" s="90"/>
      <c r="B935" s="28">
        <v>45194</v>
      </c>
      <c r="C935" s="85" t="s">
        <v>1067</v>
      </c>
      <c r="D935" s="30" t="s">
        <v>633</v>
      </c>
      <c r="E935" s="31">
        <f>+SUM(G935:AD935)</f>
        <v>285</v>
      </c>
      <c r="F935" s="18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>
        <v>285</v>
      </c>
      <c r="Y935" s="54"/>
      <c r="Z935" s="54"/>
      <c r="AA935" s="54"/>
      <c r="AB935" s="54"/>
      <c r="AC935" s="54"/>
      <c r="AD935" s="54"/>
    </row>
    <row r="936" spans="1:30" x14ac:dyDescent="0.25">
      <c r="A936" s="90"/>
      <c r="B936" s="28">
        <v>45194</v>
      </c>
      <c r="C936" s="85" t="s">
        <v>1068</v>
      </c>
      <c r="D936" s="30" t="s">
        <v>633</v>
      </c>
      <c r="E936" s="31">
        <f>+SUM(G936:AD936)</f>
        <v>405</v>
      </c>
      <c r="F936" s="18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>
        <v>405</v>
      </c>
      <c r="Y936" s="54"/>
      <c r="Z936" s="54"/>
      <c r="AA936" s="54"/>
      <c r="AB936" s="54"/>
      <c r="AC936" s="54"/>
      <c r="AD936" s="54"/>
    </row>
    <row r="937" spans="1:30" x14ac:dyDescent="0.25">
      <c r="A937" s="90"/>
      <c r="B937" s="28">
        <v>45194</v>
      </c>
      <c r="C937" s="85" t="s">
        <v>1069</v>
      </c>
      <c r="D937" s="30" t="s">
        <v>633</v>
      </c>
      <c r="E937" s="31">
        <f>+SUM(G937:AD937)</f>
        <v>350</v>
      </c>
      <c r="F937" s="18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>
        <v>350</v>
      </c>
      <c r="Y937" s="54"/>
      <c r="Z937" s="54"/>
      <c r="AA937" s="54"/>
      <c r="AB937" s="54"/>
      <c r="AC937" s="54"/>
      <c r="AD937" s="54"/>
    </row>
    <row r="938" spans="1:30" x14ac:dyDescent="0.25">
      <c r="A938" s="90"/>
      <c r="B938" s="28">
        <v>45194</v>
      </c>
      <c r="C938" s="85" t="s">
        <v>1070</v>
      </c>
      <c r="D938" s="30" t="s">
        <v>633</v>
      </c>
      <c r="E938" s="31">
        <f>+SUM(G938:AD938)</f>
        <v>10</v>
      </c>
      <c r="F938" s="18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>
        <v>10</v>
      </c>
      <c r="Y938" s="54"/>
      <c r="Z938" s="54"/>
      <c r="AA938" s="54"/>
      <c r="AB938" s="54"/>
      <c r="AC938" s="54"/>
      <c r="AD938" s="54"/>
    </row>
    <row r="939" spans="1:30" x14ac:dyDescent="0.25">
      <c r="A939" s="90"/>
      <c r="B939" s="28">
        <v>45194</v>
      </c>
      <c r="C939" s="85" t="s">
        <v>1071</v>
      </c>
      <c r="D939" s="30" t="s">
        <v>633</v>
      </c>
      <c r="E939" s="31">
        <f>+SUM(G939:AD939)</f>
        <v>20</v>
      </c>
      <c r="F939" s="18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>
        <v>20</v>
      </c>
      <c r="Y939" s="54"/>
      <c r="Z939" s="54"/>
      <c r="AA939" s="54"/>
      <c r="AB939" s="54"/>
      <c r="AC939" s="54"/>
      <c r="AD939" s="54"/>
    </row>
    <row r="940" spans="1:30" x14ac:dyDescent="0.25">
      <c r="A940" s="90"/>
      <c r="B940" s="28">
        <v>45194</v>
      </c>
      <c r="C940" s="85" t="s">
        <v>1072</v>
      </c>
      <c r="D940" s="30" t="s">
        <v>633</v>
      </c>
      <c r="E940" s="31">
        <f>+SUM(G940:AD940)</f>
        <v>6</v>
      </c>
      <c r="F940" s="18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>
        <v>6</v>
      </c>
      <c r="Y940" s="54"/>
      <c r="Z940" s="54"/>
      <c r="AA940" s="54"/>
      <c r="AB940" s="54"/>
      <c r="AC940" s="54"/>
      <c r="AD940" s="54"/>
    </row>
    <row r="941" spans="1:30" x14ac:dyDescent="0.25">
      <c r="A941" s="90"/>
      <c r="B941" s="28">
        <v>45194</v>
      </c>
      <c r="C941" s="85" t="s">
        <v>1073</v>
      </c>
      <c r="D941" s="30" t="s">
        <v>633</v>
      </c>
      <c r="E941" s="31">
        <f>+SUM(G941:AD941)</f>
        <v>12</v>
      </c>
      <c r="F941" s="18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>
        <v>12</v>
      </c>
      <c r="Y941" s="54"/>
      <c r="Z941" s="54"/>
      <c r="AA941" s="54"/>
      <c r="AB941" s="54"/>
      <c r="AC941" s="54"/>
      <c r="AD941" s="54"/>
    </row>
    <row r="942" spans="1:30" x14ac:dyDescent="0.25">
      <c r="A942" s="90"/>
      <c r="B942" s="28">
        <v>45194</v>
      </c>
      <c r="C942" s="85" t="s">
        <v>1074</v>
      </c>
      <c r="D942" s="30" t="s">
        <v>633</v>
      </c>
      <c r="E942" s="31">
        <f>+SUM(G942:AD942)</f>
        <v>156</v>
      </c>
      <c r="F942" s="18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>
        <v>156</v>
      </c>
      <c r="Y942" s="54"/>
      <c r="Z942" s="54"/>
      <c r="AA942" s="54"/>
      <c r="AB942" s="54"/>
      <c r="AC942" s="54"/>
      <c r="AD942" s="54"/>
    </row>
    <row r="943" spans="1:30" x14ac:dyDescent="0.25">
      <c r="A943" s="90"/>
      <c r="B943" s="28">
        <v>45194</v>
      </c>
      <c r="C943" s="85" t="s">
        <v>677</v>
      </c>
      <c r="D943" s="30" t="s">
        <v>633</v>
      </c>
      <c r="E943" s="31">
        <f>+SUM(G943:AD943)</f>
        <v>20</v>
      </c>
      <c r="F943" s="18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>
        <v>20</v>
      </c>
      <c r="Y943" s="54"/>
      <c r="Z943" s="54"/>
      <c r="AA943" s="54"/>
      <c r="AB943" s="54"/>
      <c r="AC943" s="54"/>
      <c r="AD943" s="54"/>
    </row>
    <row r="944" spans="1:30" x14ac:dyDescent="0.25">
      <c r="A944" s="90"/>
      <c r="B944" s="28">
        <v>45195</v>
      </c>
      <c r="C944" s="85" t="s">
        <v>1075</v>
      </c>
      <c r="D944" s="30" t="s">
        <v>633</v>
      </c>
      <c r="E944" s="31">
        <f>+SUM(G944:AD944)</f>
        <v>24</v>
      </c>
      <c r="F944" s="18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>
        <v>24</v>
      </c>
      <c r="Y944" s="54"/>
      <c r="Z944" s="54"/>
      <c r="AA944" s="54"/>
      <c r="AB944" s="54"/>
      <c r="AC944" s="54"/>
      <c r="AD944" s="54"/>
    </row>
    <row r="945" spans="1:30" x14ac:dyDescent="0.25">
      <c r="A945" s="90"/>
      <c r="B945" s="28">
        <v>45195</v>
      </c>
      <c r="C945" s="85" t="s">
        <v>1076</v>
      </c>
      <c r="D945" s="30" t="s">
        <v>633</v>
      </c>
      <c r="E945" s="31">
        <f>+SUM(G945:AD945)</f>
        <v>8</v>
      </c>
      <c r="F945" s="18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>
        <v>8</v>
      </c>
      <c r="Y945" s="54"/>
      <c r="Z945" s="54"/>
      <c r="AA945" s="54"/>
      <c r="AB945" s="54"/>
      <c r="AC945" s="54"/>
      <c r="AD945" s="54"/>
    </row>
    <row r="946" spans="1:30" x14ac:dyDescent="0.25">
      <c r="A946" s="90"/>
      <c r="B946" s="28">
        <v>45195</v>
      </c>
      <c r="C946" s="85" t="s">
        <v>1077</v>
      </c>
      <c r="D946" s="30" t="s">
        <v>633</v>
      </c>
      <c r="E946" s="31">
        <f>+SUM(G946:AD946)</f>
        <v>9</v>
      </c>
      <c r="F946" s="18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>
        <v>9</v>
      </c>
      <c r="Y946" s="54"/>
      <c r="Z946" s="54"/>
      <c r="AA946" s="54"/>
      <c r="AB946" s="54"/>
      <c r="AC946" s="54"/>
      <c r="AD946" s="54"/>
    </row>
    <row r="947" spans="1:30" x14ac:dyDescent="0.25">
      <c r="A947" s="90"/>
      <c r="B947" s="28">
        <v>45195</v>
      </c>
      <c r="C947" s="85" t="s">
        <v>475</v>
      </c>
      <c r="D947" s="30" t="s">
        <v>633</v>
      </c>
      <c r="E947" s="31">
        <f>+SUM(G947:AD947)</f>
        <v>5</v>
      </c>
      <c r="F947" s="18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>
        <v>5</v>
      </c>
      <c r="Y947" s="54"/>
      <c r="Z947" s="54"/>
      <c r="AA947" s="54"/>
      <c r="AB947" s="54"/>
      <c r="AC947" s="54"/>
      <c r="AD947" s="54"/>
    </row>
    <row r="948" spans="1:30" x14ac:dyDescent="0.25">
      <c r="A948" s="90"/>
      <c r="B948" s="28">
        <v>45196</v>
      </c>
      <c r="C948" s="85" t="s">
        <v>678</v>
      </c>
      <c r="D948" s="30" t="s">
        <v>633</v>
      </c>
      <c r="E948" s="31">
        <f>+SUM(G948:AD948)</f>
        <v>150</v>
      </c>
      <c r="F948" s="18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>
        <v>150</v>
      </c>
      <c r="Y948" s="54"/>
      <c r="Z948" s="54"/>
      <c r="AA948" s="54"/>
      <c r="AB948" s="54"/>
      <c r="AC948" s="54"/>
      <c r="AD948" s="54"/>
    </row>
    <row r="949" spans="1:30" x14ac:dyDescent="0.25">
      <c r="A949" s="90"/>
      <c r="B949" s="28">
        <v>45201</v>
      </c>
      <c r="C949" s="85" t="s">
        <v>679</v>
      </c>
      <c r="D949" s="30" t="s">
        <v>633</v>
      </c>
      <c r="E949" s="31">
        <f>+SUM(G949:AD949)</f>
        <v>350</v>
      </c>
      <c r="F949" s="18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>
        <v>350</v>
      </c>
      <c r="AA949" s="54"/>
      <c r="AB949" s="54"/>
      <c r="AC949" s="54"/>
      <c r="AD949" s="54"/>
    </row>
    <row r="950" spans="1:30" x14ac:dyDescent="0.25">
      <c r="A950" s="90"/>
      <c r="B950" s="28">
        <v>45201</v>
      </c>
      <c r="C950" s="85" t="s">
        <v>680</v>
      </c>
      <c r="D950" s="30" t="s">
        <v>633</v>
      </c>
      <c r="E950" s="31">
        <f>+SUM(G950:AD950)</f>
        <v>6</v>
      </c>
      <c r="F950" s="18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>
        <v>6</v>
      </c>
      <c r="AA950" s="54"/>
      <c r="AB950" s="54"/>
      <c r="AC950" s="54"/>
      <c r="AD950" s="54"/>
    </row>
    <row r="951" spans="1:30" x14ac:dyDescent="0.25">
      <c r="A951" s="90"/>
      <c r="B951" s="28">
        <v>45201</v>
      </c>
      <c r="C951" s="85" t="s">
        <v>681</v>
      </c>
      <c r="D951" s="30" t="s">
        <v>633</v>
      </c>
      <c r="E951" s="31">
        <f>+SUM(G951:AD951)</f>
        <v>20</v>
      </c>
      <c r="F951" s="18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>
        <v>20</v>
      </c>
      <c r="AA951" s="54"/>
      <c r="AB951" s="54"/>
      <c r="AC951" s="54"/>
      <c r="AD951" s="54"/>
    </row>
    <row r="952" spans="1:30" x14ac:dyDescent="0.25">
      <c r="A952" s="90"/>
      <c r="B952" s="28">
        <v>45213</v>
      </c>
      <c r="C952" s="85" t="s">
        <v>682</v>
      </c>
      <c r="D952" s="30" t="s">
        <v>683</v>
      </c>
      <c r="E952" s="31">
        <f>+SUM(G952:AD952)</f>
        <v>60</v>
      </c>
      <c r="F952" s="18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>
        <v>60</v>
      </c>
      <c r="AA952" s="54"/>
      <c r="AB952" s="54"/>
      <c r="AC952" s="54"/>
      <c r="AD952" s="54"/>
    </row>
    <row r="953" spans="1:30" x14ac:dyDescent="0.25">
      <c r="A953" s="90"/>
      <c r="B953" s="28">
        <v>45213</v>
      </c>
      <c r="C953" s="85" t="s">
        <v>671</v>
      </c>
      <c r="D953" s="30" t="s">
        <v>683</v>
      </c>
      <c r="E953" s="31">
        <f>+SUM(G953:AD953)</f>
        <v>64</v>
      </c>
      <c r="F953" s="18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>
        <v>64</v>
      </c>
      <c r="AA953" s="54"/>
      <c r="AB953" s="54"/>
      <c r="AC953" s="54"/>
      <c r="AD953" s="54"/>
    </row>
    <row r="954" spans="1:30" x14ac:dyDescent="0.25">
      <c r="A954" s="90"/>
      <c r="B954" s="28">
        <v>45215</v>
      </c>
      <c r="C954" s="85" t="s">
        <v>414</v>
      </c>
      <c r="D954" s="30" t="s">
        <v>633</v>
      </c>
      <c r="E954" s="31">
        <f>+SUM(G954:AD954)</f>
        <v>60</v>
      </c>
      <c r="F954" s="18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>
        <v>60</v>
      </c>
      <c r="AA954" s="54"/>
      <c r="AB954" s="54"/>
      <c r="AC954" s="54"/>
      <c r="AD954" s="54"/>
    </row>
    <row r="955" spans="1:30" x14ac:dyDescent="0.25">
      <c r="A955" s="90"/>
      <c r="B955" s="28">
        <v>45215</v>
      </c>
      <c r="C955" s="85" t="s">
        <v>684</v>
      </c>
      <c r="D955" s="30" t="s">
        <v>633</v>
      </c>
      <c r="E955" s="31">
        <f>+SUM(G955:AD955)</f>
        <v>200</v>
      </c>
      <c r="F955" s="18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>
        <v>200</v>
      </c>
      <c r="AA955" s="54"/>
      <c r="AB955" s="54"/>
      <c r="AC955" s="54"/>
      <c r="AD955" s="54"/>
    </row>
    <row r="956" spans="1:30" x14ac:dyDescent="0.25">
      <c r="A956" s="90"/>
      <c r="B956" s="28">
        <v>45215</v>
      </c>
      <c r="C956" s="85" t="s">
        <v>619</v>
      </c>
      <c r="D956" s="30" t="s">
        <v>633</v>
      </c>
      <c r="E956" s="31">
        <f>+SUM(G956:AD956)</f>
        <v>945</v>
      </c>
      <c r="F956" s="18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>
        <v>945</v>
      </c>
      <c r="AA956" s="54"/>
      <c r="AB956" s="54"/>
      <c r="AC956" s="54"/>
      <c r="AD956" s="54"/>
    </row>
    <row r="957" spans="1:30" x14ac:dyDescent="0.25">
      <c r="A957" s="90"/>
      <c r="B957" s="28">
        <v>45215</v>
      </c>
      <c r="C957" s="85" t="s">
        <v>685</v>
      </c>
      <c r="D957" s="30" t="s">
        <v>633</v>
      </c>
      <c r="E957" s="31">
        <f>+SUM(G957:AD957)</f>
        <v>100</v>
      </c>
      <c r="F957" s="18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>
        <v>100</v>
      </c>
      <c r="AA957" s="54"/>
      <c r="AB957" s="54"/>
      <c r="AC957" s="54"/>
      <c r="AD957" s="54"/>
    </row>
    <row r="958" spans="1:30" x14ac:dyDescent="0.25">
      <c r="A958" s="90"/>
      <c r="B958" s="28">
        <v>45215</v>
      </c>
      <c r="C958" s="85" t="s">
        <v>686</v>
      </c>
      <c r="D958" s="30" t="s">
        <v>633</v>
      </c>
      <c r="E958" s="31">
        <f>+SUM(G958:AD958)</f>
        <v>400</v>
      </c>
      <c r="F958" s="18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>
        <v>400</v>
      </c>
      <c r="AA958" s="54"/>
      <c r="AB958" s="54"/>
      <c r="AC958" s="54"/>
      <c r="AD958" s="54"/>
    </row>
    <row r="959" spans="1:30" x14ac:dyDescent="0.25">
      <c r="A959" s="90"/>
      <c r="B959" s="28">
        <v>45216</v>
      </c>
      <c r="C959" s="85" t="s">
        <v>687</v>
      </c>
      <c r="D959" s="30" t="s">
        <v>601</v>
      </c>
      <c r="E959" s="31">
        <f>+SUM(G959:AD959)</f>
        <v>400</v>
      </c>
      <c r="F959" s="18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>
        <v>400</v>
      </c>
      <c r="AA959" s="54"/>
      <c r="AB959" s="54"/>
      <c r="AC959" s="54"/>
      <c r="AD959" s="54"/>
    </row>
    <row r="960" spans="1:30" x14ac:dyDescent="0.25">
      <c r="A960" s="90"/>
      <c r="B960" s="28">
        <v>45216</v>
      </c>
      <c r="C960" s="85" t="s">
        <v>648</v>
      </c>
      <c r="D960" s="30" t="s">
        <v>633</v>
      </c>
      <c r="E960" s="31">
        <f>+SUM(G960:AD960)</f>
        <v>200</v>
      </c>
      <c r="F960" s="18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>
        <v>200</v>
      </c>
      <c r="AA960" s="54"/>
      <c r="AB960" s="54"/>
      <c r="AC960" s="54"/>
      <c r="AD960" s="54"/>
    </row>
    <row r="961" spans="1:30" x14ac:dyDescent="0.25">
      <c r="A961" s="90"/>
      <c r="B961" s="28">
        <v>45216</v>
      </c>
      <c r="C961" s="85" t="s">
        <v>688</v>
      </c>
      <c r="D961" s="30" t="s">
        <v>633</v>
      </c>
      <c r="E961" s="31">
        <f>+SUM(G961:AD961)</f>
        <v>60</v>
      </c>
      <c r="F961" s="18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>
        <v>60</v>
      </c>
      <c r="AA961" s="54"/>
      <c r="AB961" s="54"/>
      <c r="AC961" s="54"/>
      <c r="AD961" s="54"/>
    </row>
    <row r="962" spans="1:30" x14ac:dyDescent="0.25">
      <c r="A962" s="90"/>
      <c r="B962" s="28">
        <v>45217</v>
      </c>
      <c r="C962" s="85" t="s">
        <v>689</v>
      </c>
      <c r="D962" s="30" t="s">
        <v>633</v>
      </c>
      <c r="E962" s="31">
        <f>+SUM(G962:AD962)</f>
        <v>500</v>
      </c>
      <c r="F962" s="18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>
        <v>500</v>
      </c>
      <c r="AA962" s="54"/>
      <c r="AB962" s="54"/>
      <c r="AC962" s="54"/>
      <c r="AD962" s="54"/>
    </row>
    <row r="963" spans="1:30" x14ac:dyDescent="0.25">
      <c r="A963" s="90"/>
      <c r="B963" s="28">
        <v>45222</v>
      </c>
      <c r="C963" s="85" t="s">
        <v>1038</v>
      </c>
      <c r="D963" s="30" t="s">
        <v>690</v>
      </c>
      <c r="E963" s="31">
        <f>+SUM(G963:AD963)</f>
        <v>25.5</v>
      </c>
      <c r="F963" s="18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>
        <v>25.5</v>
      </c>
      <c r="AA963" s="54"/>
      <c r="AB963" s="54"/>
      <c r="AC963" s="54"/>
      <c r="AD963" s="54"/>
    </row>
    <row r="964" spans="1:30" x14ac:dyDescent="0.25">
      <c r="A964" s="90"/>
      <c r="B964" s="28">
        <v>45222</v>
      </c>
      <c r="C964" s="85" t="s">
        <v>547</v>
      </c>
      <c r="D964" s="30" t="s">
        <v>690</v>
      </c>
      <c r="E964" s="31">
        <f>+SUM(G964:AD964)</f>
        <v>32</v>
      </c>
      <c r="F964" s="18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>
        <v>32</v>
      </c>
      <c r="AA964" s="54"/>
      <c r="AB964" s="54"/>
      <c r="AC964" s="54"/>
      <c r="AD964" s="54"/>
    </row>
    <row r="965" spans="1:30" x14ac:dyDescent="0.25">
      <c r="A965" s="90"/>
      <c r="B965" s="28">
        <v>45222</v>
      </c>
      <c r="C965" s="85" t="s">
        <v>121</v>
      </c>
      <c r="D965" s="30" t="s">
        <v>690</v>
      </c>
      <c r="E965" s="31">
        <f>+SUM(G965:AD965)</f>
        <v>80</v>
      </c>
      <c r="F965" s="18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>
        <v>80</v>
      </c>
      <c r="AA965" s="54"/>
      <c r="AB965" s="54"/>
      <c r="AC965" s="54"/>
      <c r="AD965" s="54"/>
    </row>
    <row r="966" spans="1:30" x14ac:dyDescent="0.25">
      <c r="A966" s="90"/>
      <c r="B966" s="28">
        <v>45226</v>
      </c>
      <c r="C966" s="85" t="s">
        <v>1038</v>
      </c>
      <c r="D966" s="30" t="s">
        <v>690</v>
      </c>
      <c r="E966" s="31">
        <f>+SUM(G966:AD966)</f>
        <v>34</v>
      </c>
      <c r="F966" s="18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>
        <v>34</v>
      </c>
      <c r="AA966" s="54"/>
      <c r="AB966" s="54"/>
      <c r="AC966" s="54"/>
      <c r="AD966" s="54"/>
    </row>
    <row r="967" spans="1:30" x14ac:dyDescent="0.25">
      <c r="A967" s="90"/>
      <c r="B967" s="28">
        <v>45226</v>
      </c>
      <c r="C967" s="85" t="s">
        <v>121</v>
      </c>
      <c r="D967" s="30" t="s">
        <v>690</v>
      </c>
      <c r="E967" s="31">
        <f>+SUM(G967:AD967)</f>
        <v>115</v>
      </c>
      <c r="F967" s="18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>
        <v>115</v>
      </c>
      <c r="AA967" s="54"/>
      <c r="AB967" s="54"/>
      <c r="AC967" s="54"/>
      <c r="AD967" s="54"/>
    </row>
    <row r="968" spans="1:30" x14ac:dyDescent="0.25">
      <c r="A968" s="90"/>
      <c r="B968" s="28">
        <v>45236</v>
      </c>
      <c r="C968" s="85" t="s">
        <v>691</v>
      </c>
      <c r="D968" s="30" t="s">
        <v>692</v>
      </c>
      <c r="E968" s="31">
        <f>+SUM(G968:AD968)</f>
        <v>210</v>
      </c>
      <c r="F968" s="18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>
        <v>210</v>
      </c>
      <c r="AB968" s="54"/>
      <c r="AC968" s="54"/>
      <c r="AD968" s="54"/>
    </row>
    <row r="969" spans="1:30" x14ac:dyDescent="0.25">
      <c r="A969" s="90"/>
      <c r="B969" s="28">
        <v>45236</v>
      </c>
      <c r="C969" s="85" t="s">
        <v>693</v>
      </c>
      <c r="D969" s="30" t="s">
        <v>692</v>
      </c>
      <c r="E969" s="31">
        <f>+SUM(G969:AD969)</f>
        <v>25</v>
      </c>
      <c r="F969" s="18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>
        <v>25</v>
      </c>
      <c r="AB969" s="54"/>
      <c r="AC969" s="54"/>
      <c r="AD969" s="54"/>
    </row>
    <row r="970" spans="1:30" x14ac:dyDescent="0.25">
      <c r="A970" s="90"/>
      <c r="B970" s="28">
        <v>45236</v>
      </c>
      <c r="C970" s="85" t="s">
        <v>694</v>
      </c>
      <c r="D970" s="30" t="s">
        <v>692</v>
      </c>
      <c r="E970" s="31">
        <f>+SUM(G970:AD970)</f>
        <v>900</v>
      </c>
      <c r="F970" s="18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>
        <v>900</v>
      </c>
      <c r="AB970" s="54"/>
      <c r="AC970" s="54"/>
      <c r="AD970" s="54"/>
    </row>
    <row r="971" spans="1:30" x14ac:dyDescent="0.25">
      <c r="A971" s="90"/>
      <c r="B971" s="28">
        <v>45236</v>
      </c>
      <c r="C971" s="85" t="s">
        <v>695</v>
      </c>
      <c r="D971" s="30" t="s">
        <v>692</v>
      </c>
      <c r="E971" s="31">
        <f>+SUM(G971:AD971)</f>
        <v>210</v>
      </c>
      <c r="F971" s="18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>
        <v>210</v>
      </c>
      <c r="AB971" s="54"/>
      <c r="AC971" s="54"/>
      <c r="AD971" s="54"/>
    </row>
    <row r="972" spans="1:30" x14ac:dyDescent="0.25">
      <c r="A972" s="90"/>
      <c r="B972" s="28">
        <v>45237</v>
      </c>
      <c r="C972" s="85" t="s">
        <v>696</v>
      </c>
      <c r="D972" s="30" t="s">
        <v>692</v>
      </c>
      <c r="E972" s="31">
        <f>+SUM(G972:AD972)</f>
        <v>60</v>
      </c>
      <c r="F972" s="18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>
        <v>60</v>
      </c>
      <c r="AB972" s="54"/>
      <c r="AC972" s="54"/>
      <c r="AD972" s="54"/>
    </row>
    <row r="973" spans="1:30" x14ac:dyDescent="0.25">
      <c r="A973" s="90"/>
      <c r="B973" s="28">
        <v>45237</v>
      </c>
      <c r="C973" s="85" t="s">
        <v>697</v>
      </c>
      <c r="D973" s="30" t="s">
        <v>692</v>
      </c>
      <c r="E973" s="31">
        <f>+SUM(G973:AD973)</f>
        <v>115.5</v>
      </c>
      <c r="F973" s="18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>
        <v>115.5</v>
      </c>
      <c r="AB973" s="54"/>
      <c r="AC973" s="54"/>
      <c r="AD973" s="54"/>
    </row>
    <row r="974" spans="1:30" x14ac:dyDescent="0.25">
      <c r="A974" s="90"/>
      <c r="B974" s="28">
        <v>45238</v>
      </c>
      <c r="C974" s="85" t="s">
        <v>121</v>
      </c>
      <c r="D974" s="30" t="s">
        <v>692</v>
      </c>
      <c r="E974" s="31">
        <f>+SUM(G974:AD974)</f>
        <v>50</v>
      </c>
      <c r="F974" s="18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>
        <v>50</v>
      </c>
      <c r="AC974" s="54"/>
      <c r="AD974" s="54"/>
    </row>
    <row r="975" spans="1:30" x14ac:dyDescent="0.25">
      <c r="A975" s="90"/>
      <c r="B975" s="28">
        <v>45238</v>
      </c>
      <c r="C975" s="85" t="s">
        <v>698</v>
      </c>
      <c r="D975" s="30" t="s">
        <v>692</v>
      </c>
      <c r="E975" s="31">
        <f>+SUM(G975:AD975)</f>
        <v>15</v>
      </c>
      <c r="F975" s="18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>
        <v>15</v>
      </c>
      <c r="AC975" s="54"/>
      <c r="AD975" s="54"/>
    </row>
    <row r="976" spans="1:30" x14ac:dyDescent="0.25">
      <c r="A976" s="90"/>
      <c r="B976" s="28">
        <v>45247</v>
      </c>
      <c r="C976" s="85" t="s">
        <v>699</v>
      </c>
      <c r="D976" s="30" t="s">
        <v>700</v>
      </c>
      <c r="E976" s="31">
        <f>+SUM(G976:AD976)</f>
        <v>100</v>
      </c>
      <c r="F976" s="18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>
        <v>100</v>
      </c>
      <c r="AC976" s="54"/>
      <c r="AD976" s="54"/>
    </row>
    <row r="977" spans="1:30" x14ac:dyDescent="0.25">
      <c r="A977" s="90"/>
      <c r="B977" s="28">
        <v>45288</v>
      </c>
      <c r="C977" s="85" t="s">
        <v>701</v>
      </c>
      <c r="D977" s="30" t="s">
        <v>633</v>
      </c>
      <c r="E977" s="31">
        <f>+SUM(G977:AD977)</f>
        <v>120</v>
      </c>
      <c r="F977" s="18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>
        <v>120</v>
      </c>
    </row>
    <row r="978" spans="1:30" x14ac:dyDescent="0.25">
      <c r="A978" s="90"/>
      <c r="B978" s="28">
        <v>45288</v>
      </c>
      <c r="C978" s="85" t="s">
        <v>702</v>
      </c>
      <c r="D978" s="30" t="s">
        <v>703</v>
      </c>
      <c r="E978" s="31">
        <f>+SUM(G978:AD978)</f>
        <v>120</v>
      </c>
      <c r="F978" s="18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>
        <v>120</v>
      </c>
    </row>
    <row r="979" spans="1:30" x14ac:dyDescent="0.25">
      <c r="A979" s="91"/>
      <c r="B979" s="28">
        <v>45288</v>
      </c>
      <c r="C979" s="85" t="s">
        <v>704</v>
      </c>
      <c r="D979" s="30" t="s">
        <v>633</v>
      </c>
      <c r="E979" s="31">
        <f>+SUM(G979:AD979)</f>
        <v>20</v>
      </c>
      <c r="F979" s="18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>
        <v>20</v>
      </c>
    </row>
    <row r="980" spans="1:30" ht="18.75" customHeight="1" x14ac:dyDescent="0.25">
      <c r="A980" s="101" t="s">
        <v>1276</v>
      </c>
      <c r="B980" s="102"/>
      <c r="C980" s="102"/>
      <c r="D980" s="103"/>
      <c r="E980" s="19">
        <f>SUM(E845:E979)</f>
        <v>63418.68</v>
      </c>
      <c r="F980" s="33"/>
      <c r="G980" s="19">
        <f>SUM(G845:G979)</f>
        <v>0</v>
      </c>
      <c r="H980" s="19">
        <f>SUM(H845:H979)</f>
        <v>0</v>
      </c>
      <c r="I980" s="19">
        <f>SUM(I845:I979)</f>
        <v>2882.5</v>
      </c>
      <c r="J980" s="19">
        <f>SUM(J845:J979)</f>
        <v>2410</v>
      </c>
      <c r="K980" s="19">
        <f>SUM(K845:K979)</f>
        <v>0</v>
      </c>
      <c r="L980" s="19">
        <f>SUM(L845:L979)</f>
        <v>10127.73</v>
      </c>
      <c r="M980" s="19">
        <f>SUM(M845:M979)</f>
        <v>0</v>
      </c>
      <c r="N980" s="19">
        <f>SUM(N845:N979)</f>
        <v>0</v>
      </c>
      <c r="O980" s="19">
        <f>SUM(O845:O979)</f>
        <v>4755.91</v>
      </c>
      <c r="P980" s="19">
        <f>SUM(P845:P979)</f>
        <v>3724</v>
      </c>
      <c r="Q980" s="19">
        <f>SUM(Q845:Q979)</f>
        <v>2178</v>
      </c>
      <c r="R980" s="19">
        <f>SUM(R845:R979)</f>
        <v>10396</v>
      </c>
      <c r="S980" s="19">
        <f>SUM(S845:S979)</f>
        <v>0</v>
      </c>
      <c r="T980" s="19">
        <f>SUM(T845:T979)</f>
        <v>3231.5</v>
      </c>
      <c r="U980" s="19">
        <f>SUM(U845:U979)</f>
        <v>1139</v>
      </c>
      <c r="V980" s="19">
        <f>SUM(V845:V979)</f>
        <v>5567.04</v>
      </c>
      <c r="W980" s="19">
        <f>SUM(W845:W979)</f>
        <v>0</v>
      </c>
      <c r="X980" s="19">
        <f>SUM(X845:X979)</f>
        <v>11410</v>
      </c>
      <c r="Y980" s="19">
        <f>SUM(Y845:Y979)</f>
        <v>0</v>
      </c>
      <c r="Z980" s="19">
        <f>SUM(Z845:Z979)</f>
        <v>3651.5</v>
      </c>
      <c r="AA980" s="19">
        <f>SUM(AA845:AA979)</f>
        <v>1520.5</v>
      </c>
      <c r="AB980" s="19">
        <f>SUM(AB845:AB979)</f>
        <v>165</v>
      </c>
      <c r="AC980" s="19">
        <f>SUM(AC845:AC979)</f>
        <v>0</v>
      </c>
      <c r="AD980" s="19">
        <f>SUM(AD845:AD979)</f>
        <v>260</v>
      </c>
    </row>
    <row r="983" spans="1:30" ht="15" customHeight="1" x14ac:dyDescent="0.25">
      <c r="A983" s="107" t="s">
        <v>1104</v>
      </c>
      <c r="B983" s="28">
        <v>44966</v>
      </c>
      <c r="C983" s="85" t="s">
        <v>1105</v>
      </c>
      <c r="D983" s="30" t="s">
        <v>338</v>
      </c>
      <c r="E983" s="31">
        <f>+SUM(G983:AD983)</f>
        <v>20</v>
      </c>
      <c r="F983" s="18"/>
      <c r="G983" s="54"/>
      <c r="H983" s="54"/>
      <c r="I983" s="54"/>
      <c r="J983" s="54">
        <v>20</v>
      </c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</row>
    <row r="984" spans="1:30" x14ac:dyDescent="0.25">
      <c r="A984" s="108"/>
      <c r="B984" s="28">
        <v>44966</v>
      </c>
      <c r="C984" s="85" t="s">
        <v>1079</v>
      </c>
      <c r="D984" s="30" t="s">
        <v>338</v>
      </c>
      <c r="E984" s="31">
        <f>+SUM(G984:AD984)</f>
        <v>25</v>
      </c>
      <c r="F984" s="18"/>
      <c r="G984" s="54"/>
      <c r="H984" s="54"/>
      <c r="I984" s="54"/>
      <c r="J984" s="54">
        <v>25</v>
      </c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</row>
    <row r="985" spans="1:30" x14ac:dyDescent="0.25">
      <c r="A985" s="108"/>
      <c r="B985" s="28">
        <v>44981</v>
      </c>
      <c r="C985" s="85" t="s">
        <v>1080</v>
      </c>
      <c r="D985" s="30" t="s">
        <v>338</v>
      </c>
      <c r="E985" s="31">
        <f>+SUM(G985:AD985)</f>
        <v>28</v>
      </c>
      <c r="F985" s="18"/>
      <c r="G985" s="54"/>
      <c r="H985" s="54"/>
      <c r="I985" s="54"/>
      <c r="J985" s="54">
        <v>28</v>
      </c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</row>
    <row r="986" spans="1:30" x14ac:dyDescent="0.25">
      <c r="A986" s="108"/>
      <c r="B986" s="28">
        <v>44988</v>
      </c>
      <c r="C986" s="85" t="s">
        <v>1081</v>
      </c>
      <c r="D986" s="30" t="s">
        <v>338</v>
      </c>
      <c r="E986" s="31">
        <f>+SUM(H986:AD986)</f>
        <v>318</v>
      </c>
      <c r="F986" s="18"/>
      <c r="G986" s="54"/>
      <c r="H986" s="54"/>
      <c r="I986" s="54"/>
      <c r="J986" s="54"/>
      <c r="K986" s="54"/>
      <c r="L986" s="54">
        <v>318</v>
      </c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</row>
    <row r="987" spans="1:30" x14ac:dyDescent="0.25">
      <c r="A987" s="108"/>
      <c r="B987" s="28">
        <v>44988</v>
      </c>
      <c r="C987" s="85" t="s">
        <v>1082</v>
      </c>
      <c r="D987" s="30" t="s">
        <v>338</v>
      </c>
      <c r="E987" s="31">
        <f>+SUM(H987:AD987)</f>
        <v>180</v>
      </c>
      <c r="F987" s="18"/>
      <c r="G987" s="54"/>
      <c r="H987" s="54"/>
      <c r="I987" s="54"/>
      <c r="J987" s="54"/>
      <c r="K987" s="54"/>
      <c r="L987" s="54">
        <v>180</v>
      </c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</row>
    <row r="988" spans="1:30" x14ac:dyDescent="0.25">
      <c r="A988" s="108"/>
      <c r="B988" s="28">
        <v>44998</v>
      </c>
      <c r="C988" s="85" t="s">
        <v>1083</v>
      </c>
      <c r="D988" s="30" t="s">
        <v>338</v>
      </c>
      <c r="E988" s="31">
        <f>+SUM(H988:AD988)</f>
        <v>75</v>
      </c>
      <c r="F988" s="18"/>
      <c r="G988" s="54"/>
      <c r="H988" s="54"/>
      <c r="I988" s="54"/>
      <c r="J988" s="54"/>
      <c r="K988" s="54"/>
      <c r="L988" s="54">
        <v>75</v>
      </c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</row>
    <row r="989" spans="1:30" x14ac:dyDescent="0.25">
      <c r="A989" s="108"/>
      <c r="B989" s="28">
        <v>44999</v>
      </c>
      <c r="C989" s="85" t="s">
        <v>1083</v>
      </c>
      <c r="D989" s="30" t="s">
        <v>338</v>
      </c>
      <c r="E989" s="31">
        <f>+SUM(H989:AD989)</f>
        <v>100</v>
      </c>
      <c r="F989" s="18"/>
      <c r="G989" s="54"/>
      <c r="H989" s="54"/>
      <c r="I989" s="54"/>
      <c r="J989" s="54"/>
      <c r="K989" s="54"/>
      <c r="L989" s="54">
        <v>100</v>
      </c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</row>
    <row r="990" spans="1:30" x14ac:dyDescent="0.25">
      <c r="A990" s="108"/>
      <c r="B990" s="28">
        <v>44999</v>
      </c>
      <c r="C990" s="85" t="s">
        <v>1084</v>
      </c>
      <c r="D990" s="30" t="s">
        <v>338</v>
      </c>
      <c r="E990" s="31">
        <f>+SUM(H990:AD990)</f>
        <v>77</v>
      </c>
      <c r="F990" s="18"/>
      <c r="G990" s="54"/>
      <c r="H990" s="54"/>
      <c r="I990" s="54"/>
      <c r="J990" s="54"/>
      <c r="K990" s="54"/>
      <c r="L990" s="54">
        <v>77</v>
      </c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</row>
    <row r="991" spans="1:30" x14ac:dyDescent="0.25">
      <c r="A991" s="108"/>
      <c r="B991" s="28">
        <v>45001</v>
      </c>
      <c r="C991" s="85" t="s">
        <v>1106</v>
      </c>
      <c r="D991" s="30" t="s">
        <v>338</v>
      </c>
      <c r="E991" s="31">
        <f>+SUM(H991:AD991)</f>
        <v>136.5</v>
      </c>
      <c r="F991" s="18"/>
      <c r="G991" s="54"/>
      <c r="H991" s="54"/>
      <c r="I991" s="54"/>
      <c r="J991" s="54"/>
      <c r="K991" s="54"/>
      <c r="L991" s="54">
        <v>136.5</v>
      </c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</row>
    <row r="992" spans="1:30" x14ac:dyDescent="0.25">
      <c r="A992" s="108"/>
      <c r="B992" s="28">
        <v>45002</v>
      </c>
      <c r="C992" s="85" t="s">
        <v>1085</v>
      </c>
      <c r="D992" s="30" t="s">
        <v>338</v>
      </c>
      <c r="E992" s="31">
        <f>+SUM(H992:AD992)</f>
        <v>72</v>
      </c>
      <c r="F992" s="18"/>
      <c r="G992" s="54"/>
      <c r="H992" s="54"/>
      <c r="I992" s="54"/>
      <c r="J992" s="54"/>
      <c r="K992" s="54"/>
      <c r="L992" s="54">
        <v>72</v>
      </c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</row>
    <row r="993" spans="1:30" x14ac:dyDescent="0.25">
      <c r="A993" s="108"/>
      <c r="B993" s="28">
        <v>45002</v>
      </c>
      <c r="C993" s="85" t="s">
        <v>1086</v>
      </c>
      <c r="D993" s="30" t="s">
        <v>338</v>
      </c>
      <c r="E993" s="31">
        <f>+SUM(H993:AD993)</f>
        <v>50</v>
      </c>
      <c r="F993" s="18"/>
      <c r="G993" s="54"/>
      <c r="H993" s="54"/>
      <c r="I993" s="54"/>
      <c r="J993" s="54"/>
      <c r="K993" s="54"/>
      <c r="L993" s="54">
        <v>50</v>
      </c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</row>
    <row r="994" spans="1:30" x14ac:dyDescent="0.25">
      <c r="A994" s="108"/>
      <c r="B994" s="28">
        <v>45002</v>
      </c>
      <c r="C994" s="85" t="s">
        <v>1087</v>
      </c>
      <c r="D994" s="30" t="s">
        <v>338</v>
      </c>
      <c r="E994" s="31">
        <f>+SUM(H994:AD994)</f>
        <v>14</v>
      </c>
      <c r="F994" s="18"/>
      <c r="G994" s="54"/>
      <c r="H994" s="54"/>
      <c r="I994" s="54"/>
      <c r="J994" s="54"/>
      <c r="K994" s="54"/>
      <c r="L994" s="54">
        <v>14</v>
      </c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</row>
    <row r="995" spans="1:30" x14ac:dyDescent="0.25">
      <c r="A995" s="108"/>
      <c r="B995" s="28">
        <v>45002</v>
      </c>
      <c r="C995" s="85" t="s">
        <v>1107</v>
      </c>
      <c r="D995" s="30" t="s">
        <v>338</v>
      </c>
      <c r="E995" s="31">
        <f>+SUM(H995:AD995)</f>
        <v>60</v>
      </c>
      <c r="F995" s="18"/>
      <c r="G995" s="54"/>
      <c r="H995" s="54"/>
      <c r="I995" s="54"/>
      <c r="J995" s="54"/>
      <c r="K995" s="54"/>
      <c r="L995" s="54">
        <v>60</v>
      </c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</row>
    <row r="996" spans="1:30" x14ac:dyDescent="0.25">
      <c r="A996" s="108"/>
      <c r="B996" s="28">
        <v>45006</v>
      </c>
      <c r="C996" s="85" t="s">
        <v>1088</v>
      </c>
      <c r="D996" s="30" t="s">
        <v>338</v>
      </c>
      <c r="E996" s="31">
        <f>+SUM(H996:AD996)</f>
        <v>140</v>
      </c>
      <c r="F996" s="18"/>
      <c r="G996" s="54"/>
      <c r="H996" s="54"/>
      <c r="I996" s="54"/>
      <c r="J996" s="54"/>
      <c r="K996" s="54"/>
      <c r="L996" s="54">
        <v>140</v>
      </c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</row>
    <row r="997" spans="1:30" x14ac:dyDescent="0.25">
      <c r="A997" s="108"/>
      <c r="B997" s="28">
        <v>45006</v>
      </c>
      <c r="C997" s="85" t="s">
        <v>1089</v>
      </c>
      <c r="D997" s="30" t="s">
        <v>338</v>
      </c>
      <c r="E997" s="31">
        <f>+SUM(H997:AD997)</f>
        <v>180</v>
      </c>
      <c r="F997" s="18"/>
      <c r="G997" s="54"/>
      <c r="H997" s="54"/>
      <c r="I997" s="54"/>
      <c r="J997" s="54"/>
      <c r="K997" s="54"/>
      <c r="L997" s="54">
        <v>180</v>
      </c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</row>
    <row r="998" spans="1:30" x14ac:dyDescent="0.25">
      <c r="A998" s="108"/>
      <c r="B998" s="28">
        <v>45012</v>
      </c>
      <c r="C998" s="85" t="s">
        <v>1090</v>
      </c>
      <c r="D998" s="30" t="s">
        <v>338</v>
      </c>
      <c r="E998" s="31">
        <f>+SUM(H998:AD998)</f>
        <v>29</v>
      </c>
      <c r="F998" s="18"/>
      <c r="G998" s="54"/>
      <c r="H998" s="54"/>
      <c r="I998" s="54"/>
      <c r="J998" s="54"/>
      <c r="K998" s="54"/>
      <c r="L998" s="54">
        <v>29</v>
      </c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</row>
    <row r="999" spans="1:30" x14ac:dyDescent="0.25">
      <c r="A999" s="108"/>
      <c r="B999" s="28">
        <v>45013</v>
      </c>
      <c r="C999" s="85" t="s">
        <v>152</v>
      </c>
      <c r="D999" s="30" t="s">
        <v>338</v>
      </c>
      <c r="E999" s="31">
        <f>+SUM(H999:AD999)</f>
        <v>40</v>
      </c>
      <c r="F999" s="18"/>
      <c r="G999" s="54"/>
      <c r="H999" s="54"/>
      <c r="I999" s="54"/>
      <c r="J999" s="54"/>
      <c r="K999" s="54"/>
      <c r="L999" s="54">
        <v>40</v>
      </c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</row>
    <row r="1000" spans="1:30" s="63" customFormat="1" x14ac:dyDescent="0.25">
      <c r="A1000" s="108"/>
      <c r="B1000" s="60">
        <v>45015</v>
      </c>
      <c r="C1000" s="86" t="s">
        <v>1091</v>
      </c>
      <c r="D1000" s="106" t="s">
        <v>338</v>
      </c>
      <c r="E1000" s="61">
        <f>+SUM(H1000:AD1000)</f>
        <v>500</v>
      </c>
      <c r="F1000" s="93"/>
      <c r="G1000" s="62"/>
      <c r="H1000" s="62"/>
      <c r="I1000" s="62"/>
      <c r="J1000" s="62"/>
      <c r="K1000" s="62"/>
      <c r="L1000" s="62">
        <v>500</v>
      </c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</row>
    <row r="1001" spans="1:30" x14ac:dyDescent="0.25">
      <c r="A1001" s="108"/>
      <c r="B1001" s="28">
        <v>45016</v>
      </c>
      <c r="C1001" s="85" t="s">
        <v>1092</v>
      </c>
      <c r="D1001" s="30" t="s">
        <v>338</v>
      </c>
      <c r="E1001" s="31">
        <v>320</v>
      </c>
      <c r="F1001" s="18"/>
      <c r="G1001" s="54"/>
      <c r="H1001" s="54"/>
      <c r="I1001" s="54"/>
      <c r="J1001" s="54"/>
      <c r="K1001" s="54"/>
      <c r="L1001" s="54">
        <v>320</v>
      </c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</row>
    <row r="1002" spans="1:30" x14ac:dyDescent="0.25">
      <c r="A1002" s="108"/>
      <c r="B1002" s="28">
        <v>45024</v>
      </c>
      <c r="C1002" s="85" t="s">
        <v>1108</v>
      </c>
      <c r="D1002" s="30" t="s">
        <v>338</v>
      </c>
      <c r="E1002" s="31">
        <f>+SUM(H1002:AD1002)</f>
        <v>80</v>
      </c>
      <c r="F1002" s="18"/>
      <c r="G1002" s="54"/>
      <c r="H1002" s="54"/>
      <c r="I1002" s="54"/>
      <c r="J1002" s="54"/>
      <c r="K1002" s="54"/>
      <c r="L1002" s="54"/>
      <c r="M1002" s="54"/>
      <c r="N1002" s="54">
        <v>80</v>
      </c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</row>
    <row r="1003" spans="1:30" x14ac:dyDescent="0.25">
      <c r="A1003" s="108"/>
      <c r="B1003" s="28">
        <v>45026</v>
      </c>
      <c r="C1003" s="85" t="s">
        <v>1109</v>
      </c>
      <c r="D1003" s="30" t="s">
        <v>338</v>
      </c>
      <c r="E1003" s="31">
        <f>+SUM(H1003:AD1003)</f>
        <v>40</v>
      </c>
      <c r="F1003" s="18"/>
      <c r="G1003" s="54"/>
      <c r="H1003" s="54"/>
      <c r="I1003" s="54"/>
      <c r="J1003" s="54"/>
      <c r="K1003" s="54"/>
      <c r="L1003" s="54"/>
      <c r="M1003" s="54"/>
      <c r="N1003" s="54">
        <v>40</v>
      </c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</row>
    <row r="1004" spans="1:30" x14ac:dyDescent="0.25">
      <c r="A1004" s="108"/>
      <c r="B1004" s="28">
        <v>45026</v>
      </c>
      <c r="C1004" s="85" t="s">
        <v>117</v>
      </c>
      <c r="D1004" s="30" t="s">
        <v>338</v>
      </c>
      <c r="E1004" s="31">
        <f>+SUM(H1004:AD1004)</f>
        <v>95</v>
      </c>
      <c r="F1004" s="18"/>
      <c r="G1004" s="54"/>
      <c r="H1004" s="54"/>
      <c r="I1004" s="54"/>
      <c r="J1004" s="54"/>
      <c r="K1004" s="54"/>
      <c r="L1004" s="54"/>
      <c r="M1004" s="54"/>
      <c r="N1004" s="54">
        <v>95</v>
      </c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</row>
    <row r="1005" spans="1:30" x14ac:dyDescent="0.25">
      <c r="A1005" s="108"/>
      <c r="B1005" s="28">
        <v>45028</v>
      </c>
      <c r="C1005" s="85" t="s">
        <v>1093</v>
      </c>
      <c r="D1005" s="30" t="s">
        <v>338</v>
      </c>
      <c r="E1005" s="31">
        <f>+SUM(H1005:AD1005)</f>
        <v>78</v>
      </c>
      <c r="F1005" s="18"/>
      <c r="G1005" s="54"/>
      <c r="H1005" s="54"/>
      <c r="I1005" s="54"/>
      <c r="J1005" s="54"/>
      <c r="K1005" s="54"/>
      <c r="L1005" s="54"/>
      <c r="M1005" s="54"/>
      <c r="N1005" s="54">
        <v>78</v>
      </c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</row>
    <row r="1006" spans="1:30" x14ac:dyDescent="0.25">
      <c r="A1006" s="108"/>
      <c r="B1006" s="28">
        <v>45044</v>
      </c>
      <c r="C1006" s="85" t="s">
        <v>393</v>
      </c>
      <c r="D1006" s="30" t="s">
        <v>338</v>
      </c>
      <c r="E1006" s="31">
        <f>+SUM(H1006:AD1006)</f>
        <v>40</v>
      </c>
      <c r="F1006" s="18"/>
      <c r="G1006" s="54"/>
      <c r="H1006" s="54"/>
      <c r="I1006" s="54"/>
      <c r="J1006" s="54"/>
      <c r="K1006" s="54"/>
      <c r="L1006" s="54"/>
      <c r="M1006" s="54"/>
      <c r="N1006" s="54">
        <v>40</v>
      </c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</row>
    <row r="1007" spans="1:30" x14ac:dyDescent="0.25">
      <c r="A1007" s="108"/>
      <c r="B1007" s="28">
        <v>45056</v>
      </c>
      <c r="C1007" s="85" t="s">
        <v>1094</v>
      </c>
      <c r="D1007" s="30" t="s">
        <v>338</v>
      </c>
      <c r="E1007" s="31">
        <f>+SUM(H1007:AD1007)</f>
        <v>84</v>
      </c>
      <c r="F1007" s="18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>
        <v>84</v>
      </c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</row>
    <row r="1008" spans="1:30" x14ac:dyDescent="0.25">
      <c r="A1008" s="108"/>
      <c r="B1008" s="28">
        <v>45057</v>
      </c>
      <c r="C1008" s="85" t="s">
        <v>1095</v>
      </c>
      <c r="D1008" s="30" t="s">
        <v>338</v>
      </c>
      <c r="E1008" s="31">
        <f>+SUM(H1008:AD1008)</f>
        <v>180</v>
      </c>
      <c r="F1008" s="18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>
        <v>180</v>
      </c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</row>
    <row r="1009" spans="1:30" x14ac:dyDescent="0.25">
      <c r="A1009" s="108"/>
      <c r="B1009" s="28">
        <v>45062</v>
      </c>
      <c r="C1009" s="85" t="s">
        <v>999</v>
      </c>
      <c r="D1009" s="30" t="s">
        <v>1096</v>
      </c>
      <c r="E1009" s="31">
        <f>+SUM(H1009:AD1009)</f>
        <v>74</v>
      </c>
      <c r="F1009" s="18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>
        <v>74</v>
      </c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</row>
    <row r="1010" spans="1:30" x14ac:dyDescent="0.25">
      <c r="A1010" s="108"/>
      <c r="B1010" s="28">
        <v>45062</v>
      </c>
      <c r="C1010" s="85" t="s">
        <v>427</v>
      </c>
      <c r="D1010" s="30" t="s">
        <v>1096</v>
      </c>
      <c r="E1010" s="31">
        <f>+SUM(H1010:AD1010)</f>
        <v>35</v>
      </c>
      <c r="F1010" s="18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>
        <v>35</v>
      </c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</row>
    <row r="1011" spans="1:30" x14ac:dyDescent="0.25">
      <c r="A1011" s="108"/>
      <c r="B1011" s="28">
        <v>45062</v>
      </c>
      <c r="C1011" s="85" t="s">
        <v>94</v>
      </c>
      <c r="D1011" s="30" t="s">
        <v>1096</v>
      </c>
      <c r="E1011" s="31">
        <f>+SUM(H1011:AD1011)</f>
        <v>32</v>
      </c>
      <c r="F1011" s="18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>
        <v>32</v>
      </c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</row>
    <row r="1012" spans="1:30" x14ac:dyDescent="0.25">
      <c r="A1012" s="108"/>
      <c r="B1012" s="28">
        <v>45063</v>
      </c>
      <c r="C1012" s="85" t="s">
        <v>1110</v>
      </c>
      <c r="D1012" s="30" t="s">
        <v>1096</v>
      </c>
      <c r="E1012" s="31">
        <f>+SUM(H1012:AD1012)</f>
        <v>30</v>
      </c>
      <c r="F1012" s="18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>
        <v>30</v>
      </c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  <c r="AA1012" s="54"/>
      <c r="AB1012" s="54"/>
      <c r="AC1012" s="54"/>
      <c r="AD1012" s="54"/>
    </row>
    <row r="1013" spans="1:30" x14ac:dyDescent="0.25">
      <c r="A1013" s="108"/>
      <c r="B1013" s="28">
        <v>45064</v>
      </c>
      <c r="C1013" s="85" t="s">
        <v>1111</v>
      </c>
      <c r="D1013" s="30" t="s">
        <v>1096</v>
      </c>
      <c r="E1013" s="31">
        <f>+SUM(H1013:AD1013)</f>
        <v>74</v>
      </c>
      <c r="F1013" s="18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>
        <v>74</v>
      </c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  <c r="AA1013" s="54"/>
      <c r="AB1013" s="54"/>
      <c r="AC1013" s="54"/>
      <c r="AD1013" s="54"/>
    </row>
    <row r="1014" spans="1:30" x14ac:dyDescent="0.25">
      <c r="A1014" s="108"/>
      <c r="B1014" s="28">
        <v>45064</v>
      </c>
      <c r="C1014" s="85" t="s">
        <v>1112</v>
      </c>
      <c r="D1014" s="30" t="s">
        <v>1096</v>
      </c>
      <c r="E1014" s="31">
        <f>+SUM(H1014:AD1014)</f>
        <v>24</v>
      </c>
      <c r="F1014" s="18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>
        <v>24</v>
      </c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4"/>
      <c r="AC1014" s="54"/>
      <c r="AD1014" s="54"/>
    </row>
    <row r="1015" spans="1:30" x14ac:dyDescent="0.25">
      <c r="A1015" s="108"/>
      <c r="B1015" s="28">
        <v>45091</v>
      </c>
      <c r="C1015" s="85" t="s">
        <v>1113</v>
      </c>
      <c r="D1015" s="30" t="s">
        <v>623</v>
      </c>
      <c r="E1015" s="31">
        <f>+SUM(H1015:AD1015)</f>
        <v>59.5</v>
      </c>
      <c r="F1015" s="18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>
        <v>59.5</v>
      </c>
      <c r="S1015" s="54"/>
      <c r="T1015" s="54"/>
      <c r="U1015" s="54"/>
      <c r="V1015" s="54"/>
      <c r="W1015" s="54"/>
      <c r="X1015" s="54"/>
      <c r="Y1015" s="54"/>
      <c r="Z1015" s="54"/>
      <c r="AA1015" s="54"/>
      <c r="AB1015" s="54"/>
      <c r="AC1015" s="54"/>
      <c r="AD1015" s="54"/>
    </row>
    <row r="1016" spans="1:30" x14ac:dyDescent="0.25">
      <c r="A1016" s="108"/>
      <c r="B1016" s="28">
        <v>45093</v>
      </c>
      <c r="C1016" s="85" t="s">
        <v>1097</v>
      </c>
      <c r="D1016" s="30" t="s">
        <v>355</v>
      </c>
      <c r="E1016" s="31">
        <f>+SUM(H1016:AD1016)</f>
        <v>77</v>
      </c>
      <c r="F1016" s="18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>
        <v>77</v>
      </c>
      <c r="S1016" s="54"/>
      <c r="T1016" s="54"/>
      <c r="U1016" s="54"/>
      <c r="V1016" s="54"/>
      <c r="W1016" s="54"/>
      <c r="X1016" s="54"/>
      <c r="Y1016" s="54"/>
      <c r="Z1016" s="54"/>
      <c r="AA1016" s="54"/>
      <c r="AB1016" s="54"/>
      <c r="AC1016" s="54"/>
      <c r="AD1016" s="54"/>
    </row>
    <row r="1017" spans="1:30" s="63" customFormat="1" x14ac:dyDescent="0.25">
      <c r="A1017" s="108"/>
      <c r="B1017" s="60">
        <v>45178</v>
      </c>
      <c r="C1017" s="86" t="s">
        <v>1098</v>
      </c>
      <c r="D1017" s="106" t="s">
        <v>338</v>
      </c>
      <c r="E1017" s="61">
        <f>+SUM(H1017:AD1017)</f>
        <v>1500</v>
      </c>
      <c r="F1017" s="93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>
        <v>1500</v>
      </c>
      <c r="Y1017" s="62"/>
      <c r="Z1017" s="62"/>
      <c r="AA1017" s="62"/>
      <c r="AB1017" s="62"/>
      <c r="AC1017" s="62"/>
      <c r="AD1017" s="62"/>
    </row>
    <row r="1018" spans="1:30" x14ac:dyDescent="0.25">
      <c r="A1018" s="108"/>
      <c r="B1018" s="28">
        <v>45190</v>
      </c>
      <c r="C1018" s="85" t="s">
        <v>1099</v>
      </c>
      <c r="D1018" s="30" t="s">
        <v>338</v>
      </c>
      <c r="E1018" s="31">
        <f>+SUM(H1018:AD1018)</f>
        <v>20</v>
      </c>
      <c r="F1018" s="18"/>
      <c r="G1018" s="54"/>
      <c r="H1018" s="54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>
        <v>20</v>
      </c>
      <c r="Y1018" s="54"/>
      <c r="Z1018" s="54"/>
      <c r="AA1018" s="54"/>
      <c r="AB1018" s="54"/>
      <c r="AC1018" s="54"/>
      <c r="AD1018" s="54"/>
    </row>
    <row r="1019" spans="1:30" x14ac:dyDescent="0.25">
      <c r="A1019" s="108"/>
      <c r="B1019" s="28">
        <v>45209</v>
      </c>
      <c r="C1019" s="85" t="s">
        <v>1100</v>
      </c>
      <c r="D1019" s="30" t="s">
        <v>338</v>
      </c>
      <c r="E1019" s="31">
        <f>+SUM(H1019:AD1019)</f>
        <v>100</v>
      </c>
      <c r="F1019" s="18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>
        <v>100</v>
      </c>
      <c r="AA1019" s="54"/>
      <c r="AB1019" s="54"/>
      <c r="AC1019" s="54"/>
      <c r="AD1019" s="54"/>
    </row>
    <row r="1020" spans="1:30" x14ac:dyDescent="0.25">
      <c r="A1020" s="108"/>
      <c r="B1020" s="28">
        <v>45220</v>
      </c>
      <c r="C1020" s="85" t="s">
        <v>1101</v>
      </c>
      <c r="D1020" s="30" t="s">
        <v>338</v>
      </c>
      <c r="E1020" s="31">
        <f>+SUM(H1020:AD1020)</f>
        <v>70</v>
      </c>
      <c r="F1020" s="18"/>
      <c r="G1020" s="54"/>
      <c r="H1020" s="54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>
        <v>70</v>
      </c>
      <c r="AA1020" s="54"/>
      <c r="AB1020" s="54"/>
      <c r="AC1020" s="54"/>
      <c r="AD1020" s="54"/>
    </row>
    <row r="1021" spans="1:30" x14ac:dyDescent="0.25">
      <c r="A1021" s="108"/>
      <c r="B1021" s="28">
        <v>45209</v>
      </c>
      <c r="C1021" s="85" t="s">
        <v>1102</v>
      </c>
      <c r="D1021" s="30" t="s">
        <v>338</v>
      </c>
      <c r="E1021" s="31">
        <f>+SUM(H1021:AD1021)</f>
        <v>55</v>
      </c>
      <c r="F1021" s="18"/>
      <c r="G1021" s="54"/>
      <c r="H1021" s="54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  <c r="U1021" s="54"/>
      <c r="V1021" s="54"/>
      <c r="W1021" s="54"/>
      <c r="X1021" s="54"/>
      <c r="Y1021" s="54"/>
      <c r="Z1021" s="54">
        <v>55</v>
      </c>
      <c r="AA1021" s="54"/>
      <c r="AB1021" s="54"/>
      <c r="AC1021" s="54"/>
      <c r="AD1021" s="54"/>
    </row>
    <row r="1022" spans="1:30" s="63" customFormat="1" x14ac:dyDescent="0.25">
      <c r="A1022" s="109"/>
      <c r="B1022" s="60">
        <v>45244</v>
      </c>
      <c r="C1022" s="86" t="s">
        <v>1103</v>
      </c>
      <c r="D1022" s="106" t="s">
        <v>338</v>
      </c>
      <c r="E1022" s="61">
        <f>+SUM(H1022:AD1022)</f>
        <v>400</v>
      </c>
      <c r="F1022" s="93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>
        <v>400</v>
      </c>
    </row>
    <row r="1023" spans="1:30" ht="18.75" x14ac:dyDescent="0.25">
      <c r="A1023" s="101" t="s">
        <v>1273</v>
      </c>
      <c r="B1023" s="102"/>
      <c r="C1023" s="102"/>
      <c r="D1023" s="103"/>
      <c r="E1023" s="19">
        <f>SUM(E983:E1022)</f>
        <v>5512</v>
      </c>
      <c r="F1023" s="33"/>
      <c r="G1023" s="19">
        <f>SUM(G983:G1022)</f>
        <v>0</v>
      </c>
      <c r="H1023" s="19">
        <f>SUM(H983:H1022)</f>
        <v>0</v>
      </c>
      <c r="I1023" s="19">
        <f>SUM(I983:I1022)</f>
        <v>0</v>
      </c>
      <c r="J1023" s="19">
        <f>SUM(J983:J1022)</f>
        <v>73</v>
      </c>
      <c r="K1023" s="19">
        <f>SUM(K983:K1022)</f>
        <v>0</v>
      </c>
      <c r="L1023" s="19">
        <f>SUM(L983:L1022)</f>
        <v>2291.5</v>
      </c>
      <c r="M1023" s="19">
        <f>SUM(M983:M1022)</f>
        <v>0</v>
      </c>
      <c r="N1023" s="19">
        <f>SUM(N983:N1022)</f>
        <v>333</v>
      </c>
      <c r="O1023" s="19">
        <f>SUM(O983:O1022)</f>
        <v>0</v>
      </c>
      <c r="P1023" s="19">
        <f>SUM(P983:P1022)</f>
        <v>533</v>
      </c>
      <c r="Q1023" s="19">
        <f>SUM(Q983:Q1022)</f>
        <v>0</v>
      </c>
      <c r="R1023" s="19">
        <f>SUM(R983:R1022)</f>
        <v>136.5</v>
      </c>
      <c r="S1023" s="19">
        <f>SUM(S983:S1022)</f>
        <v>0</v>
      </c>
      <c r="T1023" s="19">
        <f>SUM(T983:T1022)</f>
        <v>0</v>
      </c>
      <c r="U1023" s="19">
        <f>SUM(U983:U1022)</f>
        <v>0</v>
      </c>
      <c r="V1023" s="19">
        <f>SUM(V983:V1022)</f>
        <v>0</v>
      </c>
      <c r="W1023" s="19">
        <f>SUM(W983:W1022)</f>
        <v>0</v>
      </c>
      <c r="X1023" s="19">
        <f>SUM(X983:X1022)</f>
        <v>1520</v>
      </c>
      <c r="Y1023" s="19">
        <f>SUM(Y983:Y1022)</f>
        <v>0</v>
      </c>
      <c r="Z1023" s="19">
        <f>SUM(Z983:Z1022)</f>
        <v>225</v>
      </c>
      <c r="AA1023" s="19">
        <f>SUM(AA983:AA1022)</f>
        <v>0</v>
      </c>
      <c r="AB1023" s="19">
        <f>SUM(AB983:AB1022)</f>
        <v>0</v>
      </c>
      <c r="AC1023" s="19">
        <f>SUM(AC983:AC1022)</f>
        <v>0</v>
      </c>
      <c r="AD1023" s="19">
        <f>SUM(AD983:AD1022)</f>
        <v>400</v>
      </c>
    </row>
    <row r="1026" spans="1:30" ht="219.75" customHeight="1" x14ac:dyDescent="0.25">
      <c r="A1026" s="107" t="s">
        <v>1275</v>
      </c>
      <c r="B1026" s="28">
        <v>44931</v>
      </c>
      <c r="C1026" s="85" t="s">
        <v>471</v>
      </c>
      <c r="D1026" s="30" t="s">
        <v>1137</v>
      </c>
      <c r="E1026" s="31">
        <f>SUM(G1026:AD1026)</f>
        <v>80</v>
      </c>
      <c r="F1026" s="18"/>
      <c r="G1026" s="54"/>
      <c r="H1026" s="54">
        <v>80</v>
      </c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  <c r="AA1026" s="54"/>
      <c r="AB1026" s="54"/>
      <c r="AC1026" s="54"/>
      <c r="AD1026" s="54"/>
    </row>
    <row r="1027" spans="1:30" x14ac:dyDescent="0.25">
      <c r="A1027" s="108"/>
      <c r="B1027" s="28">
        <v>44931</v>
      </c>
      <c r="C1027" s="85" t="s">
        <v>1112</v>
      </c>
      <c r="D1027" s="30" t="s">
        <v>1137</v>
      </c>
      <c r="E1027" s="31">
        <f>SUM(G1027:AD1027)</f>
        <v>24</v>
      </c>
      <c r="F1027" s="18"/>
      <c r="G1027" s="54"/>
      <c r="H1027" s="54">
        <v>24</v>
      </c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  <c r="U1027" s="54"/>
      <c r="V1027" s="54"/>
      <c r="W1027" s="54"/>
      <c r="X1027" s="54"/>
      <c r="Y1027" s="54"/>
      <c r="Z1027" s="54"/>
      <c r="AA1027" s="54"/>
      <c r="AB1027" s="54"/>
      <c r="AC1027" s="54"/>
      <c r="AD1027" s="54"/>
    </row>
    <row r="1028" spans="1:30" x14ac:dyDescent="0.25">
      <c r="A1028" s="108"/>
      <c r="B1028" s="28">
        <v>44931</v>
      </c>
      <c r="C1028" s="85" t="s">
        <v>1183</v>
      </c>
      <c r="D1028" s="30" t="s">
        <v>1137</v>
      </c>
      <c r="E1028" s="31">
        <f>SUM(G1028:AD1028)</f>
        <v>10</v>
      </c>
      <c r="F1028" s="18"/>
      <c r="G1028" s="54"/>
      <c r="H1028" s="54">
        <v>10</v>
      </c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  <c r="AA1028" s="54"/>
      <c r="AB1028" s="54"/>
      <c r="AC1028" s="54"/>
      <c r="AD1028" s="54"/>
    </row>
    <row r="1029" spans="1:30" x14ac:dyDescent="0.25">
      <c r="A1029" s="108"/>
      <c r="B1029" s="28">
        <v>44931</v>
      </c>
      <c r="C1029" s="85" t="s">
        <v>1184</v>
      </c>
      <c r="D1029" s="30" t="s">
        <v>1137</v>
      </c>
      <c r="E1029" s="31">
        <f>SUM(G1029:AD1029)</f>
        <v>240</v>
      </c>
      <c r="F1029" s="18"/>
      <c r="G1029" s="54"/>
      <c r="H1029" s="54">
        <v>240</v>
      </c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  <c r="U1029" s="54"/>
      <c r="V1029" s="54"/>
      <c r="W1029" s="54"/>
      <c r="X1029" s="54"/>
      <c r="Y1029" s="54"/>
      <c r="Z1029" s="54"/>
      <c r="AA1029" s="54"/>
      <c r="AB1029" s="54"/>
      <c r="AC1029" s="54"/>
      <c r="AD1029" s="54"/>
    </row>
    <row r="1030" spans="1:30" x14ac:dyDescent="0.25">
      <c r="A1030" s="108"/>
      <c r="B1030" s="28">
        <v>44931</v>
      </c>
      <c r="C1030" s="85" t="s">
        <v>485</v>
      </c>
      <c r="D1030" s="30" t="s">
        <v>1137</v>
      </c>
      <c r="E1030" s="31">
        <f>SUM(G1030:AD1030)</f>
        <v>10</v>
      </c>
      <c r="F1030" s="18"/>
      <c r="G1030" s="54"/>
      <c r="H1030" s="54">
        <v>10</v>
      </c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  <c r="AA1030" s="54"/>
      <c r="AB1030" s="54"/>
      <c r="AC1030" s="54"/>
      <c r="AD1030" s="54"/>
    </row>
    <row r="1031" spans="1:30" x14ac:dyDescent="0.25">
      <c r="A1031" s="108"/>
      <c r="B1031" s="28">
        <v>44931</v>
      </c>
      <c r="C1031" s="85" t="s">
        <v>1185</v>
      </c>
      <c r="D1031" s="30" t="s">
        <v>572</v>
      </c>
      <c r="E1031" s="31">
        <f>SUM(G1031:AD1031)</f>
        <v>60</v>
      </c>
      <c r="F1031" s="18"/>
      <c r="G1031" s="54"/>
      <c r="H1031" s="54">
        <v>60</v>
      </c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  <c r="U1031" s="54"/>
      <c r="V1031" s="54"/>
      <c r="W1031" s="54"/>
      <c r="X1031" s="54"/>
      <c r="Y1031" s="54"/>
      <c r="Z1031" s="54"/>
      <c r="AA1031" s="54"/>
      <c r="AB1031" s="54"/>
      <c r="AC1031" s="54"/>
      <c r="AD1031" s="54"/>
    </row>
    <row r="1032" spans="1:30" x14ac:dyDescent="0.25">
      <c r="A1032" s="108"/>
      <c r="B1032" s="28">
        <v>44962</v>
      </c>
      <c r="C1032" s="85" t="s">
        <v>1186</v>
      </c>
      <c r="D1032" s="30" t="s">
        <v>1137</v>
      </c>
      <c r="E1032" s="31">
        <f>SUM(G1032:AD1032)</f>
        <v>24</v>
      </c>
      <c r="F1032" s="18"/>
      <c r="G1032" s="54"/>
      <c r="H1032" s="54"/>
      <c r="I1032" s="54"/>
      <c r="J1032" s="54">
        <v>24</v>
      </c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  <c r="AA1032" s="54"/>
      <c r="AB1032" s="54"/>
      <c r="AC1032" s="54"/>
      <c r="AD1032" s="54"/>
    </row>
    <row r="1033" spans="1:30" x14ac:dyDescent="0.25">
      <c r="A1033" s="108"/>
      <c r="B1033" s="28">
        <v>44962</v>
      </c>
      <c r="C1033" s="85" t="s">
        <v>903</v>
      </c>
      <c r="D1033" s="30" t="s">
        <v>1137</v>
      </c>
      <c r="E1033" s="31">
        <f>SUM(G1033:AD1033)</f>
        <v>26</v>
      </c>
      <c r="F1033" s="18"/>
      <c r="G1033" s="54"/>
      <c r="H1033" s="54"/>
      <c r="I1033" s="54"/>
      <c r="J1033" s="54">
        <v>26</v>
      </c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  <c r="AA1033" s="54"/>
      <c r="AB1033" s="54"/>
      <c r="AC1033" s="54"/>
      <c r="AD1033" s="54"/>
    </row>
    <row r="1034" spans="1:30" x14ac:dyDescent="0.25">
      <c r="A1034" s="108"/>
      <c r="B1034" s="28">
        <v>44966</v>
      </c>
      <c r="C1034" s="85" t="s">
        <v>1075</v>
      </c>
      <c r="D1034" s="30" t="s">
        <v>355</v>
      </c>
      <c r="E1034" s="31">
        <f>SUM(G1034:AD1034)</f>
        <v>63</v>
      </c>
      <c r="F1034" s="18"/>
      <c r="G1034" s="54"/>
      <c r="H1034" s="54"/>
      <c r="I1034" s="54"/>
      <c r="J1034" s="54">
        <v>63</v>
      </c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  <c r="AA1034" s="54"/>
      <c r="AB1034" s="54"/>
      <c r="AC1034" s="54"/>
      <c r="AD1034" s="54"/>
    </row>
    <row r="1035" spans="1:30" x14ac:dyDescent="0.25">
      <c r="A1035" s="108"/>
      <c r="B1035" s="28">
        <v>44967</v>
      </c>
      <c r="C1035" s="85" t="s">
        <v>1188</v>
      </c>
      <c r="D1035" s="30" t="s">
        <v>1187</v>
      </c>
      <c r="E1035" s="31">
        <f>SUM(G1035:AD1035)</f>
        <v>57</v>
      </c>
      <c r="F1035" s="18"/>
      <c r="G1035" s="54"/>
      <c r="H1035" s="54"/>
      <c r="I1035" s="54"/>
      <c r="J1035" s="54">
        <v>57</v>
      </c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  <c r="AA1035" s="54"/>
      <c r="AB1035" s="54"/>
      <c r="AC1035" s="54"/>
      <c r="AD1035" s="54"/>
    </row>
    <row r="1036" spans="1:30" x14ac:dyDescent="0.25">
      <c r="A1036" s="108"/>
      <c r="B1036" s="28" t="s">
        <v>1141</v>
      </c>
      <c r="C1036" s="85" t="s">
        <v>1142</v>
      </c>
      <c r="D1036" s="30" t="s">
        <v>1182</v>
      </c>
      <c r="E1036" s="31">
        <f>SUM(G1036:AD1036)</f>
        <v>62</v>
      </c>
      <c r="F1036" s="18"/>
      <c r="G1036" s="54"/>
      <c r="H1036" s="54"/>
      <c r="I1036" s="54"/>
      <c r="J1036" s="54">
        <v>62</v>
      </c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  <c r="AA1036" s="54"/>
      <c r="AB1036" s="54"/>
      <c r="AC1036" s="54"/>
      <c r="AD1036" s="54"/>
    </row>
    <row r="1037" spans="1:30" x14ac:dyDescent="0.25">
      <c r="A1037" s="108"/>
      <c r="B1037" s="28">
        <v>44975</v>
      </c>
      <c r="C1037" s="85" t="s">
        <v>1189</v>
      </c>
      <c r="D1037" s="30" t="s">
        <v>1137</v>
      </c>
      <c r="E1037" s="31">
        <f>SUM(G1037:AD1037)</f>
        <v>10</v>
      </c>
      <c r="F1037" s="18"/>
      <c r="G1037" s="54"/>
      <c r="H1037" s="54"/>
      <c r="I1037" s="54"/>
      <c r="J1037" s="54">
        <v>10</v>
      </c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  <c r="U1037" s="54"/>
      <c r="V1037" s="54"/>
      <c r="W1037" s="54"/>
      <c r="X1037" s="54"/>
      <c r="Y1037" s="54"/>
      <c r="Z1037" s="54"/>
      <c r="AA1037" s="54"/>
      <c r="AB1037" s="54"/>
      <c r="AC1037" s="54"/>
      <c r="AD1037" s="54"/>
    </row>
    <row r="1038" spans="1:30" x14ac:dyDescent="0.25">
      <c r="A1038" s="108"/>
      <c r="B1038" s="28">
        <v>44975</v>
      </c>
      <c r="C1038" s="85" t="s">
        <v>1190</v>
      </c>
      <c r="D1038" s="30" t="s">
        <v>1137</v>
      </c>
      <c r="E1038" s="31">
        <f>SUM(G1038:AD1038)</f>
        <v>10</v>
      </c>
      <c r="F1038" s="18"/>
      <c r="G1038" s="54"/>
      <c r="H1038" s="54"/>
      <c r="I1038" s="54"/>
      <c r="J1038" s="54">
        <v>10</v>
      </c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  <c r="AA1038" s="54"/>
      <c r="AB1038" s="54"/>
      <c r="AC1038" s="54"/>
      <c r="AD1038" s="54"/>
    </row>
    <row r="1039" spans="1:30" x14ac:dyDescent="0.25">
      <c r="A1039" s="108"/>
      <c r="B1039" s="28">
        <v>44975</v>
      </c>
      <c r="C1039" s="85" t="s">
        <v>1191</v>
      </c>
      <c r="D1039" s="30" t="s">
        <v>1137</v>
      </c>
      <c r="E1039" s="31">
        <f>SUM(G1039:AD1039)</f>
        <v>40</v>
      </c>
      <c r="F1039" s="18"/>
      <c r="G1039" s="54"/>
      <c r="H1039" s="54"/>
      <c r="I1039" s="54"/>
      <c r="J1039" s="54">
        <v>40</v>
      </c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  <c r="U1039" s="54"/>
      <c r="V1039" s="54"/>
      <c r="W1039" s="54"/>
      <c r="X1039" s="54"/>
      <c r="Y1039" s="54"/>
      <c r="Z1039" s="54"/>
      <c r="AA1039" s="54"/>
      <c r="AB1039" s="54"/>
      <c r="AC1039" s="54"/>
      <c r="AD1039" s="54"/>
    </row>
    <row r="1040" spans="1:30" x14ac:dyDescent="0.25">
      <c r="A1040" s="108"/>
      <c r="B1040" s="28">
        <v>44975</v>
      </c>
      <c r="C1040" s="85" t="s">
        <v>1045</v>
      </c>
      <c r="D1040" s="30" t="s">
        <v>1138</v>
      </c>
      <c r="E1040" s="31">
        <f>SUM(G1040:AD1040)</f>
        <v>20</v>
      </c>
      <c r="F1040" s="18"/>
      <c r="G1040" s="54"/>
      <c r="H1040" s="54"/>
      <c r="I1040" s="54"/>
      <c r="J1040" s="54">
        <v>20</v>
      </c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  <c r="AA1040" s="54"/>
      <c r="AB1040" s="54"/>
      <c r="AC1040" s="54"/>
      <c r="AD1040" s="54"/>
    </row>
    <row r="1041" spans="1:30" x14ac:dyDescent="0.25">
      <c r="A1041" s="108"/>
      <c r="B1041" s="28">
        <v>44975</v>
      </c>
      <c r="C1041" s="85" t="s">
        <v>1192</v>
      </c>
      <c r="D1041" s="30" t="s">
        <v>1138</v>
      </c>
      <c r="E1041" s="31">
        <f>SUM(G1041:AD1041)</f>
        <v>6</v>
      </c>
      <c r="F1041" s="18"/>
      <c r="G1041" s="54"/>
      <c r="H1041" s="54"/>
      <c r="I1041" s="54"/>
      <c r="J1041" s="54">
        <v>6</v>
      </c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  <c r="U1041" s="54"/>
      <c r="V1041" s="54"/>
      <c r="W1041" s="54"/>
      <c r="X1041" s="54"/>
      <c r="Y1041" s="54"/>
      <c r="Z1041" s="54"/>
      <c r="AA1041" s="54"/>
      <c r="AB1041" s="54"/>
      <c r="AC1041" s="54"/>
      <c r="AD1041" s="54"/>
    </row>
    <row r="1042" spans="1:30" x14ac:dyDescent="0.25">
      <c r="A1042" s="108"/>
      <c r="B1042" s="28">
        <v>44975</v>
      </c>
      <c r="C1042" s="85" t="s">
        <v>1046</v>
      </c>
      <c r="D1042" s="30" t="s">
        <v>1138</v>
      </c>
      <c r="E1042" s="31">
        <f>SUM(G1042:AD1042)</f>
        <v>20</v>
      </c>
      <c r="F1042" s="18"/>
      <c r="G1042" s="54"/>
      <c r="H1042" s="54"/>
      <c r="I1042" s="54"/>
      <c r="J1042" s="54">
        <v>20</v>
      </c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  <c r="AA1042" s="54"/>
      <c r="AB1042" s="54"/>
      <c r="AC1042" s="54"/>
      <c r="AD1042" s="54"/>
    </row>
    <row r="1043" spans="1:30" x14ac:dyDescent="0.25">
      <c r="A1043" s="108"/>
      <c r="B1043" s="28">
        <v>44975</v>
      </c>
      <c r="C1043" s="85" t="s">
        <v>1184</v>
      </c>
      <c r="D1043" s="30" t="s">
        <v>1138</v>
      </c>
      <c r="E1043" s="31">
        <f>SUM(G1043:AD1043)</f>
        <v>10</v>
      </c>
      <c r="F1043" s="18"/>
      <c r="G1043" s="54"/>
      <c r="H1043" s="54"/>
      <c r="I1043" s="54"/>
      <c r="J1043" s="54">
        <v>10</v>
      </c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  <c r="U1043" s="54"/>
      <c r="V1043" s="54"/>
      <c r="W1043" s="54"/>
      <c r="X1043" s="54"/>
      <c r="Y1043" s="54"/>
      <c r="Z1043" s="54"/>
      <c r="AA1043" s="54"/>
      <c r="AB1043" s="54"/>
      <c r="AC1043" s="54"/>
      <c r="AD1043" s="54"/>
    </row>
    <row r="1044" spans="1:30" x14ac:dyDescent="0.25">
      <c r="A1044" s="108"/>
      <c r="B1044" s="28">
        <v>44980</v>
      </c>
      <c r="C1044" s="85" t="s">
        <v>558</v>
      </c>
      <c r="D1044" s="30" t="s">
        <v>388</v>
      </c>
      <c r="E1044" s="31">
        <f>SUM(G1044:AD1044)</f>
        <v>20</v>
      </c>
      <c r="F1044" s="18"/>
      <c r="G1044" s="54"/>
      <c r="H1044" s="54"/>
      <c r="I1044" s="54"/>
      <c r="J1044" s="54">
        <v>20</v>
      </c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  <c r="AA1044" s="54"/>
      <c r="AB1044" s="54"/>
      <c r="AC1044" s="54"/>
      <c r="AD1044" s="54"/>
    </row>
    <row r="1045" spans="1:30" x14ac:dyDescent="0.25">
      <c r="A1045" s="108"/>
      <c r="B1045" s="28">
        <v>44980</v>
      </c>
      <c r="C1045" s="85" t="s">
        <v>1193</v>
      </c>
      <c r="D1045" s="30" t="s">
        <v>388</v>
      </c>
      <c r="E1045" s="31">
        <f>SUM(G1045:AD1045)</f>
        <v>30</v>
      </c>
      <c r="F1045" s="18"/>
      <c r="G1045" s="54"/>
      <c r="H1045" s="54"/>
      <c r="I1045" s="54"/>
      <c r="J1045" s="54">
        <v>30</v>
      </c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  <c r="AA1045" s="54"/>
      <c r="AB1045" s="54"/>
      <c r="AC1045" s="54"/>
      <c r="AD1045" s="54"/>
    </row>
    <row r="1046" spans="1:30" x14ac:dyDescent="0.25">
      <c r="A1046" s="108"/>
      <c r="B1046" s="28">
        <v>44980</v>
      </c>
      <c r="C1046" s="85" t="s">
        <v>1125</v>
      </c>
      <c r="D1046" s="30" t="s">
        <v>388</v>
      </c>
      <c r="E1046" s="31">
        <f>SUM(G1046:AD1046)</f>
        <v>22</v>
      </c>
      <c r="F1046" s="18"/>
      <c r="G1046" s="54"/>
      <c r="H1046" s="54"/>
      <c r="I1046" s="54"/>
      <c r="J1046" s="54">
        <v>22</v>
      </c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  <c r="AA1046" s="54"/>
      <c r="AB1046" s="54"/>
      <c r="AC1046" s="54"/>
      <c r="AD1046" s="54"/>
    </row>
    <row r="1047" spans="1:30" x14ac:dyDescent="0.25">
      <c r="A1047" s="108"/>
      <c r="B1047" s="28">
        <v>44980</v>
      </c>
      <c r="C1047" s="85" t="s">
        <v>94</v>
      </c>
      <c r="D1047" s="30" t="s">
        <v>388</v>
      </c>
      <c r="E1047" s="31">
        <f>SUM(G1047:AD1047)</f>
        <v>70</v>
      </c>
      <c r="F1047" s="18"/>
      <c r="G1047" s="54"/>
      <c r="H1047" s="54"/>
      <c r="I1047" s="54"/>
      <c r="J1047" s="54">
        <v>70</v>
      </c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  <c r="U1047" s="54"/>
      <c r="V1047" s="54"/>
      <c r="W1047" s="54"/>
      <c r="X1047" s="54"/>
      <c r="Y1047" s="54"/>
      <c r="Z1047" s="54"/>
      <c r="AA1047" s="54"/>
      <c r="AB1047" s="54"/>
      <c r="AC1047" s="54"/>
      <c r="AD1047" s="54"/>
    </row>
    <row r="1048" spans="1:30" x14ac:dyDescent="0.25">
      <c r="A1048" s="108"/>
      <c r="B1048" s="28">
        <v>44982</v>
      </c>
      <c r="C1048" s="85" t="s">
        <v>899</v>
      </c>
      <c r="D1048" s="30" t="s">
        <v>388</v>
      </c>
      <c r="E1048" s="31">
        <f>SUM(G1048:AD1048)</f>
        <v>880</v>
      </c>
      <c r="F1048" s="18"/>
      <c r="G1048" s="54"/>
      <c r="H1048" s="54"/>
      <c r="I1048" s="54"/>
      <c r="J1048" s="54">
        <v>880</v>
      </c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  <c r="AA1048" s="54"/>
      <c r="AB1048" s="54"/>
      <c r="AC1048" s="54"/>
      <c r="AD1048" s="54"/>
    </row>
    <row r="1049" spans="1:30" x14ac:dyDescent="0.25">
      <c r="A1049" s="108"/>
      <c r="B1049" s="28">
        <v>44982</v>
      </c>
      <c r="C1049" s="85" t="s">
        <v>116</v>
      </c>
      <c r="D1049" s="30" t="s">
        <v>388</v>
      </c>
      <c r="E1049" s="31">
        <f>SUM(G1049:AD1049)</f>
        <v>455</v>
      </c>
      <c r="F1049" s="18"/>
      <c r="G1049" s="54"/>
      <c r="H1049" s="54"/>
      <c r="I1049" s="54"/>
      <c r="J1049" s="54">
        <v>455</v>
      </c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  <c r="AA1049" s="54"/>
      <c r="AB1049" s="54"/>
      <c r="AC1049" s="54"/>
      <c r="AD1049" s="54"/>
    </row>
    <row r="1050" spans="1:30" x14ac:dyDescent="0.25">
      <c r="A1050" s="108"/>
      <c r="B1050" s="28">
        <v>44982</v>
      </c>
      <c r="C1050" s="85" t="s">
        <v>662</v>
      </c>
      <c r="D1050" s="30" t="s">
        <v>388</v>
      </c>
      <c r="E1050" s="31">
        <f>SUM(G1050:AD1050)</f>
        <v>350</v>
      </c>
      <c r="F1050" s="18"/>
      <c r="G1050" s="54"/>
      <c r="H1050" s="54"/>
      <c r="I1050" s="54"/>
      <c r="J1050" s="54">
        <v>350</v>
      </c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  <c r="AA1050" s="54"/>
      <c r="AB1050" s="54"/>
      <c r="AC1050" s="54"/>
      <c r="AD1050" s="54"/>
    </row>
    <row r="1051" spans="1:30" x14ac:dyDescent="0.25">
      <c r="A1051" s="108"/>
      <c r="B1051" s="28">
        <v>44989</v>
      </c>
      <c r="C1051" s="85" t="s">
        <v>899</v>
      </c>
      <c r="D1051" s="30" t="s">
        <v>388</v>
      </c>
      <c r="E1051" s="31">
        <f>SUM(G1051:AD1051)</f>
        <v>70</v>
      </c>
      <c r="F1051" s="18"/>
      <c r="G1051" s="54"/>
      <c r="H1051" s="54"/>
      <c r="I1051" s="54"/>
      <c r="J1051" s="54"/>
      <c r="K1051" s="54"/>
      <c r="L1051" s="54">
        <v>70</v>
      </c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  <c r="W1051" s="54"/>
      <c r="X1051" s="54"/>
      <c r="Y1051" s="54"/>
      <c r="Z1051" s="54"/>
      <c r="AA1051" s="54"/>
      <c r="AB1051" s="54"/>
      <c r="AC1051" s="54"/>
      <c r="AD1051" s="54"/>
    </row>
    <row r="1052" spans="1:30" x14ac:dyDescent="0.25">
      <c r="A1052" s="108"/>
      <c r="B1052" s="28">
        <v>44989</v>
      </c>
      <c r="C1052" s="85" t="s">
        <v>116</v>
      </c>
      <c r="D1052" s="30" t="s">
        <v>388</v>
      </c>
      <c r="E1052" s="31">
        <f t="shared" ref="E1052:E1115" si="8">SUM(G1052:AD1052)</f>
        <v>152</v>
      </c>
      <c r="F1052" s="18"/>
      <c r="G1052" s="54"/>
      <c r="H1052" s="54"/>
      <c r="I1052" s="54"/>
      <c r="J1052" s="54"/>
      <c r="K1052" s="54"/>
      <c r="L1052" s="54">
        <v>152</v>
      </c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  <c r="AA1052" s="54"/>
      <c r="AB1052" s="54"/>
      <c r="AC1052" s="54"/>
      <c r="AD1052" s="54"/>
    </row>
    <row r="1053" spans="1:30" x14ac:dyDescent="0.25">
      <c r="A1053" s="108"/>
      <c r="B1053" s="28">
        <v>44989</v>
      </c>
      <c r="C1053" s="85" t="s">
        <v>1127</v>
      </c>
      <c r="D1053" s="30" t="s">
        <v>388</v>
      </c>
      <c r="E1053" s="31">
        <f t="shared" si="8"/>
        <v>170</v>
      </c>
      <c r="F1053" s="18"/>
      <c r="G1053" s="54"/>
      <c r="H1053" s="54"/>
      <c r="I1053" s="54"/>
      <c r="J1053" s="54"/>
      <c r="K1053" s="54"/>
      <c r="L1053" s="54">
        <v>170</v>
      </c>
      <c r="M1053" s="54"/>
      <c r="N1053" s="54"/>
      <c r="O1053" s="54"/>
      <c r="P1053" s="54"/>
      <c r="Q1053" s="54"/>
      <c r="R1053" s="54"/>
      <c r="S1053" s="54"/>
      <c r="T1053" s="54"/>
      <c r="U1053" s="54"/>
      <c r="V1053" s="54"/>
      <c r="W1053" s="54"/>
      <c r="X1053" s="54"/>
      <c r="Y1053" s="54"/>
      <c r="Z1053" s="54"/>
      <c r="AA1053" s="54"/>
      <c r="AB1053" s="54"/>
      <c r="AC1053" s="54"/>
      <c r="AD1053" s="54"/>
    </row>
    <row r="1054" spans="1:30" x14ac:dyDescent="0.25">
      <c r="A1054" s="108"/>
      <c r="B1054" s="28">
        <v>44989</v>
      </c>
      <c r="C1054" s="85" t="s">
        <v>983</v>
      </c>
      <c r="D1054" s="30" t="s">
        <v>388</v>
      </c>
      <c r="E1054" s="31">
        <f t="shared" si="8"/>
        <v>12</v>
      </c>
      <c r="F1054" s="18"/>
      <c r="G1054" s="54"/>
      <c r="H1054" s="54"/>
      <c r="I1054" s="54"/>
      <c r="J1054" s="54"/>
      <c r="K1054" s="54"/>
      <c r="L1054" s="54">
        <v>12</v>
      </c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  <c r="AA1054" s="54"/>
      <c r="AB1054" s="54"/>
      <c r="AC1054" s="54"/>
      <c r="AD1054" s="54"/>
    </row>
    <row r="1055" spans="1:30" x14ac:dyDescent="0.25">
      <c r="A1055" s="108"/>
      <c r="B1055" s="28">
        <v>44989</v>
      </c>
      <c r="C1055" s="85" t="s">
        <v>1195</v>
      </c>
      <c r="D1055" s="30" t="s">
        <v>388</v>
      </c>
      <c r="E1055" s="31">
        <f t="shared" si="8"/>
        <v>110</v>
      </c>
      <c r="F1055" s="18"/>
      <c r="G1055" s="54"/>
      <c r="H1055" s="54"/>
      <c r="I1055" s="54"/>
      <c r="J1055" s="54"/>
      <c r="K1055" s="54"/>
      <c r="L1055" s="54">
        <v>110</v>
      </c>
      <c r="M1055" s="54"/>
      <c r="N1055" s="54"/>
      <c r="O1055" s="54"/>
      <c r="P1055" s="54"/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  <c r="AA1055" s="54"/>
      <c r="AB1055" s="54"/>
      <c r="AC1055" s="54"/>
      <c r="AD1055" s="54"/>
    </row>
    <row r="1056" spans="1:30" x14ac:dyDescent="0.25">
      <c r="A1056" s="108"/>
      <c r="B1056" s="28">
        <v>44989</v>
      </c>
      <c r="C1056" s="85" t="s">
        <v>1196</v>
      </c>
      <c r="D1056" s="30" t="s">
        <v>388</v>
      </c>
      <c r="E1056" s="31">
        <f t="shared" si="8"/>
        <v>80</v>
      </c>
      <c r="F1056" s="18"/>
      <c r="G1056" s="54"/>
      <c r="H1056" s="54"/>
      <c r="I1056" s="54"/>
      <c r="J1056" s="54"/>
      <c r="K1056" s="54"/>
      <c r="L1056" s="54">
        <v>80</v>
      </c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  <c r="AA1056" s="54"/>
      <c r="AB1056" s="54"/>
      <c r="AC1056" s="54"/>
      <c r="AD1056" s="54"/>
    </row>
    <row r="1057" spans="1:30" x14ac:dyDescent="0.25">
      <c r="A1057" s="108"/>
      <c r="B1057" s="28">
        <v>44989</v>
      </c>
      <c r="C1057" s="85" t="s">
        <v>1128</v>
      </c>
      <c r="D1057" s="30" t="s">
        <v>388</v>
      </c>
      <c r="E1057" s="31">
        <f t="shared" si="8"/>
        <v>36</v>
      </c>
      <c r="F1057" s="18"/>
      <c r="G1057" s="54"/>
      <c r="H1057" s="54"/>
      <c r="I1057" s="54"/>
      <c r="J1057" s="54"/>
      <c r="K1057" s="54"/>
      <c r="L1057" s="54">
        <v>36</v>
      </c>
      <c r="M1057" s="54"/>
      <c r="N1057" s="54"/>
      <c r="O1057" s="54"/>
      <c r="P1057" s="54"/>
      <c r="Q1057" s="54"/>
      <c r="R1057" s="54"/>
      <c r="S1057" s="54"/>
      <c r="T1057" s="54"/>
      <c r="U1057" s="54"/>
      <c r="V1057" s="54"/>
      <c r="W1057" s="54"/>
      <c r="X1057" s="54"/>
      <c r="Y1057" s="54"/>
      <c r="Z1057" s="54"/>
      <c r="AA1057" s="54"/>
      <c r="AB1057" s="54"/>
      <c r="AC1057" s="54"/>
      <c r="AD1057" s="54"/>
    </row>
    <row r="1058" spans="1:30" x14ac:dyDescent="0.25">
      <c r="A1058" s="108"/>
      <c r="B1058" s="28">
        <v>44989</v>
      </c>
      <c r="C1058" s="85" t="s">
        <v>1197</v>
      </c>
      <c r="D1058" s="30" t="s">
        <v>388</v>
      </c>
      <c r="E1058" s="31">
        <f t="shared" si="8"/>
        <v>20</v>
      </c>
      <c r="F1058" s="18"/>
      <c r="G1058" s="54"/>
      <c r="H1058" s="54"/>
      <c r="I1058" s="54"/>
      <c r="J1058" s="54"/>
      <c r="K1058" s="54"/>
      <c r="L1058" s="54">
        <v>20</v>
      </c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  <c r="AA1058" s="54"/>
      <c r="AB1058" s="54"/>
      <c r="AC1058" s="54"/>
      <c r="AD1058" s="54"/>
    </row>
    <row r="1059" spans="1:30" x14ac:dyDescent="0.25">
      <c r="A1059" s="108"/>
      <c r="B1059" s="28">
        <v>44992</v>
      </c>
      <c r="C1059" s="85" t="s">
        <v>912</v>
      </c>
      <c r="D1059" s="30" t="s">
        <v>1115</v>
      </c>
      <c r="E1059" s="31">
        <f t="shared" si="8"/>
        <v>50</v>
      </c>
      <c r="F1059" s="18"/>
      <c r="G1059" s="54"/>
      <c r="H1059" s="54"/>
      <c r="I1059" s="54"/>
      <c r="J1059" s="54"/>
      <c r="K1059" s="54"/>
      <c r="L1059" s="54">
        <v>50</v>
      </c>
      <c r="M1059" s="54"/>
      <c r="N1059" s="54"/>
      <c r="O1059" s="54"/>
      <c r="P1059" s="54"/>
      <c r="Q1059" s="54"/>
      <c r="R1059" s="54"/>
      <c r="S1059" s="54"/>
      <c r="T1059" s="54"/>
      <c r="U1059" s="54"/>
      <c r="V1059" s="54"/>
      <c r="W1059" s="54"/>
      <c r="X1059" s="54"/>
      <c r="Y1059" s="54"/>
      <c r="Z1059" s="54"/>
      <c r="AA1059" s="54"/>
      <c r="AB1059" s="54"/>
      <c r="AC1059" s="54"/>
      <c r="AD1059" s="54"/>
    </row>
    <row r="1060" spans="1:30" x14ac:dyDescent="0.25">
      <c r="A1060" s="108"/>
      <c r="B1060" s="28">
        <v>44992</v>
      </c>
      <c r="C1060" s="85" t="s">
        <v>1116</v>
      </c>
      <c r="D1060" s="30" t="s">
        <v>1115</v>
      </c>
      <c r="E1060" s="31">
        <f t="shared" si="8"/>
        <v>60</v>
      </c>
      <c r="F1060" s="18"/>
      <c r="G1060" s="54"/>
      <c r="H1060" s="54"/>
      <c r="I1060" s="54"/>
      <c r="J1060" s="54"/>
      <c r="K1060" s="54"/>
      <c r="L1060" s="54">
        <v>60</v>
      </c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  <c r="AA1060" s="54"/>
      <c r="AB1060" s="54"/>
      <c r="AC1060" s="54"/>
      <c r="AD1060" s="54"/>
    </row>
    <row r="1061" spans="1:30" x14ac:dyDescent="0.25">
      <c r="A1061" s="108"/>
      <c r="B1061" s="28">
        <v>44992</v>
      </c>
      <c r="C1061" s="85" t="s">
        <v>497</v>
      </c>
      <c r="D1061" s="30" t="s">
        <v>1115</v>
      </c>
      <c r="E1061" s="31">
        <f t="shared" si="8"/>
        <v>66</v>
      </c>
      <c r="F1061" s="18"/>
      <c r="G1061" s="54"/>
      <c r="H1061" s="54"/>
      <c r="I1061" s="54"/>
      <c r="J1061" s="54"/>
      <c r="K1061" s="54"/>
      <c r="L1061" s="54">
        <v>66</v>
      </c>
      <c r="M1061" s="54"/>
      <c r="N1061" s="54"/>
      <c r="O1061" s="54"/>
      <c r="P1061" s="54"/>
      <c r="Q1061" s="54"/>
      <c r="R1061" s="54"/>
      <c r="S1061" s="54"/>
      <c r="T1061" s="54"/>
      <c r="U1061" s="54"/>
      <c r="V1061" s="54"/>
      <c r="W1061" s="54"/>
      <c r="X1061" s="54"/>
      <c r="Y1061" s="54"/>
      <c r="Z1061" s="54"/>
      <c r="AA1061" s="54"/>
      <c r="AB1061" s="54"/>
      <c r="AC1061" s="54"/>
      <c r="AD1061" s="54"/>
    </row>
    <row r="1062" spans="1:30" x14ac:dyDescent="0.25">
      <c r="A1062" s="108"/>
      <c r="B1062" s="28">
        <v>44992</v>
      </c>
      <c r="C1062" s="85" t="s">
        <v>662</v>
      </c>
      <c r="D1062" s="30" t="s">
        <v>1115</v>
      </c>
      <c r="E1062" s="31">
        <f t="shared" si="8"/>
        <v>70</v>
      </c>
      <c r="F1062" s="18"/>
      <c r="G1062" s="54"/>
      <c r="H1062" s="54"/>
      <c r="I1062" s="54"/>
      <c r="J1062" s="54"/>
      <c r="K1062" s="54"/>
      <c r="L1062" s="54">
        <v>70</v>
      </c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  <c r="AA1062" s="54"/>
      <c r="AB1062" s="54"/>
      <c r="AC1062" s="54"/>
      <c r="AD1062" s="54"/>
    </row>
    <row r="1063" spans="1:30" x14ac:dyDescent="0.25">
      <c r="A1063" s="108"/>
      <c r="B1063" s="28">
        <v>44992</v>
      </c>
      <c r="C1063" s="85" t="s">
        <v>903</v>
      </c>
      <c r="D1063" s="30" t="s">
        <v>1115</v>
      </c>
      <c r="E1063" s="31">
        <f t="shared" si="8"/>
        <v>55</v>
      </c>
      <c r="F1063" s="18"/>
      <c r="G1063" s="54"/>
      <c r="H1063" s="54"/>
      <c r="I1063" s="54"/>
      <c r="J1063" s="54"/>
      <c r="K1063" s="54"/>
      <c r="L1063" s="54">
        <v>55</v>
      </c>
      <c r="M1063" s="54"/>
      <c r="N1063" s="54"/>
      <c r="O1063" s="54"/>
      <c r="P1063" s="54"/>
      <c r="Q1063" s="54"/>
      <c r="R1063" s="54"/>
      <c r="S1063" s="54"/>
      <c r="T1063" s="54"/>
      <c r="U1063" s="54"/>
      <c r="V1063" s="54"/>
      <c r="W1063" s="54"/>
      <c r="X1063" s="54"/>
      <c r="Y1063" s="54"/>
      <c r="Z1063" s="54"/>
      <c r="AA1063" s="54"/>
      <c r="AB1063" s="54"/>
      <c r="AC1063" s="54"/>
      <c r="AD1063" s="54"/>
    </row>
    <row r="1064" spans="1:30" x14ac:dyDescent="0.25">
      <c r="A1064" s="108"/>
      <c r="B1064" s="28">
        <v>44998</v>
      </c>
      <c r="C1064" s="85" t="s">
        <v>1198</v>
      </c>
      <c r="D1064" s="30" t="s">
        <v>1115</v>
      </c>
      <c r="E1064" s="31">
        <f t="shared" si="8"/>
        <v>200</v>
      </c>
      <c r="F1064" s="18"/>
      <c r="G1064" s="54"/>
      <c r="H1064" s="54"/>
      <c r="I1064" s="54"/>
      <c r="J1064" s="54"/>
      <c r="K1064" s="54"/>
      <c r="L1064" s="54">
        <v>200</v>
      </c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  <c r="AA1064" s="54"/>
      <c r="AB1064" s="54"/>
      <c r="AC1064" s="54"/>
      <c r="AD1064" s="54"/>
    </row>
    <row r="1065" spans="1:30" x14ac:dyDescent="0.25">
      <c r="A1065" s="108"/>
      <c r="B1065" s="28">
        <v>45000</v>
      </c>
      <c r="C1065" s="85" t="s">
        <v>1199</v>
      </c>
      <c r="D1065" s="30" t="s">
        <v>388</v>
      </c>
      <c r="E1065" s="31">
        <f t="shared" si="8"/>
        <v>34</v>
      </c>
      <c r="F1065" s="18"/>
      <c r="G1065" s="54"/>
      <c r="H1065" s="54"/>
      <c r="I1065" s="54"/>
      <c r="J1065" s="54"/>
      <c r="K1065" s="54"/>
      <c r="L1065" s="54">
        <v>34</v>
      </c>
      <c r="M1065" s="54"/>
      <c r="N1065" s="54"/>
      <c r="O1065" s="54"/>
      <c r="P1065" s="54"/>
      <c r="Q1065" s="54"/>
      <c r="R1065" s="54"/>
      <c r="S1065" s="54"/>
      <c r="T1065" s="54"/>
      <c r="U1065" s="54"/>
      <c r="V1065" s="54"/>
      <c r="W1065" s="54"/>
      <c r="X1065" s="54"/>
      <c r="Y1065" s="54"/>
      <c r="Z1065" s="54"/>
      <c r="AA1065" s="54"/>
      <c r="AB1065" s="54"/>
      <c r="AC1065" s="54"/>
      <c r="AD1065" s="54"/>
    </row>
    <row r="1066" spans="1:30" x14ac:dyDescent="0.25">
      <c r="A1066" s="108"/>
      <c r="B1066" s="28">
        <v>45000</v>
      </c>
      <c r="C1066" s="85" t="s">
        <v>1004</v>
      </c>
      <c r="D1066" s="30" t="s">
        <v>388</v>
      </c>
      <c r="E1066" s="31">
        <f t="shared" si="8"/>
        <v>9</v>
      </c>
      <c r="F1066" s="18"/>
      <c r="G1066" s="54"/>
      <c r="H1066" s="54"/>
      <c r="I1066" s="54"/>
      <c r="J1066" s="54"/>
      <c r="K1066" s="54"/>
      <c r="L1066" s="54">
        <v>9</v>
      </c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  <c r="AA1066" s="54"/>
      <c r="AB1066" s="54"/>
      <c r="AC1066" s="54"/>
      <c r="AD1066" s="54"/>
    </row>
    <row r="1067" spans="1:30" x14ac:dyDescent="0.25">
      <c r="A1067" s="108"/>
      <c r="B1067" s="28">
        <v>45000</v>
      </c>
      <c r="C1067" s="85" t="s">
        <v>1200</v>
      </c>
      <c r="D1067" s="30" t="s">
        <v>388</v>
      </c>
      <c r="E1067" s="31">
        <f t="shared" si="8"/>
        <v>13</v>
      </c>
      <c r="F1067" s="18"/>
      <c r="G1067" s="54"/>
      <c r="H1067" s="54"/>
      <c r="I1067" s="54"/>
      <c r="J1067" s="54"/>
      <c r="K1067" s="54"/>
      <c r="L1067" s="54">
        <v>13</v>
      </c>
      <c r="M1067" s="54"/>
      <c r="N1067" s="54"/>
      <c r="O1067" s="54"/>
      <c r="P1067" s="54"/>
      <c r="Q1067" s="54"/>
      <c r="R1067" s="54"/>
      <c r="S1067" s="54"/>
      <c r="T1067" s="54"/>
      <c r="U1067" s="54"/>
      <c r="V1067" s="54"/>
      <c r="W1067" s="54"/>
      <c r="X1067" s="54"/>
      <c r="Y1067" s="54"/>
      <c r="Z1067" s="54"/>
      <c r="AA1067" s="54"/>
      <c r="AB1067" s="54"/>
      <c r="AC1067" s="54"/>
      <c r="AD1067" s="54"/>
    </row>
    <row r="1068" spans="1:30" x14ac:dyDescent="0.25">
      <c r="A1068" s="108"/>
      <c r="B1068" s="28">
        <v>45000</v>
      </c>
      <c r="C1068" s="85" t="s">
        <v>449</v>
      </c>
      <c r="D1068" s="30" t="s">
        <v>388</v>
      </c>
      <c r="E1068" s="31">
        <f t="shared" si="8"/>
        <v>102</v>
      </c>
      <c r="F1068" s="18"/>
      <c r="G1068" s="54"/>
      <c r="H1068" s="54"/>
      <c r="I1068" s="54"/>
      <c r="J1068" s="54"/>
      <c r="K1068" s="54"/>
      <c r="L1068" s="54">
        <v>102</v>
      </c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  <c r="AA1068" s="54"/>
      <c r="AB1068" s="54"/>
      <c r="AC1068" s="54"/>
      <c r="AD1068" s="54"/>
    </row>
    <row r="1069" spans="1:30" x14ac:dyDescent="0.25">
      <c r="A1069" s="108"/>
      <c r="B1069" s="28">
        <v>45000</v>
      </c>
      <c r="C1069" s="85" t="s">
        <v>1117</v>
      </c>
      <c r="D1069" s="30" t="s">
        <v>1115</v>
      </c>
      <c r="E1069" s="31">
        <f t="shared" si="8"/>
        <v>48</v>
      </c>
      <c r="F1069" s="18"/>
      <c r="G1069" s="54"/>
      <c r="H1069" s="54"/>
      <c r="I1069" s="54"/>
      <c r="J1069" s="54"/>
      <c r="K1069" s="54"/>
      <c r="L1069" s="54">
        <v>48</v>
      </c>
      <c r="M1069" s="54"/>
      <c r="N1069" s="54"/>
      <c r="O1069" s="54"/>
      <c r="P1069" s="54"/>
      <c r="Q1069" s="54"/>
      <c r="R1069" s="54"/>
      <c r="S1069" s="54"/>
      <c r="T1069" s="54"/>
      <c r="U1069" s="54"/>
      <c r="V1069" s="54"/>
      <c r="W1069" s="54"/>
      <c r="X1069" s="54"/>
      <c r="Y1069" s="54"/>
      <c r="Z1069" s="54"/>
      <c r="AA1069" s="54"/>
      <c r="AB1069" s="54"/>
      <c r="AC1069" s="54"/>
      <c r="AD1069" s="54"/>
    </row>
    <row r="1070" spans="1:30" x14ac:dyDescent="0.25">
      <c r="A1070" s="108"/>
      <c r="B1070" s="28">
        <v>45000</v>
      </c>
      <c r="C1070" s="85" t="s">
        <v>1201</v>
      </c>
      <c r="D1070" s="30" t="s">
        <v>1115</v>
      </c>
      <c r="E1070" s="31">
        <f t="shared" si="8"/>
        <v>50</v>
      </c>
      <c r="F1070" s="18"/>
      <c r="G1070" s="54"/>
      <c r="H1070" s="54"/>
      <c r="I1070" s="54"/>
      <c r="J1070" s="54"/>
      <c r="K1070" s="54"/>
      <c r="L1070" s="54">
        <v>50</v>
      </c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  <c r="AA1070" s="54"/>
      <c r="AB1070" s="54"/>
      <c r="AC1070" s="54"/>
      <c r="AD1070" s="54"/>
    </row>
    <row r="1071" spans="1:30" x14ac:dyDescent="0.25">
      <c r="A1071" s="108"/>
      <c r="B1071" s="28">
        <v>45000</v>
      </c>
      <c r="C1071" s="85" t="s">
        <v>1202</v>
      </c>
      <c r="D1071" s="30" t="s">
        <v>1115</v>
      </c>
      <c r="E1071" s="31">
        <f t="shared" si="8"/>
        <v>120</v>
      </c>
      <c r="F1071" s="18"/>
      <c r="G1071" s="54"/>
      <c r="H1071" s="54"/>
      <c r="I1071" s="54"/>
      <c r="J1071" s="54"/>
      <c r="K1071" s="54"/>
      <c r="L1071" s="54">
        <v>120</v>
      </c>
      <c r="M1071" s="54"/>
      <c r="N1071" s="54"/>
      <c r="O1071" s="54"/>
      <c r="P1071" s="54"/>
      <c r="Q1071" s="54"/>
      <c r="R1071" s="54"/>
      <c r="S1071" s="54"/>
      <c r="T1071" s="54"/>
      <c r="U1071" s="54"/>
      <c r="V1071" s="54"/>
      <c r="W1071" s="54"/>
      <c r="X1071" s="54"/>
      <c r="Y1071" s="54"/>
      <c r="Z1071" s="54"/>
      <c r="AA1071" s="54"/>
      <c r="AB1071" s="54"/>
      <c r="AC1071" s="54"/>
      <c r="AD1071" s="54"/>
    </row>
    <row r="1072" spans="1:30" x14ac:dyDescent="0.25">
      <c r="A1072" s="108"/>
      <c r="B1072" s="28">
        <v>45000</v>
      </c>
      <c r="C1072" s="85" t="s">
        <v>899</v>
      </c>
      <c r="D1072" s="30" t="s">
        <v>388</v>
      </c>
      <c r="E1072" s="31">
        <f t="shared" si="8"/>
        <v>40</v>
      </c>
      <c r="F1072" s="18"/>
      <c r="G1072" s="54"/>
      <c r="H1072" s="54"/>
      <c r="I1072" s="54"/>
      <c r="J1072" s="54"/>
      <c r="K1072" s="54"/>
      <c r="L1072" s="54">
        <v>40</v>
      </c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  <c r="AA1072" s="54"/>
      <c r="AB1072" s="54"/>
      <c r="AC1072" s="54"/>
      <c r="AD1072" s="54"/>
    </row>
    <row r="1073" spans="1:30" x14ac:dyDescent="0.25">
      <c r="A1073" s="108"/>
      <c r="B1073" s="28">
        <v>45000</v>
      </c>
      <c r="C1073" s="85" t="s">
        <v>116</v>
      </c>
      <c r="D1073" s="30" t="s">
        <v>388</v>
      </c>
      <c r="E1073" s="31">
        <f t="shared" si="8"/>
        <v>76</v>
      </c>
      <c r="F1073" s="18"/>
      <c r="G1073" s="54"/>
      <c r="H1073" s="54"/>
      <c r="I1073" s="54"/>
      <c r="J1073" s="54"/>
      <c r="K1073" s="54"/>
      <c r="L1073" s="54">
        <v>76</v>
      </c>
      <c r="M1073" s="54"/>
      <c r="N1073" s="54"/>
      <c r="O1073" s="54"/>
      <c r="P1073" s="54"/>
      <c r="Q1073" s="54"/>
      <c r="R1073" s="54"/>
      <c r="S1073" s="54"/>
      <c r="T1073" s="54"/>
      <c r="U1073" s="54"/>
      <c r="V1073" s="54"/>
      <c r="W1073" s="54"/>
      <c r="X1073" s="54"/>
      <c r="Y1073" s="54"/>
      <c r="Z1073" s="54"/>
      <c r="AA1073" s="54"/>
      <c r="AB1073" s="54"/>
      <c r="AC1073" s="54"/>
      <c r="AD1073" s="54"/>
    </row>
    <row r="1074" spans="1:30" x14ac:dyDescent="0.25">
      <c r="A1074" s="108"/>
      <c r="B1074" s="28">
        <v>45001</v>
      </c>
      <c r="C1074" s="85" t="s">
        <v>899</v>
      </c>
      <c r="D1074" s="30" t="s">
        <v>388</v>
      </c>
      <c r="E1074" s="31">
        <f t="shared" si="8"/>
        <v>30</v>
      </c>
      <c r="F1074" s="18"/>
      <c r="G1074" s="54"/>
      <c r="H1074" s="54"/>
      <c r="I1074" s="54"/>
      <c r="J1074" s="54"/>
      <c r="K1074" s="54"/>
      <c r="L1074" s="54">
        <v>30</v>
      </c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  <c r="AA1074" s="54"/>
      <c r="AB1074" s="54"/>
      <c r="AC1074" s="54"/>
      <c r="AD1074" s="54"/>
    </row>
    <row r="1075" spans="1:30" x14ac:dyDescent="0.25">
      <c r="A1075" s="108"/>
      <c r="B1075" s="28">
        <v>45001</v>
      </c>
      <c r="C1075" s="85" t="s">
        <v>662</v>
      </c>
      <c r="D1075" s="30" t="s">
        <v>388</v>
      </c>
      <c r="E1075" s="31">
        <f t="shared" si="8"/>
        <v>240</v>
      </c>
      <c r="F1075" s="18"/>
      <c r="G1075" s="54"/>
      <c r="H1075" s="54"/>
      <c r="I1075" s="54"/>
      <c r="J1075" s="54"/>
      <c r="K1075" s="54"/>
      <c r="L1075" s="54">
        <v>240</v>
      </c>
      <c r="M1075" s="54"/>
      <c r="N1075" s="54"/>
      <c r="O1075" s="54"/>
      <c r="P1075" s="54"/>
      <c r="Q1075" s="54"/>
      <c r="R1075" s="54"/>
      <c r="S1075" s="54"/>
      <c r="T1075" s="54"/>
      <c r="U1075" s="54"/>
      <c r="V1075" s="54"/>
      <c r="W1075" s="54"/>
      <c r="X1075" s="54"/>
      <c r="Y1075" s="54"/>
      <c r="Z1075" s="54"/>
      <c r="AA1075" s="54"/>
      <c r="AB1075" s="54"/>
      <c r="AC1075" s="54"/>
      <c r="AD1075" s="54"/>
    </row>
    <row r="1076" spans="1:30" x14ac:dyDescent="0.25">
      <c r="A1076" s="108"/>
      <c r="B1076" s="28">
        <v>45001</v>
      </c>
      <c r="C1076" s="85" t="s">
        <v>1130</v>
      </c>
      <c r="D1076" s="30" t="s">
        <v>388</v>
      </c>
      <c r="E1076" s="31">
        <f t="shared" si="8"/>
        <v>152</v>
      </c>
      <c r="F1076" s="18"/>
      <c r="G1076" s="54"/>
      <c r="H1076" s="54"/>
      <c r="I1076" s="54"/>
      <c r="J1076" s="54"/>
      <c r="K1076" s="54"/>
      <c r="L1076" s="54">
        <v>152</v>
      </c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  <c r="AA1076" s="54"/>
      <c r="AB1076" s="54"/>
      <c r="AC1076" s="54"/>
      <c r="AD1076" s="54"/>
    </row>
    <row r="1077" spans="1:30" x14ac:dyDescent="0.25">
      <c r="A1077" s="108"/>
      <c r="B1077" s="28">
        <v>45001</v>
      </c>
      <c r="C1077" s="85" t="s">
        <v>94</v>
      </c>
      <c r="D1077" s="30" t="s">
        <v>388</v>
      </c>
      <c r="E1077" s="31">
        <f t="shared" si="8"/>
        <v>20</v>
      </c>
      <c r="F1077" s="18"/>
      <c r="G1077" s="54"/>
      <c r="H1077" s="54"/>
      <c r="I1077" s="54"/>
      <c r="J1077" s="54"/>
      <c r="K1077" s="54"/>
      <c r="L1077" s="54">
        <v>20</v>
      </c>
      <c r="M1077" s="54"/>
      <c r="N1077" s="54"/>
      <c r="O1077" s="54"/>
      <c r="P1077" s="54"/>
      <c r="Q1077" s="54"/>
      <c r="R1077" s="54"/>
      <c r="S1077" s="54"/>
      <c r="T1077" s="54"/>
      <c r="U1077" s="54"/>
      <c r="V1077" s="54"/>
      <c r="W1077" s="54"/>
      <c r="X1077" s="54"/>
      <c r="Y1077" s="54"/>
      <c r="Z1077" s="54"/>
      <c r="AA1077" s="54"/>
      <c r="AB1077" s="54"/>
      <c r="AC1077" s="54"/>
      <c r="AD1077" s="54"/>
    </row>
    <row r="1078" spans="1:30" x14ac:dyDescent="0.25">
      <c r="A1078" s="108"/>
      <c r="B1078" s="28">
        <v>45002</v>
      </c>
      <c r="C1078" s="85" t="s">
        <v>1203</v>
      </c>
      <c r="D1078" s="30" t="s">
        <v>388</v>
      </c>
      <c r="E1078" s="31">
        <f t="shared" si="8"/>
        <v>120</v>
      </c>
      <c r="F1078" s="18"/>
      <c r="G1078" s="54"/>
      <c r="H1078" s="54"/>
      <c r="I1078" s="54"/>
      <c r="J1078" s="54"/>
      <c r="K1078" s="54"/>
      <c r="L1078" s="54">
        <v>120</v>
      </c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  <c r="AA1078" s="54"/>
      <c r="AB1078" s="54"/>
      <c r="AC1078" s="54"/>
      <c r="AD1078" s="54"/>
    </row>
    <row r="1079" spans="1:30" x14ac:dyDescent="0.25">
      <c r="A1079" s="108"/>
      <c r="B1079" s="28">
        <v>45002</v>
      </c>
      <c r="C1079" s="85" t="s">
        <v>1204</v>
      </c>
      <c r="D1079" s="30" t="s">
        <v>388</v>
      </c>
      <c r="E1079" s="31">
        <f t="shared" si="8"/>
        <v>608</v>
      </c>
      <c r="F1079" s="18"/>
      <c r="G1079" s="54"/>
      <c r="H1079" s="54"/>
      <c r="I1079" s="54"/>
      <c r="J1079" s="54"/>
      <c r="K1079" s="54"/>
      <c r="L1079" s="54">
        <v>608</v>
      </c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  <c r="AA1079" s="54"/>
      <c r="AB1079" s="54"/>
      <c r="AC1079" s="54"/>
      <c r="AD1079" s="54"/>
    </row>
    <row r="1080" spans="1:30" x14ac:dyDescent="0.25">
      <c r="A1080" s="108"/>
      <c r="B1080" s="28">
        <v>45003</v>
      </c>
      <c r="C1080" s="85" t="s">
        <v>1205</v>
      </c>
      <c r="D1080" s="30" t="s">
        <v>856</v>
      </c>
      <c r="E1080" s="31">
        <f t="shared" si="8"/>
        <v>15</v>
      </c>
      <c r="F1080" s="18"/>
      <c r="G1080" s="54"/>
      <c r="H1080" s="54"/>
      <c r="I1080" s="54"/>
      <c r="J1080" s="54"/>
      <c r="K1080" s="54"/>
      <c r="L1080" s="54">
        <v>15</v>
      </c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  <c r="AA1080" s="54"/>
      <c r="AB1080" s="54"/>
      <c r="AC1080" s="54"/>
      <c r="AD1080" s="54"/>
    </row>
    <row r="1081" spans="1:30" x14ac:dyDescent="0.25">
      <c r="A1081" s="108"/>
      <c r="B1081" s="28">
        <v>45003</v>
      </c>
      <c r="C1081" s="85" t="s">
        <v>1206</v>
      </c>
      <c r="D1081" s="30" t="s">
        <v>856</v>
      </c>
      <c r="E1081" s="31">
        <f t="shared" si="8"/>
        <v>25</v>
      </c>
      <c r="F1081" s="18"/>
      <c r="G1081" s="54"/>
      <c r="H1081" s="54"/>
      <c r="I1081" s="54"/>
      <c r="J1081" s="54"/>
      <c r="K1081" s="54"/>
      <c r="L1081" s="54">
        <v>25</v>
      </c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  <c r="AA1081" s="54"/>
      <c r="AB1081" s="54"/>
      <c r="AC1081" s="54"/>
      <c r="AD1081" s="54"/>
    </row>
    <row r="1082" spans="1:30" x14ac:dyDescent="0.25">
      <c r="A1082" s="108"/>
      <c r="B1082" s="28">
        <v>45003</v>
      </c>
      <c r="C1082" s="85" t="s">
        <v>1207</v>
      </c>
      <c r="D1082" s="30" t="s">
        <v>856</v>
      </c>
      <c r="E1082" s="31">
        <f t="shared" si="8"/>
        <v>35</v>
      </c>
      <c r="F1082" s="18"/>
      <c r="G1082" s="54"/>
      <c r="H1082" s="54"/>
      <c r="I1082" s="54"/>
      <c r="J1082" s="54"/>
      <c r="K1082" s="54"/>
      <c r="L1082" s="54">
        <v>35</v>
      </c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  <c r="AA1082" s="54"/>
      <c r="AB1082" s="54"/>
      <c r="AC1082" s="54"/>
      <c r="AD1082" s="54"/>
    </row>
    <row r="1083" spans="1:30" x14ac:dyDescent="0.25">
      <c r="A1083" s="108"/>
      <c r="B1083" s="28">
        <v>45003</v>
      </c>
      <c r="C1083" s="85" t="s">
        <v>558</v>
      </c>
      <c r="D1083" s="30" t="s">
        <v>856</v>
      </c>
      <c r="E1083" s="31">
        <f t="shared" si="8"/>
        <v>5</v>
      </c>
      <c r="F1083" s="18"/>
      <c r="G1083" s="54"/>
      <c r="H1083" s="54"/>
      <c r="I1083" s="54"/>
      <c r="J1083" s="54"/>
      <c r="K1083" s="54"/>
      <c r="L1083" s="54">
        <v>5</v>
      </c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  <c r="AA1083" s="54"/>
      <c r="AB1083" s="54"/>
      <c r="AC1083" s="54"/>
      <c r="AD1083" s="54"/>
    </row>
    <row r="1084" spans="1:30" x14ac:dyDescent="0.25">
      <c r="A1084" s="108"/>
      <c r="B1084" s="28">
        <v>45003</v>
      </c>
      <c r="C1084" s="85" t="s">
        <v>1208</v>
      </c>
      <c r="D1084" s="30" t="s">
        <v>856</v>
      </c>
      <c r="E1084" s="31">
        <f t="shared" si="8"/>
        <v>48</v>
      </c>
      <c r="F1084" s="18"/>
      <c r="G1084" s="54"/>
      <c r="H1084" s="54"/>
      <c r="I1084" s="54"/>
      <c r="J1084" s="54"/>
      <c r="K1084" s="54"/>
      <c r="L1084" s="54">
        <v>48</v>
      </c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  <c r="AA1084" s="54"/>
      <c r="AB1084" s="54"/>
      <c r="AC1084" s="54"/>
      <c r="AD1084" s="54"/>
    </row>
    <row r="1085" spans="1:30" x14ac:dyDescent="0.25">
      <c r="A1085" s="108"/>
      <c r="B1085" s="28">
        <v>45003</v>
      </c>
      <c r="C1085" s="85" t="s">
        <v>1209</v>
      </c>
      <c r="D1085" s="30" t="s">
        <v>856</v>
      </c>
      <c r="E1085" s="31">
        <f t="shared" si="8"/>
        <v>45</v>
      </c>
      <c r="F1085" s="18"/>
      <c r="G1085" s="54"/>
      <c r="H1085" s="54"/>
      <c r="I1085" s="54"/>
      <c r="J1085" s="54"/>
      <c r="K1085" s="54"/>
      <c r="L1085" s="54">
        <v>45</v>
      </c>
      <c r="M1085" s="54"/>
      <c r="N1085" s="54"/>
      <c r="O1085" s="54"/>
      <c r="P1085" s="54"/>
      <c r="Q1085" s="54"/>
      <c r="R1085" s="54"/>
      <c r="S1085" s="54"/>
      <c r="T1085" s="54"/>
      <c r="U1085" s="54"/>
      <c r="V1085" s="54"/>
      <c r="W1085" s="54"/>
      <c r="X1085" s="54"/>
      <c r="Y1085" s="54"/>
      <c r="Z1085" s="54"/>
      <c r="AA1085" s="54"/>
      <c r="AB1085" s="54"/>
      <c r="AC1085" s="54"/>
      <c r="AD1085" s="54"/>
    </row>
    <row r="1086" spans="1:30" x14ac:dyDescent="0.25">
      <c r="A1086" s="108"/>
      <c r="B1086" s="28">
        <v>45003</v>
      </c>
      <c r="C1086" s="85" t="s">
        <v>471</v>
      </c>
      <c r="D1086" s="30" t="s">
        <v>856</v>
      </c>
      <c r="E1086" s="31">
        <f t="shared" si="8"/>
        <v>36</v>
      </c>
      <c r="F1086" s="18"/>
      <c r="G1086" s="54"/>
      <c r="H1086" s="54"/>
      <c r="I1086" s="54"/>
      <c r="J1086" s="54"/>
      <c r="K1086" s="54"/>
      <c r="L1086" s="54">
        <v>36</v>
      </c>
      <c r="M1086" s="54"/>
      <c r="N1086" s="54"/>
      <c r="O1086" s="54"/>
      <c r="P1086" s="54"/>
      <c r="Q1086" s="54"/>
      <c r="R1086" s="54"/>
      <c r="S1086" s="54"/>
      <c r="T1086" s="54"/>
      <c r="U1086" s="54"/>
      <c r="V1086" s="54"/>
      <c r="W1086" s="54"/>
      <c r="X1086" s="54"/>
      <c r="Y1086" s="54"/>
      <c r="Z1086" s="54"/>
      <c r="AA1086" s="54"/>
      <c r="AB1086" s="54"/>
      <c r="AC1086" s="54"/>
      <c r="AD1086" s="54"/>
    </row>
    <row r="1087" spans="1:30" x14ac:dyDescent="0.25">
      <c r="A1087" s="108"/>
      <c r="B1087" s="28">
        <v>45003</v>
      </c>
      <c r="C1087" s="85" t="s">
        <v>1210</v>
      </c>
      <c r="D1087" s="30" t="s">
        <v>856</v>
      </c>
      <c r="E1087" s="31">
        <f t="shared" si="8"/>
        <v>40</v>
      </c>
      <c r="F1087" s="18"/>
      <c r="G1087" s="54"/>
      <c r="H1087" s="54"/>
      <c r="I1087" s="54"/>
      <c r="J1087" s="54"/>
      <c r="K1087" s="54"/>
      <c r="L1087" s="54">
        <v>40</v>
      </c>
      <c r="M1087" s="54"/>
      <c r="N1087" s="54"/>
      <c r="O1087" s="54"/>
      <c r="P1087" s="54"/>
      <c r="Q1087" s="54"/>
      <c r="R1087" s="54"/>
      <c r="S1087" s="54"/>
      <c r="T1087" s="54"/>
      <c r="U1087" s="54"/>
      <c r="V1087" s="54"/>
      <c r="W1087" s="54"/>
      <c r="X1087" s="54"/>
      <c r="Y1087" s="54"/>
      <c r="Z1087" s="54"/>
      <c r="AA1087" s="54"/>
      <c r="AB1087" s="54"/>
      <c r="AC1087" s="54"/>
      <c r="AD1087" s="54"/>
    </row>
    <row r="1088" spans="1:30" x14ac:dyDescent="0.25">
      <c r="A1088" s="108"/>
      <c r="B1088" s="28">
        <v>45003</v>
      </c>
      <c r="C1088" s="85" t="s">
        <v>497</v>
      </c>
      <c r="D1088" s="30" t="s">
        <v>856</v>
      </c>
      <c r="E1088" s="31">
        <f t="shared" si="8"/>
        <v>3</v>
      </c>
      <c r="F1088" s="18"/>
      <c r="G1088" s="54"/>
      <c r="H1088" s="54"/>
      <c r="I1088" s="54"/>
      <c r="J1088" s="54"/>
      <c r="K1088" s="54"/>
      <c r="L1088" s="54">
        <v>3</v>
      </c>
      <c r="M1088" s="54"/>
      <c r="N1088" s="54"/>
      <c r="O1088" s="54"/>
      <c r="P1088" s="54"/>
      <c r="Q1088" s="54"/>
      <c r="R1088" s="54"/>
      <c r="S1088" s="54"/>
      <c r="T1088" s="54"/>
      <c r="U1088" s="54"/>
      <c r="V1088" s="54"/>
      <c r="W1088" s="54"/>
      <c r="X1088" s="54"/>
      <c r="Y1088" s="54"/>
      <c r="Z1088" s="54"/>
      <c r="AA1088" s="54"/>
      <c r="AB1088" s="54"/>
      <c r="AC1088" s="54"/>
      <c r="AD1088" s="54"/>
    </row>
    <row r="1089" spans="1:30" x14ac:dyDescent="0.25">
      <c r="A1089" s="108"/>
      <c r="B1089" s="28">
        <v>45005</v>
      </c>
      <c r="C1089" s="85" t="s">
        <v>1211</v>
      </c>
      <c r="D1089" s="30" t="s">
        <v>1115</v>
      </c>
      <c r="E1089" s="31">
        <f t="shared" si="8"/>
        <v>24</v>
      </c>
      <c r="F1089" s="18"/>
      <c r="G1089" s="54"/>
      <c r="H1089" s="54"/>
      <c r="I1089" s="54"/>
      <c r="J1089" s="54"/>
      <c r="K1089" s="54"/>
      <c r="L1089" s="54">
        <v>24</v>
      </c>
      <c r="M1089" s="54"/>
      <c r="N1089" s="54"/>
      <c r="O1089" s="54"/>
      <c r="P1089" s="54"/>
      <c r="Q1089" s="54"/>
      <c r="R1089" s="54"/>
      <c r="S1089" s="54"/>
      <c r="T1089" s="54"/>
      <c r="U1089" s="54"/>
      <c r="V1089" s="54"/>
      <c r="W1089" s="54"/>
      <c r="X1089" s="54"/>
      <c r="Y1089" s="54"/>
      <c r="Z1089" s="54"/>
      <c r="AA1089" s="54"/>
      <c r="AB1089" s="54"/>
      <c r="AC1089" s="54"/>
      <c r="AD1089" s="54"/>
    </row>
    <row r="1090" spans="1:30" x14ac:dyDescent="0.25">
      <c r="A1090" s="108"/>
      <c r="B1090" s="28">
        <v>45005</v>
      </c>
      <c r="C1090" s="85" t="s">
        <v>558</v>
      </c>
      <c r="D1090" s="30" t="s">
        <v>1115</v>
      </c>
      <c r="E1090" s="31">
        <f t="shared" si="8"/>
        <v>5</v>
      </c>
      <c r="F1090" s="18"/>
      <c r="G1090" s="54"/>
      <c r="H1090" s="54"/>
      <c r="I1090" s="54"/>
      <c r="J1090" s="54"/>
      <c r="K1090" s="54"/>
      <c r="L1090" s="54">
        <v>5</v>
      </c>
      <c r="M1090" s="54"/>
      <c r="N1090" s="54"/>
      <c r="O1090" s="54"/>
      <c r="P1090" s="54"/>
      <c r="Q1090" s="54"/>
      <c r="R1090" s="54"/>
      <c r="S1090" s="54"/>
      <c r="T1090" s="54"/>
      <c r="U1090" s="54"/>
      <c r="V1090" s="54"/>
      <c r="W1090" s="54"/>
      <c r="X1090" s="54"/>
      <c r="Y1090" s="54"/>
      <c r="Z1090" s="54"/>
      <c r="AA1090" s="54"/>
      <c r="AB1090" s="54"/>
      <c r="AC1090" s="54"/>
      <c r="AD1090" s="54"/>
    </row>
    <row r="1091" spans="1:30" x14ac:dyDescent="0.25">
      <c r="A1091" s="108"/>
      <c r="B1091" s="28">
        <v>45005</v>
      </c>
      <c r="C1091" s="85" t="s">
        <v>1112</v>
      </c>
      <c r="D1091" s="30" t="s">
        <v>1115</v>
      </c>
      <c r="E1091" s="31">
        <f t="shared" si="8"/>
        <v>10</v>
      </c>
      <c r="F1091" s="18"/>
      <c r="G1091" s="54"/>
      <c r="H1091" s="54"/>
      <c r="I1091" s="54"/>
      <c r="J1091" s="54"/>
      <c r="K1091" s="54"/>
      <c r="L1091" s="54">
        <v>10</v>
      </c>
      <c r="M1091" s="54"/>
      <c r="N1091" s="54"/>
      <c r="O1091" s="54"/>
      <c r="P1091" s="54"/>
      <c r="Q1091" s="54"/>
      <c r="R1091" s="54"/>
      <c r="S1091" s="54"/>
      <c r="T1091" s="54"/>
      <c r="U1091" s="54"/>
      <c r="V1091" s="54"/>
      <c r="W1091" s="54"/>
      <c r="X1091" s="54"/>
      <c r="Y1091" s="54"/>
      <c r="Z1091" s="54"/>
      <c r="AA1091" s="54"/>
      <c r="AB1091" s="54"/>
      <c r="AC1091" s="54"/>
      <c r="AD1091" s="54"/>
    </row>
    <row r="1092" spans="1:30" x14ac:dyDescent="0.25">
      <c r="A1092" s="108"/>
      <c r="B1092" s="28">
        <v>45005</v>
      </c>
      <c r="C1092" s="85" t="s">
        <v>1183</v>
      </c>
      <c r="D1092" s="30" t="s">
        <v>1115</v>
      </c>
      <c r="E1092" s="31">
        <f t="shared" si="8"/>
        <v>4</v>
      </c>
      <c r="F1092" s="18"/>
      <c r="G1092" s="54"/>
      <c r="H1092" s="54"/>
      <c r="I1092" s="54"/>
      <c r="J1092" s="54"/>
      <c r="K1092" s="54"/>
      <c r="L1092" s="54">
        <v>4</v>
      </c>
      <c r="M1092" s="54"/>
      <c r="N1092" s="54"/>
      <c r="O1092" s="54"/>
      <c r="P1092" s="54"/>
      <c r="Q1092" s="54"/>
      <c r="R1092" s="54"/>
      <c r="S1092" s="54"/>
      <c r="T1092" s="54"/>
      <c r="U1092" s="54"/>
      <c r="V1092" s="54"/>
      <c r="W1092" s="54"/>
      <c r="X1092" s="54"/>
      <c r="Y1092" s="54"/>
      <c r="Z1092" s="54"/>
      <c r="AA1092" s="54"/>
      <c r="AB1092" s="54"/>
      <c r="AC1092" s="54"/>
      <c r="AD1092" s="54"/>
    </row>
    <row r="1093" spans="1:30" x14ac:dyDescent="0.25">
      <c r="A1093" s="108"/>
      <c r="B1093" s="28">
        <v>45006</v>
      </c>
      <c r="C1093" s="85" t="s">
        <v>1212</v>
      </c>
      <c r="D1093" s="30" t="s">
        <v>1115</v>
      </c>
      <c r="E1093" s="31">
        <f t="shared" si="8"/>
        <v>18</v>
      </c>
      <c r="F1093" s="18"/>
      <c r="G1093" s="54"/>
      <c r="H1093" s="54"/>
      <c r="I1093" s="54"/>
      <c r="J1093" s="54"/>
      <c r="K1093" s="54"/>
      <c r="L1093" s="54">
        <v>18</v>
      </c>
      <c r="M1093" s="54"/>
      <c r="N1093" s="54"/>
      <c r="O1093" s="54"/>
      <c r="P1093" s="54"/>
      <c r="Q1093" s="54"/>
      <c r="R1093" s="54"/>
      <c r="S1093" s="54"/>
      <c r="T1093" s="54"/>
      <c r="U1093" s="54"/>
      <c r="V1093" s="54"/>
      <c r="W1093" s="54"/>
      <c r="X1093" s="54"/>
      <c r="Y1093" s="54"/>
      <c r="Z1093" s="54"/>
      <c r="AA1093" s="54"/>
      <c r="AB1093" s="54"/>
      <c r="AC1093" s="54"/>
      <c r="AD1093" s="54"/>
    </row>
    <row r="1094" spans="1:30" x14ac:dyDescent="0.25">
      <c r="A1094" s="108"/>
      <c r="B1094" s="28">
        <v>45006</v>
      </c>
      <c r="C1094" s="85" t="s">
        <v>1213</v>
      </c>
      <c r="D1094" s="30" t="s">
        <v>1115</v>
      </c>
      <c r="E1094" s="31">
        <f t="shared" si="8"/>
        <v>16</v>
      </c>
      <c r="F1094" s="18"/>
      <c r="G1094" s="54"/>
      <c r="H1094" s="54"/>
      <c r="I1094" s="54"/>
      <c r="J1094" s="54"/>
      <c r="K1094" s="54"/>
      <c r="L1094" s="54">
        <v>16</v>
      </c>
      <c r="M1094" s="54"/>
      <c r="N1094" s="54"/>
      <c r="O1094" s="54"/>
      <c r="P1094" s="54"/>
      <c r="Q1094" s="54"/>
      <c r="R1094" s="54"/>
      <c r="S1094" s="54"/>
      <c r="T1094" s="54"/>
      <c r="U1094" s="54"/>
      <c r="V1094" s="54"/>
      <c r="W1094" s="54"/>
      <c r="X1094" s="54"/>
      <c r="Y1094" s="54"/>
      <c r="Z1094" s="54"/>
      <c r="AA1094" s="54"/>
      <c r="AB1094" s="54"/>
      <c r="AC1094" s="54"/>
      <c r="AD1094" s="54"/>
    </row>
    <row r="1095" spans="1:30" x14ac:dyDescent="0.25">
      <c r="A1095" s="108"/>
      <c r="B1095" s="28">
        <v>45006</v>
      </c>
      <c r="C1095" s="85" t="s">
        <v>117</v>
      </c>
      <c r="D1095" s="30" t="s">
        <v>388</v>
      </c>
      <c r="E1095" s="31">
        <f t="shared" si="8"/>
        <v>4</v>
      </c>
      <c r="F1095" s="18"/>
      <c r="G1095" s="54"/>
      <c r="H1095" s="54"/>
      <c r="I1095" s="54"/>
      <c r="J1095" s="54"/>
      <c r="K1095" s="54"/>
      <c r="L1095" s="54">
        <v>4</v>
      </c>
      <c r="M1095" s="54"/>
      <c r="N1095" s="54"/>
      <c r="O1095" s="54"/>
      <c r="P1095" s="54"/>
      <c r="Q1095" s="54"/>
      <c r="R1095" s="54"/>
      <c r="S1095" s="54"/>
      <c r="T1095" s="54"/>
      <c r="U1095" s="54"/>
      <c r="V1095" s="54"/>
      <c r="W1095" s="54"/>
      <c r="X1095" s="54"/>
      <c r="Y1095" s="54"/>
      <c r="Z1095" s="54"/>
      <c r="AA1095" s="54"/>
      <c r="AB1095" s="54"/>
      <c r="AC1095" s="54"/>
      <c r="AD1095" s="54"/>
    </row>
    <row r="1096" spans="1:30" x14ac:dyDescent="0.25">
      <c r="A1096" s="108"/>
      <c r="B1096" s="28">
        <v>45006</v>
      </c>
      <c r="C1096" s="85" t="s">
        <v>1204</v>
      </c>
      <c r="D1096" s="30" t="s">
        <v>388</v>
      </c>
      <c r="E1096" s="31">
        <f t="shared" si="8"/>
        <v>120</v>
      </c>
      <c r="F1096" s="18"/>
      <c r="G1096" s="54"/>
      <c r="H1096" s="54"/>
      <c r="I1096" s="54"/>
      <c r="J1096" s="54"/>
      <c r="K1096" s="54"/>
      <c r="L1096" s="54">
        <v>120</v>
      </c>
      <c r="M1096" s="54"/>
      <c r="N1096" s="54"/>
      <c r="O1096" s="54"/>
      <c r="P1096" s="54"/>
      <c r="Q1096" s="54"/>
      <c r="R1096" s="54"/>
      <c r="S1096" s="54"/>
      <c r="T1096" s="54"/>
      <c r="U1096" s="54"/>
      <c r="V1096" s="54"/>
      <c r="W1096" s="54"/>
      <c r="X1096" s="54"/>
      <c r="Y1096" s="54"/>
      <c r="Z1096" s="54"/>
      <c r="AA1096" s="54"/>
      <c r="AB1096" s="54"/>
      <c r="AC1096" s="54"/>
      <c r="AD1096" s="54"/>
    </row>
    <row r="1097" spans="1:30" x14ac:dyDescent="0.25">
      <c r="A1097" s="108"/>
      <c r="B1097" s="28">
        <v>45006</v>
      </c>
      <c r="C1097" s="85" t="s">
        <v>427</v>
      </c>
      <c r="D1097" s="30" t="s">
        <v>388</v>
      </c>
      <c r="E1097" s="31">
        <f t="shared" si="8"/>
        <v>5</v>
      </c>
      <c r="F1097" s="18"/>
      <c r="G1097" s="54"/>
      <c r="H1097" s="54"/>
      <c r="I1097" s="54"/>
      <c r="J1097" s="54"/>
      <c r="K1097" s="54"/>
      <c r="L1097" s="54">
        <v>5</v>
      </c>
      <c r="M1097" s="54"/>
      <c r="N1097" s="54"/>
      <c r="O1097" s="54"/>
      <c r="P1097" s="54"/>
      <c r="Q1097" s="54"/>
      <c r="R1097" s="54"/>
      <c r="S1097" s="54"/>
      <c r="T1097" s="54"/>
      <c r="U1097" s="54"/>
      <c r="V1097" s="54"/>
      <c r="W1097" s="54"/>
      <c r="X1097" s="54"/>
      <c r="Y1097" s="54"/>
      <c r="Z1097" s="54"/>
      <c r="AA1097" s="54"/>
      <c r="AB1097" s="54"/>
      <c r="AC1097" s="54"/>
      <c r="AD1097" s="54"/>
    </row>
    <row r="1098" spans="1:30" x14ac:dyDescent="0.25">
      <c r="A1098" s="108"/>
      <c r="B1098" s="28">
        <v>45006</v>
      </c>
      <c r="C1098" s="85" t="s">
        <v>1214</v>
      </c>
      <c r="D1098" s="30" t="s">
        <v>388</v>
      </c>
      <c r="E1098" s="31">
        <f t="shared" si="8"/>
        <v>10</v>
      </c>
      <c r="F1098" s="18"/>
      <c r="G1098" s="54"/>
      <c r="H1098" s="54"/>
      <c r="I1098" s="54"/>
      <c r="J1098" s="54"/>
      <c r="K1098" s="54"/>
      <c r="L1098" s="54">
        <v>10</v>
      </c>
      <c r="M1098" s="54"/>
      <c r="N1098" s="54"/>
      <c r="O1098" s="54"/>
      <c r="P1098" s="54"/>
      <c r="Q1098" s="54"/>
      <c r="R1098" s="54"/>
      <c r="S1098" s="54"/>
      <c r="T1098" s="54"/>
      <c r="U1098" s="54"/>
      <c r="V1098" s="54"/>
      <c r="W1098" s="54"/>
      <c r="X1098" s="54"/>
      <c r="Y1098" s="54"/>
      <c r="Z1098" s="54"/>
      <c r="AA1098" s="54"/>
      <c r="AB1098" s="54"/>
      <c r="AC1098" s="54"/>
      <c r="AD1098" s="54"/>
    </row>
    <row r="1099" spans="1:30" x14ac:dyDescent="0.25">
      <c r="A1099" s="108"/>
      <c r="B1099" s="28">
        <v>45006</v>
      </c>
      <c r="C1099" s="85" t="s">
        <v>1112</v>
      </c>
      <c r="D1099" s="30" t="s">
        <v>388</v>
      </c>
      <c r="E1099" s="31">
        <f t="shared" si="8"/>
        <v>10</v>
      </c>
      <c r="F1099" s="18"/>
      <c r="G1099" s="54"/>
      <c r="H1099" s="54"/>
      <c r="I1099" s="54"/>
      <c r="J1099" s="54"/>
      <c r="K1099" s="54"/>
      <c r="L1099" s="54">
        <v>10</v>
      </c>
      <c r="M1099" s="54"/>
      <c r="N1099" s="54"/>
      <c r="O1099" s="54"/>
      <c r="P1099" s="54"/>
      <c r="Q1099" s="54"/>
      <c r="R1099" s="54"/>
      <c r="S1099" s="54"/>
      <c r="T1099" s="54"/>
      <c r="U1099" s="54"/>
      <c r="V1099" s="54"/>
      <c r="W1099" s="54"/>
      <c r="X1099" s="54"/>
      <c r="Y1099" s="54"/>
      <c r="Z1099" s="54"/>
      <c r="AA1099" s="54"/>
      <c r="AB1099" s="54"/>
      <c r="AC1099" s="54"/>
      <c r="AD1099" s="54"/>
    </row>
    <row r="1100" spans="1:30" x14ac:dyDescent="0.25">
      <c r="A1100" s="108"/>
      <c r="B1100" s="28">
        <v>45006</v>
      </c>
      <c r="C1100" s="85" t="s">
        <v>1068</v>
      </c>
      <c r="D1100" s="30" t="s">
        <v>388</v>
      </c>
      <c r="E1100" s="31">
        <f t="shared" si="8"/>
        <v>135</v>
      </c>
      <c r="F1100" s="18"/>
      <c r="G1100" s="54"/>
      <c r="H1100" s="54"/>
      <c r="I1100" s="54"/>
      <c r="J1100" s="54"/>
      <c r="K1100" s="54"/>
      <c r="L1100" s="54">
        <v>135</v>
      </c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</row>
    <row r="1101" spans="1:30" x14ac:dyDescent="0.25">
      <c r="A1101" s="108"/>
      <c r="B1101" s="28">
        <v>45006</v>
      </c>
      <c r="C1101" s="85" t="s">
        <v>55</v>
      </c>
      <c r="D1101" s="30" t="s">
        <v>388</v>
      </c>
      <c r="E1101" s="31">
        <f t="shared" si="8"/>
        <v>32</v>
      </c>
      <c r="F1101" s="18"/>
      <c r="G1101" s="54"/>
      <c r="H1101" s="54"/>
      <c r="I1101" s="54"/>
      <c r="J1101" s="54"/>
      <c r="K1101" s="54"/>
      <c r="L1101" s="54">
        <v>32</v>
      </c>
      <c r="M1101" s="54"/>
      <c r="N1101" s="54"/>
      <c r="O1101" s="54"/>
      <c r="P1101" s="54"/>
      <c r="Q1101" s="54"/>
      <c r="R1101" s="54"/>
      <c r="S1101" s="54"/>
      <c r="T1101" s="54"/>
      <c r="U1101" s="54"/>
      <c r="V1101" s="54"/>
      <c r="W1101" s="54"/>
      <c r="X1101" s="54"/>
      <c r="Y1101" s="54"/>
      <c r="Z1101" s="54"/>
      <c r="AA1101" s="54"/>
      <c r="AB1101" s="54"/>
      <c r="AC1101" s="54"/>
      <c r="AD1101" s="54"/>
    </row>
    <row r="1102" spans="1:30" x14ac:dyDescent="0.25">
      <c r="A1102" s="108"/>
      <c r="B1102" s="28">
        <v>45006</v>
      </c>
      <c r="C1102" s="85" t="s">
        <v>1215</v>
      </c>
      <c r="D1102" s="30" t="s">
        <v>388</v>
      </c>
      <c r="E1102" s="31">
        <f t="shared" si="8"/>
        <v>27</v>
      </c>
      <c r="F1102" s="18"/>
      <c r="G1102" s="54"/>
      <c r="H1102" s="54"/>
      <c r="I1102" s="54"/>
      <c r="J1102" s="54"/>
      <c r="K1102" s="54"/>
      <c r="L1102" s="54">
        <v>27</v>
      </c>
      <c r="M1102" s="54"/>
      <c r="N1102" s="54"/>
      <c r="O1102" s="54"/>
      <c r="P1102" s="54"/>
      <c r="Q1102" s="54"/>
      <c r="R1102" s="54"/>
      <c r="S1102" s="54"/>
      <c r="T1102" s="54"/>
      <c r="U1102" s="54"/>
      <c r="V1102" s="54"/>
      <c r="W1102" s="54"/>
      <c r="X1102" s="54"/>
      <c r="Y1102" s="54"/>
      <c r="Z1102" s="54"/>
      <c r="AA1102" s="54"/>
      <c r="AB1102" s="54"/>
      <c r="AC1102" s="54"/>
      <c r="AD1102" s="54"/>
    </row>
    <row r="1103" spans="1:30" x14ac:dyDescent="0.25">
      <c r="A1103" s="108"/>
      <c r="B1103" s="28">
        <v>45008</v>
      </c>
      <c r="C1103" s="85" t="s">
        <v>1216</v>
      </c>
      <c r="D1103" s="30" t="s">
        <v>388</v>
      </c>
      <c r="E1103" s="31">
        <f t="shared" si="8"/>
        <v>105</v>
      </c>
      <c r="F1103" s="18"/>
      <c r="G1103" s="54"/>
      <c r="H1103" s="54"/>
      <c r="I1103" s="54"/>
      <c r="J1103" s="54"/>
      <c r="K1103" s="54"/>
      <c r="L1103" s="54">
        <v>105</v>
      </c>
      <c r="M1103" s="54"/>
      <c r="N1103" s="54"/>
      <c r="O1103" s="54"/>
      <c r="P1103" s="54"/>
      <c r="Q1103" s="54"/>
      <c r="R1103" s="54"/>
      <c r="S1103" s="54"/>
      <c r="T1103" s="54"/>
      <c r="U1103" s="54"/>
      <c r="V1103" s="54"/>
      <c r="W1103" s="54"/>
      <c r="X1103" s="54"/>
      <c r="Y1103" s="54"/>
      <c r="Z1103" s="54"/>
      <c r="AA1103" s="54"/>
      <c r="AB1103" s="54"/>
      <c r="AC1103" s="54"/>
      <c r="AD1103" s="54"/>
    </row>
    <row r="1104" spans="1:30" x14ac:dyDescent="0.25">
      <c r="A1104" s="108"/>
      <c r="B1104" s="28">
        <v>45009</v>
      </c>
      <c r="C1104" s="85" t="s">
        <v>1217</v>
      </c>
      <c r="D1104" s="30" t="s">
        <v>1115</v>
      </c>
      <c r="E1104" s="31">
        <f t="shared" si="8"/>
        <v>36</v>
      </c>
      <c r="F1104" s="18"/>
      <c r="G1104" s="54"/>
      <c r="H1104" s="54"/>
      <c r="I1104" s="54"/>
      <c r="J1104" s="54"/>
      <c r="K1104" s="54"/>
      <c r="L1104" s="54">
        <v>36</v>
      </c>
      <c r="M1104" s="54"/>
      <c r="N1104" s="54"/>
      <c r="O1104" s="54"/>
      <c r="P1104" s="54"/>
      <c r="Q1104" s="54"/>
      <c r="R1104" s="54"/>
      <c r="S1104" s="54"/>
      <c r="T1104" s="54"/>
      <c r="U1104" s="54"/>
      <c r="V1104" s="54"/>
      <c r="W1104" s="54"/>
      <c r="X1104" s="54"/>
      <c r="Y1104" s="54"/>
      <c r="Z1104" s="54"/>
      <c r="AA1104" s="54"/>
      <c r="AB1104" s="54"/>
      <c r="AC1104" s="54"/>
      <c r="AD1104" s="54"/>
    </row>
    <row r="1105" spans="1:30" x14ac:dyDescent="0.25">
      <c r="A1105" s="108"/>
      <c r="B1105" s="28">
        <v>45009</v>
      </c>
      <c r="C1105" s="85" t="s">
        <v>427</v>
      </c>
      <c r="D1105" s="30" t="s">
        <v>1115</v>
      </c>
      <c r="E1105" s="31">
        <f t="shared" si="8"/>
        <v>5</v>
      </c>
      <c r="F1105" s="18"/>
      <c r="G1105" s="54"/>
      <c r="H1105" s="54"/>
      <c r="I1105" s="54"/>
      <c r="J1105" s="54"/>
      <c r="K1105" s="54"/>
      <c r="L1105" s="54">
        <v>5</v>
      </c>
      <c r="M1105" s="54"/>
      <c r="N1105" s="54"/>
      <c r="O1105" s="54"/>
      <c r="P1105" s="54"/>
      <c r="Q1105" s="54"/>
      <c r="R1105" s="54"/>
      <c r="S1105" s="54"/>
      <c r="T1105" s="54"/>
      <c r="U1105" s="54"/>
      <c r="V1105" s="54"/>
      <c r="W1105" s="54"/>
      <c r="X1105" s="54"/>
      <c r="Y1105" s="54"/>
      <c r="Z1105" s="54"/>
      <c r="AA1105" s="54"/>
      <c r="AB1105" s="54"/>
      <c r="AC1105" s="54"/>
      <c r="AD1105" s="54"/>
    </row>
    <row r="1106" spans="1:30" x14ac:dyDescent="0.25">
      <c r="A1106" s="108"/>
      <c r="B1106" s="28">
        <v>45009</v>
      </c>
      <c r="C1106" s="85" t="s">
        <v>1218</v>
      </c>
      <c r="D1106" s="30" t="s">
        <v>388</v>
      </c>
      <c r="E1106" s="31">
        <f t="shared" si="8"/>
        <v>280</v>
      </c>
      <c r="F1106" s="18"/>
      <c r="G1106" s="54"/>
      <c r="H1106" s="54"/>
      <c r="I1106" s="54"/>
      <c r="J1106" s="54"/>
      <c r="K1106" s="54"/>
      <c r="L1106" s="54">
        <v>280</v>
      </c>
      <c r="M1106" s="54"/>
      <c r="N1106" s="54"/>
      <c r="O1106" s="54"/>
      <c r="P1106" s="54"/>
      <c r="Q1106" s="54"/>
      <c r="R1106" s="54"/>
      <c r="S1106" s="54"/>
      <c r="T1106" s="54"/>
      <c r="U1106" s="54"/>
      <c r="V1106" s="54"/>
      <c r="W1106" s="54"/>
      <c r="X1106" s="54"/>
      <c r="Y1106" s="54"/>
      <c r="Z1106" s="54"/>
      <c r="AA1106" s="54"/>
      <c r="AB1106" s="54"/>
      <c r="AC1106" s="54"/>
      <c r="AD1106" s="54"/>
    </row>
    <row r="1107" spans="1:30" x14ac:dyDescent="0.25">
      <c r="A1107" s="108"/>
      <c r="B1107" s="28">
        <v>45009</v>
      </c>
      <c r="C1107" s="85" t="s">
        <v>1219</v>
      </c>
      <c r="D1107" s="30" t="s">
        <v>388</v>
      </c>
      <c r="E1107" s="31">
        <f t="shared" si="8"/>
        <v>30</v>
      </c>
      <c r="F1107" s="18"/>
      <c r="G1107" s="54"/>
      <c r="H1107" s="54"/>
      <c r="I1107" s="54"/>
      <c r="J1107" s="54"/>
      <c r="K1107" s="54"/>
      <c r="L1107" s="54">
        <v>30</v>
      </c>
      <c r="M1107" s="54"/>
      <c r="N1107" s="54"/>
      <c r="O1107" s="54"/>
      <c r="P1107" s="54"/>
      <c r="Q1107" s="54"/>
      <c r="R1107" s="54"/>
      <c r="S1107" s="54"/>
      <c r="T1107" s="54"/>
      <c r="U1107" s="54"/>
      <c r="V1107" s="54"/>
      <c r="W1107" s="54"/>
      <c r="X1107" s="54"/>
      <c r="Y1107" s="54"/>
      <c r="Z1107" s="54"/>
      <c r="AA1107" s="54"/>
      <c r="AB1107" s="54"/>
      <c r="AC1107" s="54"/>
      <c r="AD1107" s="54"/>
    </row>
    <row r="1108" spans="1:30" x14ac:dyDescent="0.25">
      <c r="A1108" s="108"/>
      <c r="B1108" s="28">
        <v>45009</v>
      </c>
      <c r="C1108" s="85" t="s">
        <v>1068</v>
      </c>
      <c r="D1108" s="30" t="s">
        <v>388</v>
      </c>
      <c r="E1108" s="31">
        <f t="shared" si="8"/>
        <v>270</v>
      </c>
      <c r="F1108" s="18"/>
      <c r="G1108" s="54"/>
      <c r="H1108" s="54"/>
      <c r="I1108" s="54"/>
      <c r="J1108" s="54"/>
      <c r="K1108" s="54"/>
      <c r="L1108" s="54">
        <v>270</v>
      </c>
      <c r="M1108" s="54"/>
      <c r="N1108" s="54"/>
      <c r="O1108" s="54"/>
      <c r="P1108" s="54"/>
      <c r="Q1108" s="54"/>
      <c r="R1108" s="54"/>
      <c r="S1108" s="54"/>
      <c r="T1108" s="54"/>
      <c r="U1108" s="54"/>
      <c r="V1108" s="54"/>
      <c r="W1108" s="54"/>
      <c r="X1108" s="54"/>
      <c r="Y1108" s="54"/>
      <c r="Z1108" s="54"/>
      <c r="AA1108" s="54"/>
      <c r="AB1108" s="54"/>
      <c r="AC1108" s="54"/>
      <c r="AD1108" s="54"/>
    </row>
    <row r="1109" spans="1:30" x14ac:dyDescent="0.25">
      <c r="A1109" s="108"/>
      <c r="B1109" s="28">
        <v>45010</v>
      </c>
      <c r="C1109" s="85" t="s">
        <v>1220</v>
      </c>
      <c r="D1109" s="30" t="s">
        <v>388</v>
      </c>
      <c r="E1109" s="31">
        <f t="shared" si="8"/>
        <v>63</v>
      </c>
      <c r="F1109" s="18"/>
      <c r="G1109" s="54"/>
      <c r="H1109" s="54"/>
      <c r="I1109" s="54"/>
      <c r="J1109" s="54"/>
      <c r="K1109" s="54"/>
      <c r="L1109" s="54">
        <v>63</v>
      </c>
      <c r="M1109" s="54"/>
      <c r="N1109" s="54"/>
      <c r="O1109" s="54"/>
      <c r="P1109" s="54"/>
      <c r="Q1109" s="54"/>
      <c r="R1109" s="54"/>
      <c r="S1109" s="54"/>
      <c r="T1109" s="54"/>
      <c r="U1109" s="54"/>
      <c r="V1109" s="54"/>
      <c r="W1109" s="54"/>
      <c r="X1109" s="54"/>
      <c r="Y1109" s="54"/>
      <c r="Z1109" s="54"/>
      <c r="AA1109" s="54"/>
      <c r="AB1109" s="54"/>
      <c r="AC1109" s="54"/>
      <c r="AD1109" s="54"/>
    </row>
    <row r="1110" spans="1:30" x14ac:dyDescent="0.25">
      <c r="A1110" s="108"/>
      <c r="B1110" s="28">
        <v>45010</v>
      </c>
      <c r="C1110" s="85" t="s">
        <v>1221</v>
      </c>
      <c r="D1110" s="30" t="s">
        <v>388</v>
      </c>
      <c r="E1110" s="31">
        <f t="shared" si="8"/>
        <v>6</v>
      </c>
      <c r="F1110" s="18"/>
      <c r="G1110" s="54"/>
      <c r="H1110" s="54"/>
      <c r="I1110" s="54"/>
      <c r="J1110" s="54"/>
      <c r="K1110" s="54"/>
      <c r="L1110" s="54">
        <v>6</v>
      </c>
      <c r="M1110" s="54"/>
      <c r="N1110" s="54"/>
      <c r="O1110" s="54"/>
      <c r="P1110" s="54"/>
      <c r="Q1110" s="54"/>
      <c r="R1110" s="54"/>
      <c r="S1110" s="54"/>
      <c r="T1110" s="54"/>
      <c r="U1110" s="54"/>
      <c r="V1110" s="54"/>
      <c r="W1110" s="54"/>
      <c r="X1110" s="54"/>
      <c r="Y1110" s="54"/>
      <c r="Z1110" s="54"/>
      <c r="AA1110" s="54"/>
      <c r="AB1110" s="54"/>
      <c r="AC1110" s="54"/>
      <c r="AD1110" s="54"/>
    </row>
    <row r="1111" spans="1:30" x14ac:dyDescent="0.25">
      <c r="A1111" s="108"/>
      <c r="B1111" s="28">
        <v>45010</v>
      </c>
      <c r="C1111" s="85" t="s">
        <v>1222</v>
      </c>
      <c r="D1111" s="30" t="s">
        <v>388</v>
      </c>
      <c r="E1111" s="31">
        <f t="shared" si="8"/>
        <v>10</v>
      </c>
      <c r="F1111" s="18"/>
      <c r="G1111" s="54"/>
      <c r="H1111" s="54"/>
      <c r="I1111" s="54"/>
      <c r="J1111" s="54"/>
      <c r="K1111" s="54"/>
      <c r="L1111" s="54">
        <v>10</v>
      </c>
      <c r="M1111" s="54"/>
      <c r="N1111" s="54"/>
      <c r="O1111" s="54"/>
      <c r="P1111" s="54"/>
      <c r="Q1111" s="54"/>
      <c r="R1111" s="54"/>
      <c r="S1111" s="54"/>
      <c r="T1111" s="54"/>
      <c r="U1111" s="54"/>
      <c r="V1111" s="54"/>
      <c r="W1111" s="54"/>
      <c r="X1111" s="54"/>
      <c r="Y1111" s="54"/>
      <c r="Z1111" s="54"/>
      <c r="AA1111" s="54"/>
      <c r="AB1111" s="54"/>
      <c r="AC1111" s="54"/>
      <c r="AD1111" s="54"/>
    </row>
    <row r="1112" spans="1:30" x14ac:dyDescent="0.25">
      <c r="A1112" s="108"/>
      <c r="B1112" s="28">
        <v>45010</v>
      </c>
      <c r="C1112" s="85" t="s">
        <v>117</v>
      </c>
      <c r="D1112" s="30" t="s">
        <v>388</v>
      </c>
      <c r="E1112" s="31">
        <f t="shared" si="8"/>
        <v>20</v>
      </c>
      <c r="F1112" s="18"/>
      <c r="G1112" s="54"/>
      <c r="H1112" s="54"/>
      <c r="I1112" s="54"/>
      <c r="J1112" s="54"/>
      <c r="K1112" s="54"/>
      <c r="L1112" s="54">
        <v>20</v>
      </c>
      <c r="M1112" s="54"/>
      <c r="N1112" s="54"/>
      <c r="O1112" s="54"/>
      <c r="P1112" s="54"/>
      <c r="Q1112" s="54"/>
      <c r="R1112" s="54"/>
      <c r="S1112" s="54"/>
      <c r="T1112" s="54"/>
      <c r="U1112" s="54"/>
      <c r="V1112" s="54"/>
      <c r="W1112" s="54"/>
      <c r="X1112" s="54"/>
      <c r="Y1112" s="54"/>
      <c r="Z1112" s="54"/>
      <c r="AA1112" s="54"/>
      <c r="AB1112" s="54"/>
      <c r="AC1112" s="54"/>
      <c r="AD1112" s="54"/>
    </row>
    <row r="1113" spans="1:30" x14ac:dyDescent="0.25">
      <c r="A1113" s="108"/>
      <c r="B1113" s="28">
        <v>45011</v>
      </c>
      <c r="C1113" s="85" t="s">
        <v>1223</v>
      </c>
      <c r="D1113" s="30" t="s">
        <v>388</v>
      </c>
      <c r="E1113" s="31">
        <f t="shared" si="8"/>
        <v>350</v>
      </c>
      <c r="F1113" s="18"/>
      <c r="G1113" s="54"/>
      <c r="H1113" s="54"/>
      <c r="I1113" s="54"/>
      <c r="J1113" s="54"/>
      <c r="K1113" s="54"/>
      <c r="L1113" s="54">
        <v>350</v>
      </c>
      <c r="M1113" s="54"/>
      <c r="N1113" s="54"/>
      <c r="O1113" s="54"/>
      <c r="P1113" s="54"/>
      <c r="Q1113" s="54"/>
      <c r="R1113" s="54"/>
      <c r="S1113" s="54"/>
      <c r="T1113" s="54"/>
      <c r="U1113" s="54"/>
      <c r="V1113" s="54"/>
      <c r="W1113" s="54"/>
      <c r="X1113" s="54"/>
      <c r="Y1113" s="54"/>
      <c r="Z1113" s="54"/>
      <c r="AA1113" s="54"/>
      <c r="AB1113" s="54"/>
      <c r="AC1113" s="54"/>
      <c r="AD1113" s="54"/>
    </row>
    <row r="1114" spans="1:30" x14ac:dyDescent="0.25">
      <c r="A1114" s="108"/>
      <c r="B1114" s="28">
        <v>45011</v>
      </c>
      <c r="C1114" s="85" t="s">
        <v>1224</v>
      </c>
      <c r="D1114" s="30" t="s">
        <v>388</v>
      </c>
      <c r="E1114" s="31">
        <f t="shared" si="8"/>
        <v>20</v>
      </c>
      <c r="F1114" s="18"/>
      <c r="G1114" s="54"/>
      <c r="H1114" s="54"/>
      <c r="I1114" s="54"/>
      <c r="J1114" s="54"/>
      <c r="K1114" s="54"/>
      <c r="L1114" s="54">
        <v>20</v>
      </c>
      <c r="M1114" s="54"/>
      <c r="N1114" s="54"/>
      <c r="O1114" s="54"/>
      <c r="P1114" s="54"/>
      <c r="Q1114" s="54"/>
      <c r="R1114" s="54"/>
      <c r="S1114" s="54"/>
      <c r="T1114" s="54"/>
      <c r="U1114" s="54"/>
      <c r="V1114" s="54"/>
      <c r="W1114" s="54"/>
      <c r="X1114" s="54"/>
      <c r="Y1114" s="54"/>
      <c r="Z1114" s="54"/>
      <c r="AA1114" s="54"/>
      <c r="AB1114" s="54"/>
      <c r="AC1114" s="54"/>
      <c r="AD1114" s="54"/>
    </row>
    <row r="1115" spans="1:30" x14ac:dyDescent="0.25">
      <c r="A1115" s="108"/>
      <c r="B1115" s="28">
        <v>45011</v>
      </c>
      <c r="C1115" s="85" t="s">
        <v>392</v>
      </c>
      <c r="D1115" s="30" t="s">
        <v>388</v>
      </c>
      <c r="E1115" s="31">
        <f t="shared" si="8"/>
        <v>173</v>
      </c>
      <c r="F1115" s="18"/>
      <c r="G1115" s="54"/>
      <c r="H1115" s="54"/>
      <c r="I1115" s="54"/>
      <c r="J1115" s="54"/>
      <c r="K1115" s="54"/>
      <c r="L1115" s="54">
        <v>173</v>
      </c>
      <c r="M1115" s="54"/>
      <c r="N1115" s="54"/>
      <c r="O1115" s="54"/>
      <c r="P1115" s="54"/>
      <c r="Q1115" s="54"/>
      <c r="R1115" s="54"/>
      <c r="S1115" s="54"/>
      <c r="T1115" s="54"/>
      <c r="U1115" s="54"/>
      <c r="V1115" s="54"/>
      <c r="W1115" s="54"/>
      <c r="X1115" s="54"/>
      <c r="Y1115" s="54"/>
      <c r="Z1115" s="54"/>
      <c r="AA1115" s="54"/>
      <c r="AB1115" s="54"/>
      <c r="AC1115" s="54"/>
      <c r="AD1115" s="54"/>
    </row>
    <row r="1116" spans="1:30" x14ac:dyDescent="0.25">
      <c r="A1116" s="108"/>
      <c r="B1116" s="28">
        <v>45017</v>
      </c>
      <c r="C1116" s="85" t="s">
        <v>1225</v>
      </c>
      <c r="D1116" s="30" t="s">
        <v>388</v>
      </c>
      <c r="E1116" s="31">
        <f>SUM(G1116:AD1116)</f>
        <v>70</v>
      </c>
      <c r="F1116" s="18"/>
      <c r="G1116" s="54"/>
      <c r="H1116" s="54"/>
      <c r="I1116" s="54"/>
      <c r="J1116" s="54"/>
      <c r="K1116" s="54"/>
      <c r="L1116" s="54"/>
      <c r="M1116" s="54"/>
      <c r="N1116" s="54">
        <v>70</v>
      </c>
      <c r="O1116" s="54"/>
      <c r="P1116" s="54"/>
      <c r="Q1116" s="54"/>
      <c r="R1116" s="54"/>
      <c r="S1116" s="54"/>
      <c r="T1116" s="54"/>
      <c r="U1116" s="54"/>
      <c r="V1116" s="54"/>
      <c r="W1116" s="54"/>
      <c r="X1116" s="54"/>
      <c r="Y1116" s="54"/>
      <c r="Z1116" s="54"/>
      <c r="AA1116" s="54"/>
      <c r="AB1116" s="54"/>
      <c r="AC1116" s="54"/>
      <c r="AD1116" s="54"/>
    </row>
    <row r="1117" spans="1:30" x14ac:dyDescent="0.25">
      <c r="A1117" s="108"/>
      <c r="B1117" s="28">
        <v>45017</v>
      </c>
      <c r="C1117" s="85" t="s">
        <v>604</v>
      </c>
      <c r="D1117" s="30" t="s">
        <v>388</v>
      </c>
      <c r="E1117" s="31">
        <f>SUM(G1117:AD1117)</f>
        <v>110</v>
      </c>
      <c r="F1117" s="18"/>
      <c r="G1117" s="54"/>
      <c r="H1117" s="54"/>
      <c r="I1117" s="54"/>
      <c r="J1117" s="54"/>
      <c r="K1117" s="54"/>
      <c r="L1117" s="54"/>
      <c r="M1117" s="54"/>
      <c r="N1117" s="54">
        <v>110</v>
      </c>
      <c r="O1117" s="54"/>
      <c r="P1117" s="54"/>
      <c r="Q1117" s="54"/>
      <c r="R1117" s="54"/>
      <c r="S1117" s="54"/>
      <c r="T1117" s="54"/>
      <c r="U1117" s="54"/>
      <c r="V1117" s="54"/>
      <c r="W1117" s="54"/>
      <c r="X1117" s="54"/>
      <c r="Y1117" s="54"/>
      <c r="Z1117" s="54"/>
      <c r="AA1117" s="54"/>
      <c r="AB1117" s="54"/>
      <c r="AC1117" s="54"/>
      <c r="AD1117" s="54"/>
    </row>
    <row r="1118" spans="1:30" x14ac:dyDescent="0.25">
      <c r="A1118" s="108"/>
      <c r="B1118" s="28">
        <v>45018</v>
      </c>
      <c r="C1118" s="85" t="s">
        <v>1226</v>
      </c>
      <c r="D1118" s="30" t="s">
        <v>388</v>
      </c>
      <c r="E1118" s="31">
        <f>SUM(G1118:AD1118)</f>
        <v>40</v>
      </c>
      <c r="F1118" s="18"/>
      <c r="G1118" s="54"/>
      <c r="H1118" s="54"/>
      <c r="I1118" s="54"/>
      <c r="J1118" s="54"/>
      <c r="K1118" s="54"/>
      <c r="L1118" s="54"/>
      <c r="M1118" s="54"/>
      <c r="N1118" s="54">
        <v>40</v>
      </c>
      <c r="O1118" s="54"/>
      <c r="P1118" s="54"/>
      <c r="Q1118" s="54"/>
      <c r="R1118" s="54"/>
      <c r="S1118" s="54"/>
      <c r="T1118" s="54"/>
      <c r="U1118" s="54"/>
      <c r="V1118" s="54"/>
      <c r="W1118" s="54"/>
      <c r="X1118" s="54"/>
      <c r="Y1118" s="54"/>
      <c r="Z1118" s="54"/>
      <c r="AA1118" s="54"/>
      <c r="AB1118" s="54"/>
      <c r="AC1118" s="54"/>
      <c r="AD1118" s="54"/>
    </row>
    <row r="1119" spans="1:30" x14ac:dyDescent="0.25">
      <c r="A1119" s="108"/>
      <c r="B1119" s="28">
        <v>45019</v>
      </c>
      <c r="C1119" s="85" t="s">
        <v>1227</v>
      </c>
      <c r="D1119" s="30" t="s">
        <v>1115</v>
      </c>
      <c r="E1119" s="31">
        <f>SUM(G1119:AD1119)</f>
        <v>38</v>
      </c>
      <c r="F1119" s="18"/>
      <c r="G1119" s="54"/>
      <c r="H1119" s="54"/>
      <c r="I1119" s="54"/>
      <c r="J1119" s="54"/>
      <c r="K1119" s="54"/>
      <c r="L1119" s="54"/>
      <c r="M1119" s="54"/>
      <c r="N1119" s="54">
        <v>38</v>
      </c>
      <c r="O1119" s="54"/>
      <c r="P1119" s="54"/>
      <c r="Q1119" s="54"/>
      <c r="R1119" s="54"/>
      <c r="S1119" s="54"/>
      <c r="T1119" s="54"/>
      <c r="U1119" s="54"/>
      <c r="V1119" s="54"/>
      <c r="W1119" s="54"/>
      <c r="X1119" s="54"/>
      <c r="Y1119" s="54"/>
      <c r="Z1119" s="54"/>
      <c r="AA1119" s="54"/>
      <c r="AB1119" s="54"/>
      <c r="AC1119" s="54"/>
      <c r="AD1119" s="54"/>
    </row>
    <row r="1120" spans="1:30" x14ac:dyDescent="0.25">
      <c r="A1120" s="108"/>
      <c r="B1120" s="28">
        <v>45019</v>
      </c>
      <c r="C1120" s="85" t="s">
        <v>1228</v>
      </c>
      <c r="D1120" s="30" t="s">
        <v>1115</v>
      </c>
      <c r="E1120" s="31">
        <f>SUM(G1120:AD1120)</f>
        <v>80</v>
      </c>
      <c r="F1120" s="18"/>
      <c r="G1120" s="54"/>
      <c r="H1120" s="54"/>
      <c r="I1120" s="54"/>
      <c r="J1120" s="54"/>
      <c r="K1120" s="54"/>
      <c r="L1120" s="54"/>
      <c r="M1120" s="54"/>
      <c r="N1120" s="54">
        <v>80</v>
      </c>
      <c r="O1120" s="54"/>
      <c r="P1120" s="54"/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  <c r="AA1120" s="54"/>
      <c r="AB1120" s="54"/>
      <c r="AC1120" s="54"/>
      <c r="AD1120" s="54"/>
    </row>
    <row r="1121" spans="1:30" x14ac:dyDescent="0.25">
      <c r="A1121" s="108"/>
      <c r="B1121" s="28">
        <v>45019</v>
      </c>
      <c r="C1121" s="85" t="s">
        <v>1192</v>
      </c>
      <c r="D1121" s="30" t="s">
        <v>1115</v>
      </c>
      <c r="E1121" s="31">
        <f>SUM(G1121:AD1121)</f>
        <v>10</v>
      </c>
      <c r="F1121" s="18"/>
      <c r="G1121" s="54"/>
      <c r="H1121" s="54"/>
      <c r="I1121" s="54"/>
      <c r="J1121" s="54"/>
      <c r="K1121" s="54"/>
      <c r="L1121" s="54"/>
      <c r="M1121" s="54"/>
      <c r="N1121" s="54">
        <v>10</v>
      </c>
      <c r="O1121" s="54"/>
      <c r="P1121" s="54"/>
      <c r="Q1121" s="54"/>
      <c r="R1121" s="54"/>
      <c r="S1121" s="54"/>
      <c r="T1121" s="54"/>
      <c r="U1121" s="54"/>
      <c r="V1121" s="54"/>
      <c r="W1121" s="54"/>
      <c r="X1121" s="54"/>
      <c r="Y1121" s="54"/>
      <c r="Z1121" s="54"/>
      <c r="AA1121" s="54"/>
      <c r="AB1121" s="54"/>
      <c r="AC1121" s="54"/>
      <c r="AD1121" s="54"/>
    </row>
    <row r="1122" spans="1:30" x14ac:dyDescent="0.25">
      <c r="A1122" s="108"/>
      <c r="B1122" s="28">
        <v>45020</v>
      </c>
      <c r="C1122" s="85" t="s">
        <v>1229</v>
      </c>
      <c r="D1122" s="30" t="s">
        <v>1115</v>
      </c>
      <c r="E1122" s="31">
        <f>SUM(G1122:AD1122)</f>
        <v>40</v>
      </c>
      <c r="F1122" s="18"/>
      <c r="G1122" s="54"/>
      <c r="H1122" s="54"/>
      <c r="I1122" s="54"/>
      <c r="J1122" s="54"/>
      <c r="K1122" s="54"/>
      <c r="L1122" s="54"/>
      <c r="M1122" s="54"/>
      <c r="N1122" s="54">
        <v>40</v>
      </c>
      <c r="O1122" s="54"/>
      <c r="P1122" s="54"/>
      <c r="Q1122" s="54"/>
      <c r="R1122" s="54"/>
      <c r="S1122" s="54"/>
      <c r="T1122" s="54"/>
      <c r="U1122" s="54"/>
      <c r="V1122" s="54"/>
      <c r="W1122" s="54"/>
      <c r="X1122" s="54"/>
      <c r="Y1122" s="54"/>
      <c r="Z1122" s="54"/>
      <c r="AA1122" s="54"/>
      <c r="AB1122" s="54"/>
      <c r="AC1122" s="54"/>
      <c r="AD1122" s="54"/>
    </row>
    <row r="1123" spans="1:30" x14ac:dyDescent="0.25">
      <c r="A1123" s="108"/>
      <c r="B1123" s="28">
        <v>45049</v>
      </c>
      <c r="C1123" s="85" t="s">
        <v>1119</v>
      </c>
      <c r="D1123" s="30" t="s">
        <v>1115</v>
      </c>
      <c r="E1123" s="31">
        <f>SUM(G1123:AD1123)</f>
        <v>26</v>
      </c>
      <c r="F1123" s="18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>
        <v>26</v>
      </c>
      <c r="Q1123" s="54"/>
      <c r="R1123" s="54"/>
      <c r="S1123" s="54"/>
      <c r="T1123" s="54"/>
      <c r="U1123" s="54"/>
      <c r="V1123" s="54"/>
      <c r="W1123" s="54"/>
      <c r="X1123" s="54"/>
      <c r="Y1123" s="54"/>
      <c r="Z1123" s="54"/>
      <c r="AA1123" s="54"/>
      <c r="AB1123" s="54"/>
      <c r="AC1123" s="54"/>
      <c r="AD1123" s="54"/>
    </row>
    <row r="1124" spans="1:30" x14ac:dyDescent="0.25">
      <c r="A1124" s="108"/>
      <c r="B1124" s="28">
        <v>45049</v>
      </c>
      <c r="C1124" s="85" t="s">
        <v>1228</v>
      </c>
      <c r="D1124" s="30" t="s">
        <v>1115</v>
      </c>
      <c r="E1124" s="31">
        <f>SUM(G1124:AD1124)</f>
        <v>80</v>
      </c>
      <c r="F1124" s="18"/>
      <c r="G1124" s="54"/>
      <c r="H1124" s="54"/>
      <c r="I1124" s="54"/>
      <c r="J1124" s="54"/>
      <c r="K1124" s="54"/>
      <c r="L1124" s="54"/>
      <c r="M1124" s="54"/>
      <c r="N1124" s="54"/>
      <c r="O1124" s="54"/>
      <c r="P1124" s="54">
        <v>80</v>
      </c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  <c r="AA1124" s="54"/>
      <c r="AB1124" s="54"/>
      <c r="AC1124" s="54"/>
      <c r="AD1124" s="54"/>
    </row>
    <row r="1125" spans="1:30" x14ac:dyDescent="0.25">
      <c r="A1125" s="108"/>
      <c r="B1125" s="28">
        <v>45049</v>
      </c>
      <c r="C1125" s="85" t="s">
        <v>1230</v>
      </c>
      <c r="D1125" s="30" t="s">
        <v>1115</v>
      </c>
      <c r="E1125" s="31">
        <f>SUM(G1125:AD1125)</f>
        <v>42</v>
      </c>
      <c r="F1125" s="18"/>
      <c r="G1125" s="54"/>
      <c r="H1125" s="54"/>
      <c r="I1125" s="54"/>
      <c r="J1125" s="54"/>
      <c r="K1125" s="54"/>
      <c r="L1125" s="54"/>
      <c r="M1125" s="54"/>
      <c r="N1125" s="54"/>
      <c r="O1125" s="54"/>
      <c r="P1125" s="54">
        <v>42</v>
      </c>
      <c r="Q1125" s="54"/>
      <c r="R1125" s="54"/>
      <c r="S1125" s="54"/>
      <c r="T1125" s="54"/>
      <c r="U1125" s="54"/>
      <c r="V1125" s="54"/>
      <c r="W1125" s="54"/>
      <c r="X1125" s="54"/>
      <c r="Y1125" s="54"/>
      <c r="Z1125" s="54"/>
      <c r="AA1125" s="54"/>
      <c r="AB1125" s="54"/>
      <c r="AC1125" s="54"/>
      <c r="AD1125" s="54"/>
    </row>
    <row r="1126" spans="1:30" x14ac:dyDescent="0.25">
      <c r="A1126" s="108"/>
      <c r="B1126" s="28">
        <v>45049</v>
      </c>
      <c r="C1126" s="85" t="s">
        <v>1112</v>
      </c>
      <c r="D1126" s="30" t="s">
        <v>1115</v>
      </c>
      <c r="E1126" s="31">
        <f>SUM(G1126:AD1126)</f>
        <v>2.5</v>
      </c>
      <c r="F1126" s="18"/>
      <c r="G1126" s="54"/>
      <c r="H1126" s="54"/>
      <c r="I1126" s="54"/>
      <c r="J1126" s="54"/>
      <c r="K1126" s="54"/>
      <c r="L1126" s="54"/>
      <c r="M1126" s="54"/>
      <c r="N1126" s="54"/>
      <c r="O1126" s="54"/>
      <c r="P1126" s="54">
        <v>2.5</v>
      </c>
      <c r="Q1126" s="54"/>
      <c r="R1126" s="54"/>
      <c r="S1126" s="54"/>
      <c r="T1126" s="54"/>
      <c r="U1126" s="54"/>
      <c r="V1126" s="54"/>
      <c r="W1126" s="54"/>
      <c r="X1126" s="54"/>
      <c r="Y1126" s="54"/>
      <c r="Z1126" s="54"/>
      <c r="AA1126" s="54"/>
      <c r="AB1126" s="54"/>
      <c r="AC1126" s="54"/>
      <c r="AD1126" s="54"/>
    </row>
    <row r="1127" spans="1:30" x14ac:dyDescent="0.25">
      <c r="A1127" s="108"/>
      <c r="B1127" s="28">
        <v>45049</v>
      </c>
      <c r="C1127" s="85" t="s">
        <v>1231</v>
      </c>
      <c r="D1127" s="30" t="s">
        <v>1115</v>
      </c>
      <c r="E1127" s="31">
        <f>SUM(G1127:AD1127)</f>
        <v>10</v>
      </c>
      <c r="F1127" s="18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>
        <v>10</v>
      </c>
      <c r="Q1127" s="54"/>
      <c r="R1127" s="54"/>
      <c r="S1127" s="54"/>
      <c r="T1127" s="54"/>
      <c r="U1127" s="54"/>
      <c r="V1127" s="54"/>
      <c r="W1127" s="54"/>
      <c r="X1127" s="54"/>
      <c r="Y1127" s="54"/>
      <c r="Z1127" s="54"/>
      <c r="AA1127" s="54"/>
      <c r="AB1127" s="54"/>
      <c r="AC1127" s="54"/>
      <c r="AD1127" s="54"/>
    </row>
    <row r="1128" spans="1:30" x14ac:dyDescent="0.25">
      <c r="A1128" s="108"/>
      <c r="B1128" s="28">
        <v>45049</v>
      </c>
      <c r="C1128" s="85" t="s">
        <v>1120</v>
      </c>
      <c r="D1128" s="30" t="s">
        <v>1115</v>
      </c>
      <c r="E1128" s="31">
        <f>SUM(G1128:AD1128)</f>
        <v>285</v>
      </c>
      <c r="F1128" s="18"/>
      <c r="G1128" s="54"/>
      <c r="H1128" s="54"/>
      <c r="I1128" s="54"/>
      <c r="J1128" s="54"/>
      <c r="K1128" s="54"/>
      <c r="L1128" s="54"/>
      <c r="M1128" s="54"/>
      <c r="N1128" s="54"/>
      <c r="O1128" s="54"/>
      <c r="P1128" s="54">
        <v>285</v>
      </c>
      <c r="Q1128" s="54"/>
      <c r="R1128" s="54"/>
      <c r="S1128" s="54"/>
      <c r="T1128" s="54"/>
      <c r="U1128" s="54"/>
      <c r="V1128" s="54"/>
      <c r="W1128" s="54"/>
      <c r="X1128" s="54"/>
      <c r="Y1128" s="54"/>
      <c r="Z1128" s="54"/>
      <c r="AA1128" s="54"/>
      <c r="AB1128" s="54"/>
      <c r="AC1128" s="54"/>
      <c r="AD1128" s="54"/>
    </row>
    <row r="1129" spans="1:30" x14ac:dyDescent="0.25">
      <c r="A1129" s="108"/>
      <c r="B1129" s="28">
        <v>45049</v>
      </c>
      <c r="C1129" s="85" t="s">
        <v>117</v>
      </c>
      <c r="D1129" s="30" t="s">
        <v>1115</v>
      </c>
      <c r="E1129" s="31">
        <f>SUM(G1129:AD1129)</f>
        <v>34</v>
      </c>
      <c r="F1129" s="18"/>
      <c r="G1129" s="54"/>
      <c r="H1129" s="54"/>
      <c r="I1129" s="54"/>
      <c r="J1129" s="54"/>
      <c r="K1129" s="54"/>
      <c r="L1129" s="54"/>
      <c r="M1129" s="54"/>
      <c r="N1129" s="54"/>
      <c r="O1129" s="54"/>
      <c r="P1129" s="54">
        <v>34</v>
      </c>
      <c r="Q1129" s="54"/>
      <c r="R1129" s="54"/>
      <c r="S1129" s="54"/>
      <c r="T1129" s="54"/>
      <c r="U1129" s="54"/>
      <c r="V1129" s="54"/>
      <c r="W1129" s="54"/>
      <c r="X1129" s="54"/>
      <c r="Y1129" s="54"/>
      <c r="Z1129" s="54"/>
      <c r="AA1129" s="54"/>
      <c r="AB1129" s="54"/>
      <c r="AC1129" s="54"/>
      <c r="AD1129" s="54"/>
    </row>
    <row r="1130" spans="1:30" x14ac:dyDescent="0.25">
      <c r="A1130" s="108"/>
      <c r="B1130" s="28">
        <v>45049</v>
      </c>
      <c r="C1130" s="85" t="s">
        <v>1232</v>
      </c>
      <c r="D1130" s="30" t="s">
        <v>1115</v>
      </c>
      <c r="E1130" s="31">
        <f>SUM(G1130:AD1130)</f>
        <v>45</v>
      </c>
      <c r="F1130" s="18"/>
      <c r="G1130" s="54"/>
      <c r="H1130" s="54"/>
      <c r="I1130" s="54"/>
      <c r="J1130" s="54"/>
      <c r="K1130" s="54"/>
      <c r="L1130" s="54"/>
      <c r="M1130" s="54"/>
      <c r="N1130" s="54"/>
      <c r="O1130" s="54"/>
      <c r="P1130" s="54">
        <v>45</v>
      </c>
      <c r="Q1130" s="54"/>
      <c r="R1130" s="54"/>
      <c r="S1130" s="54"/>
      <c r="T1130" s="54"/>
      <c r="U1130" s="54"/>
      <c r="V1130" s="54"/>
      <c r="W1130" s="54"/>
      <c r="X1130" s="54"/>
      <c r="Y1130" s="54"/>
      <c r="Z1130" s="54"/>
      <c r="AA1130" s="54"/>
      <c r="AB1130" s="54"/>
      <c r="AC1130" s="54"/>
      <c r="AD1130" s="54"/>
    </row>
    <row r="1131" spans="1:30" x14ac:dyDescent="0.25">
      <c r="A1131" s="108"/>
      <c r="B1131" s="28">
        <v>45049</v>
      </c>
      <c r="C1131" s="85" t="s">
        <v>1233</v>
      </c>
      <c r="D1131" s="30" t="s">
        <v>1115</v>
      </c>
      <c r="E1131" s="31">
        <f>SUM(G1131:AD1131)</f>
        <v>7</v>
      </c>
      <c r="F1131" s="18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>
        <v>7</v>
      </c>
      <c r="Q1131" s="54"/>
      <c r="R1131" s="54"/>
      <c r="S1131" s="54"/>
      <c r="T1131" s="54"/>
      <c r="U1131" s="54"/>
      <c r="V1131" s="54"/>
      <c r="W1131" s="54"/>
      <c r="X1131" s="54"/>
      <c r="Y1131" s="54"/>
      <c r="Z1131" s="54"/>
      <c r="AA1131" s="54"/>
      <c r="AB1131" s="54"/>
      <c r="AC1131" s="54"/>
      <c r="AD1131" s="54"/>
    </row>
    <row r="1132" spans="1:30" x14ac:dyDescent="0.25">
      <c r="A1132" s="108"/>
      <c r="B1132" s="28">
        <v>45069</v>
      </c>
      <c r="C1132" s="85" t="s">
        <v>392</v>
      </c>
      <c r="D1132" s="30" t="s">
        <v>1121</v>
      </c>
      <c r="E1132" s="31">
        <f>SUM(G1132:AD1132)</f>
        <v>33.900000000000006</v>
      </c>
      <c r="F1132" s="18"/>
      <c r="G1132" s="54"/>
      <c r="H1132" s="54"/>
      <c r="I1132" s="54"/>
      <c r="J1132" s="54"/>
      <c r="K1132" s="54"/>
      <c r="L1132" s="54"/>
      <c r="M1132" s="54"/>
      <c r="N1132" s="54"/>
      <c r="O1132" s="54"/>
      <c r="P1132" s="54">
        <v>33.900000000000006</v>
      </c>
      <c r="Q1132" s="54"/>
      <c r="R1132" s="54"/>
      <c r="S1132" s="54"/>
      <c r="T1132" s="54"/>
      <c r="U1132" s="54"/>
      <c r="V1132" s="54"/>
      <c r="W1132" s="54"/>
      <c r="X1132" s="54"/>
      <c r="Y1132" s="54"/>
      <c r="Z1132" s="54"/>
      <c r="AA1132" s="54"/>
      <c r="AB1132" s="54"/>
      <c r="AC1132" s="54"/>
      <c r="AD1132" s="54"/>
    </row>
    <row r="1133" spans="1:30" x14ac:dyDescent="0.25">
      <c r="A1133" s="108"/>
      <c r="B1133" s="28">
        <v>45073</v>
      </c>
      <c r="C1133" s="85" t="s">
        <v>1234</v>
      </c>
      <c r="D1133" s="30" t="s">
        <v>1115</v>
      </c>
      <c r="E1133" s="31">
        <f>SUM(G1133:AD1133)</f>
        <v>36</v>
      </c>
      <c r="F1133" s="18"/>
      <c r="G1133" s="54"/>
      <c r="H1133" s="54"/>
      <c r="I1133" s="54"/>
      <c r="J1133" s="54"/>
      <c r="K1133" s="54"/>
      <c r="L1133" s="54"/>
      <c r="M1133" s="54"/>
      <c r="N1133" s="54"/>
      <c r="O1133" s="54"/>
      <c r="P1133" s="54">
        <v>36</v>
      </c>
      <c r="Q1133" s="54"/>
      <c r="R1133" s="54"/>
      <c r="S1133" s="54"/>
      <c r="T1133" s="54"/>
      <c r="U1133" s="54"/>
      <c r="V1133" s="54"/>
      <c r="W1133" s="54"/>
      <c r="X1133" s="54"/>
      <c r="Y1133" s="54"/>
      <c r="Z1133" s="54"/>
      <c r="AA1133" s="54"/>
      <c r="AB1133" s="54"/>
      <c r="AC1133" s="54"/>
      <c r="AD1133" s="54"/>
    </row>
    <row r="1134" spans="1:30" x14ac:dyDescent="0.25">
      <c r="A1134" s="108"/>
      <c r="B1134" s="28">
        <v>45073</v>
      </c>
      <c r="C1134" s="85" t="s">
        <v>117</v>
      </c>
      <c r="D1134" s="30" t="s">
        <v>1115</v>
      </c>
      <c r="E1134" s="31">
        <f>SUM(G1134:AD1134)</f>
        <v>10</v>
      </c>
      <c r="F1134" s="18"/>
      <c r="G1134" s="54"/>
      <c r="H1134" s="54"/>
      <c r="I1134" s="54"/>
      <c r="J1134" s="54"/>
      <c r="K1134" s="54"/>
      <c r="L1134" s="54"/>
      <c r="M1134" s="54"/>
      <c r="N1134" s="54"/>
      <c r="O1134" s="54"/>
      <c r="P1134" s="54">
        <v>10</v>
      </c>
      <c r="Q1134" s="54"/>
      <c r="R1134" s="54"/>
      <c r="S1134" s="54"/>
      <c r="T1134" s="54"/>
      <c r="U1134" s="54"/>
      <c r="V1134" s="54"/>
      <c r="W1134" s="54"/>
      <c r="X1134" s="54"/>
      <c r="Y1134" s="54"/>
      <c r="Z1134" s="54"/>
      <c r="AA1134" s="54"/>
      <c r="AB1134" s="54"/>
      <c r="AC1134" s="54"/>
      <c r="AD1134" s="54"/>
    </row>
    <row r="1135" spans="1:30" x14ac:dyDescent="0.25">
      <c r="A1135" s="108"/>
      <c r="B1135" s="28">
        <v>45073</v>
      </c>
      <c r="C1135" s="85" t="s">
        <v>1235</v>
      </c>
      <c r="D1135" s="30" t="s">
        <v>1115</v>
      </c>
      <c r="E1135" s="31">
        <f>SUM(G1135:AD1135)</f>
        <v>15</v>
      </c>
      <c r="F1135" s="18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>
        <v>15</v>
      </c>
      <c r="Q1135" s="54"/>
      <c r="R1135" s="54"/>
      <c r="S1135" s="54"/>
      <c r="T1135" s="54"/>
      <c r="U1135" s="54"/>
      <c r="V1135" s="54"/>
      <c r="W1135" s="54"/>
      <c r="X1135" s="54"/>
      <c r="Y1135" s="54"/>
      <c r="Z1135" s="54"/>
      <c r="AA1135" s="54"/>
      <c r="AB1135" s="54"/>
      <c r="AC1135" s="54"/>
      <c r="AD1135" s="54"/>
    </row>
    <row r="1136" spans="1:30" x14ac:dyDescent="0.25">
      <c r="A1136" s="108"/>
      <c r="B1136" s="28">
        <v>45073</v>
      </c>
      <c r="C1136" s="85" t="s">
        <v>1236</v>
      </c>
      <c r="D1136" s="30" t="s">
        <v>1115</v>
      </c>
      <c r="E1136" s="31">
        <f>SUM(G1136:AD1136)</f>
        <v>45</v>
      </c>
      <c r="F1136" s="18"/>
      <c r="G1136" s="54"/>
      <c r="H1136" s="54"/>
      <c r="I1136" s="54"/>
      <c r="J1136" s="54"/>
      <c r="K1136" s="54"/>
      <c r="L1136" s="54"/>
      <c r="M1136" s="54"/>
      <c r="N1136" s="54"/>
      <c r="O1136" s="54"/>
      <c r="P1136" s="54">
        <v>45</v>
      </c>
      <c r="Q1136" s="54"/>
      <c r="R1136" s="54"/>
      <c r="S1136" s="54"/>
      <c r="T1136" s="54"/>
      <c r="U1136" s="54"/>
      <c r="V1136" s="54"/>
      <c r="W1136" s="54"/>
      <c r="X1136" s="54"/>
      <c r="Y1136" s="54"/>
      <c r="Z1136" s="54"/>
      <c r="AA1136" s="54"/>
      <c r="AB1136" s="54"/>
      <c r="AC1136" s="54"/>
      <c r="AD1136" s="54"/>
    </row>
    <row r="1137" spans="1:30" x14ac:dyDescent="0.25">
      <c r="A1137" s="108"/>
      <c r="B1137" s="28">
        <v>45073</v>
      </c>
      <c r="C1137" s="85" t="s">
        <v>427</v>
      </c>
      <c r="D1137" s="30" t="s">
        <v>1115</v>
      </c>
      <c r="E1137" s="31">
        <f>SUM(G1137:AD1137)</f>
        <v>5</v>
      </c>
      <c r="F1137" s="18"/>
      <c r="G1137" s="54"/>
      <c r="H1137" s="54"/>
      <c r="I1137" s="54"/>
      <c r="J1137" s="54"/>
      <c r="K1137" s="54"/>
      <c r="L1137" s="54"/>
      <c r="M1137" s="54"/>
      <c r="N1137" s="54"/>
      <c r="O1137" s="54"/>
      <c r="P1137" s="54">
        <v>5</v>
      </c>
      <c r="Q1137" s="54"/>
      <c r="R1137" s="54"/>
      <c r="S1137" s="54"/>
      <c r="T1137" s="54"/>
      <c r="U1137" s="54"/>
      <c r="V1137" s="54"/>
      <c r="W1137" s="54"/>
      <c r="X1137" s="54"/>
      <c r="Y1137" s="54"/>
      <c r="Z1137" s="54"/>
      <c r="AA1137" s="54"/>
      <c r="AB1137" s="54"/>
      <c r="AC1137" s="54"/>
      <c r="AD1137" s="54"/>
    </row>
    <row r="1138" spans="1:30" x14ac:dyDescent="0.25">
      <c r="A1138" s="108"/>
      <c r="B1138" s="28">
        <v>45078</v>
      </c>
      <c r="C1138" s="85" t="s">
        <v>1230</v>
      </c>
      <c r="D1138" s="30" t="s">
        <v>1121</v>
      </c>
      <c r="E1138" s="31">
        <f>SUM(G1138:AD1138)</f>
        <v>45</v>
      </c>
      <c r="F1138" s="18"/>
      <c r="G1138" s="54"/>
      <c r="H1138" s="54"/>
      <c r="I1138" s="54"/>
      <c r="J1138" s="54"/>
      <c r="K1138" s="54"/>
      <c r="L1138" s="54"/>
      <c r="M1138" s="54"/>
      <c r="N1138" s="54"/>
      <c r="O1138" s="54"/>
      <c r="P1138" s="54"/>
      <c r="Q1138" s="54"/>
      <c r="R1138" s="54">
        <v>45</v>
      </c>
      <c r="S1138" s="54"/>
      <c r="T1138" s="54"/>
      <c r="U1138" s="54"/>
      <c r="V1138" s="54"/>
      <c r="W1138" s="54"/>
      <c r="X1138" s="54"/>
      <c r="Y1138" s="54"/>
      <c r="Z1138" s="54"/>
      <c r="AA1138" s="54"/>
      <c r="AB1138" s="54"/>
      <c r="AC1138" s="54"/>
      <c r="AD1138" s="54"/>
    </row>
    <row r="1139" spans="1:30" x14ac:dyDescent="0.25">
      <c r="A1139" s="108"/>
      <c r="B1139" s="28">
        <v>45078</v>
      </c>
      <c r="C1139" s="85" t="s">
        <v>662</v>
      </c>
      <c r="D1139" s="30" t="s">
        <v>1121</v>
      </c>
      <c r="E1139" s="31">
        <f>SUM(G1139:AD1139)</f>
        <v>25</v>
      </c>
      <c r="F1139" s="18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>
        <v>25</v>
      </c>
      <c r="S1139" s="54"/>
      <c r="T1139" s="54"/>
      <c r="U1139" s="54"/>
      <c r="V1139" s="54"/>
      <c r="W1139" s="54"/>
      <c r="X1139" s="54"/>
      <c r="Y1139" s="54"/>
      <c r="Z1139" s="54"/>
      <c r="AA1139" s="54"/>
      <c r="AB1139" s="54"/>
      <c r="AC1139" s="54"/>
      <c r="AD1139" s="54"/>
    </row>
    <row r="1140" spans="1:30" x14ac:dyDescent="0.25">
      <c r="A1140" s="108"/>
      <c r="B1140" s="28">
        <v>45078</v>
      </c>
      <c r="C1140" s="85" t="s">
        <v>94</v>
      </c>
      <c r="D1140" s="30" t="s">
        <v>1121</v>
      </c>
      <c r="E1140" s="31">
        <f>SUM(G1140:AD1140)</f>
        <v>20</v>
      </c>
      <c r="F1140" s="18"/>
      <c r="G1140" s="54"/>
      <c r="H1140" s="54"/>
      <c r="I1140" s="54"/>
      <c r="J1140" s="54"/>
      <c r="K1140" s="54"/>
      <c r="L1140" s="54"/>
      <c r="M1140" s="54"/>
      <c r="N1140" s="54"/>
      <c r="O1140" s="54"/>
      <c r="P1140" s="54"/>
      <c r="Q1140" s="54"/>
      <c r="R1140" s="54">
        <v>20</v>
      </c>
      <c r="S1140" s="54"/>
      <c r="T1140" s="54"/>
      <c r="U1140" s="54"/>
      <c r="V1140" s="54"/>
      <c r="W1140" s="54"/>
      <c r="X1140" s="54"/>
      <c r="Y1140" s="54"/>
      <c r="Z1140" s="54"/>
      <c r="AA1140" s="54"/>
      <c r="AB1140" s="54"/>
      <c r="AC1140" s="54"/>
      <c r="AD1140" s="54"/>
    </row>
    <row r="1141" spans="1:30" x14ac:dyDescent="0.25">
      <c r="A1141" s="108"/>
      <c r="B1141" s="28">
        <v>45080</v>
      </c>
      <c r="C1141" s="85" t="s">
        <v>1237</v>
      </c>
      <c r="D1141" s="30" t="s">
        <v>1121</v>
      </c>
      <c r="E1141" s="31">
        <f>SUM(G1141:AD1141)</f>
        <v>9</v>
      </c>
      <c r="F1141" s="18"/>
      <c r="G1141" s="54"/>
      <c r="H1141" s="54"/>
      <c r="I1141" s="54"/>
      <c r="J1141" s="54"/>
      <c r="K1141" s="54"/>
      <c r="L1141" s="54"/>
      <c r="M1141" s="54"/>
      <c r="N1141" s="54"/>
      <c r="O1141" s="54"/>
      <c r="P1141" s="54"/>
      <c r="Q1141" s="54"/>
      <c r="R1141" s="54">
        <v>9</v>
      </c>
      <c r="S1141" s="54"/>
      <c r="T1141" s="54"/>
      <c r="U1141" s="54"/>
      <c r="V1141" s="54"/>
      <c r="W1141" s="54"/>
      <c r="X1141" s="54"/>
      <c r="Y1141" s="54"/>
      <c r="Z1141" s="54"/>
      <c r="AA1141" s="54"/>
      <c r="AB1141" s="54"/>
      <c r="AC1141" s="54"/>
      <c r="AD1141" s="54"/>
    </row>
    <row r="1142" spans="1:30" x14ac:dyDescent="0.25">
      <c r="A1142" s="108"/>
      <c r="B1142" s="28">
        <v>45080</v>
      </c>
      <c r="C1142" s="85" t="s">
        <v>55</v>
      </c>
      <c r="D1142" s="30" t="s">
        <v>1121</v>
      </c>
      <c r="E1142" s="31">
        <f>SUM(G1142:AD1142)</f>
        <v>30</v>
      </c>
      <c r="F1142" s="18"/>
      <c r="G1142" s="54"/>
      <c r="H1142" s="54"/>
      <c r="I1142" s="54"/>
      <c r="J1142" s="54"/>
      <c r="K1142" s="54"/>
      <c r="L1142" s="54"/>
      <c r="M1142" s="54"/>
      <c r="N1142" s="54"/>
      <c r="O1142" s="54"/>
      <c r="P1142" s="54"/>
      <c r="Q1142" s="54"/>
      <c r="R1142" s="54">
        <v>30</v>
      </c>
      <c r="S1142" s="54"/>
      <c r="T1142" s="54"/>
      <c r="U1142" s="54"/>
      <c r="V1142" s="54"/>
      <c r="W1142" s="54"/>
      <c r="X1142" s="54"/>
      <c r="Y1142" s="54"/>
      <c r="Z1142" s="54"/>
      <c r="AA1142" s="54"/>
      <c r="AB1142" s="54"/>
      <c r="AC1142" s="54"/>
      <c r="AD1142" s="54"/>
    </row>
    <row r="1143" spans="1:30" x14ac:dyDescent="0.25">
      <c r="A1143" s="108"/>
      <c r="B1143" s="28">
        <v>45080</v>
      </c>
      <c r="C1143" s="85" t="s">
        <v>485</v>
      </c>
      <c r="D1143" s="30" t="s">
        <v>1121</v>
      </c>
      <c r="E1143" s="31">
        <f>SUM(G1143:AD1143)</f>
        <v>20</v>
      </c>
      <c r="F1143" s="18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>
        <v>20</v>
      </c>
      <c r="S1143" s="54"/>
      <c r="T1143" s="54"/>
      <c r="U1143" s="54"/>
      <c r="V1143" s="54"/>
      <c r="W1143" s="54"/>
      <c r="X1143" s="54"/>
      <c r="Y1143" s="54"/>
      <c r="Z1143" s="54"/>
      <c r="AA1143" s="54"/>
      <c r="AB1143" s="54"/>
      <c r="AC1143" s="54"/>
      <c r="AD1143" s="54"/>
    </row>
    <row r="1144" spans="1:30" x14ac:dyDescent="0.25">
      <c r="A1144" s="108"/>
      <c r="B1144" s="28">
        <v>45082</v>
      </c>
      <c r="C1144" s="85" t="s">
        <v>117</v>
      </c>
      <c r="D1144" s="30" t="s">
        <v>1121</v>
      </c>
      <c r="E1144" s="31">
        <f>SUM(G1144:AD1144)</f>
        <v>50</v>
      </c>
      <c r="F1144" s="18"/>
      <c r="G1144" s="54"/>
      <c r="H1144" s="54"/>
      <c r="I1144" s="54"/>
      <c r="J1144" s="54"/>
      <c r="K1144" s="54"/>
      <c r="L1144" s="54"/>
      <c r="M1144" s="54"/>
      <c r="N1144" s="54"/>
      <c r="O1144" s="54"/>
      <c r="P1144" s="54"/>
      <c r="Q1144" s="54"/>
      <c r="R1144" s="54">
        <v>50</v>
      </c>
      <c r="S1144" s="54"/>
      <c r="T1144" s="54"/>
      <c r="U1144" s="54"/>
      <c r="V1144" s="54"/>
      <c r="W1144" s="54"/>
      <c r="X1144" s="54"/>
      <c r="Y1144" s="54"/>
      <c r="Z1144" s="54"/>
      <c r="AA1144" s="54"/>
      <c r="AB1144" s="54"/>
      <c r="AC1144" s="54"/>
      <c r="AD1144" s="54"/>
    </row>
    <row r="1145" spans="1:30" x14ac:dyDescent="0.25">
      <c r="A1145" s="108"/>
      <c r="B1145" s="28">
        <v>45085</v>
      </c>
      <c r="C1145" s="85" t="s">
        <v>116</v>
      </c>
      <c r="D1145" s="30" t="s">
        <v>1121</v>
      </c>
      <c r="E1145" s="31">
        <f>SUM(G1145:AD1145)</f>
        <v>30</v>
      </c>
      <c r="F1145" s="18"/>
      <c r="G1145" s="54"/>
      <c r="H1145" s="54"/>
      <c r="I1145" s="54"/>
      <c r="J1145" s="54"/>
      <c r="K1145" s="54"/>
      <c r="L1145" s="54"/>
      <c r="M1145" s="54"/>
      <c r="N1145" s="54"/>
      <c r="O1145" s="54"/>
      <c r="P1145" s="54"/>
      <c r="Q1145" s="54"/>
      <c r="R1145" s="54">
        <v>30</v>
      </c>
      <c r="S1145" s="54"/>
      <c r="T1145" s="54"/>
      <c r="U1145" s="54"/>
      <c r="V1145" s="54"/>
      <c r="W1145" s="54"/>
      <c r="X1145" s="54"/>
      <c r="Y1145" s="54"/>
      <c r="Z1145" s="54"/>
      <c r="AA1145" s="54"/>
      <c r="AB1145" s="54"/>
      <c r="AC1145" s="54"/>
      <c r="AD1145" s="54"/>
    </row>
    <row r="1146" spans="1:30" x14ac:dyDescent="0.25">
      <c r="A1146" s="108"/>
      <c r="B1146" s="28">
        <v>45090</v>
      </c>
      <c r="C1146" s="85" t="s">
        <v>94</v>
      </c>
      <c r="D1146" s="30" t="s">
        <v>1121</v>
      </c>
      <c r="E1146" s="31">
        <f>SUM(G1146:AD1146)</f>
        <v>30</v>
      </c>
      <c r="F1146" s="18"/>
      <c r="G1146" s="54"/>
      <c r="H1146" s="54"/>
      <c r="I1146" s="54"/>
      <c r="J1146" s="54"/>
      <c r="K1146" s="54"/>
      <c r="L1146" s="54"/>
      <c r="M1146" s="54"/>
      <c r="N1146" s="54"/>
      <c r="O1146" s="54"/>
      <c r="P1146" s="54"/>
      <c r="Q1146" s="54"/>
      <c r="R1146" s="54">
        <v>30</v>
      </c>
      <c r="S1146" s="54"/>
      <c r="T1146" s="54"/>
      <c r="U1146" s="54"/>
      <c r="V1146" s="54"/>
      <c r="W1146" s="54"/>
      <c r="X1146" s="54"/>
      <c r="Y1146" s="54"/>
      <c r="Z1146" s="54"/>
      <c r="AA1146" s="54"/>
      <c r="AB1146" s="54"/>
      <c r="AC1146" s="54"/>
      <c r="AD1146" s="54"/>
    </row>
    <row r="1147" spans="1:30" x14ac:dyDescent="0.25">
      <c r="A1147" s="108"/>
      <c r="B1147" s="28">
        <v>45092</v>
      </c>
      <c r="C1147" s="85" t="s">
        <v>1123</v>
      </c>
      <c r="D1147" s="30" t="s">
        <v>1121</v>
      </c>
      <c r="E1147" s="31">
        <f>SUM(G1147:AD1147)</f>
        <v>26</v>
      </c>
      <c r="F1147" s="18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>
        <v>26</v>
      </c>
      <c r="S1147" s="54"/>
      <c r="T1147" s="54"/>
      <c r="U1147" s="54"/>
      <c r="V1147" s="54"/>
      <c r="W1147" s="54"/>
      <c r="X1147" s="54"/>
      <c r="Y1147" s="54"/>
      <c r="Z1147" s="54"/>
      <c r="AA1147" s="54"/>
      <c r="AB1147" s="54"/>
      <c r="AC1147" s="54"/>
      <c r="AD1147" s="54"/>
    </row>
    <row r="1148" spans="1:30" x14ac:dyDescent="0.25">
      <c r="A1148" s="108"/>
      <c r="B1148" s="28">
        <v>45092</v>
      </c>
      <c r="C1148" s="85" t="s">
        <v>485</v>
      </c>
      <c r="D1148" s="30" t="s">
        <v>1121</v>
      </c>
      <c r="E1148" s="31">
        <f>SUM(G1148:AD1148)</f>
        <v>26</v>
      </c>
      <c r="F1148" s="18"/>
      <c r="G1148" s="54"/>
      <c r="H1148" s="54"/>
      <c r="I1148" s="54"/>
      <c r="J1148" s="54"/>
      <c r="K1148" s="54"/>
      <c r="L1148" s="54"/>
      <c r="M1148" s="54"/>
      <c r="N1148" s="54"/>
      <c r="O1148" s="54"/>
      <c r="P1148" s="54"/>
      <c r="Q1148" s="54"/>
      <c r="R1148" s="54">
        <v>26</v>
      </c>
      <c r="S1148" s="54"/>
      <c r="T1148" s="54"/>
      <c r="U1148" s="54"/>
      <c r="V1148" s="54"/>
      <c r="W1148" s="54"/>
      <c r="X1148" s="54"/>
      <c r="Y1148" s="54"/>
      <c r="Z1148" s="54"/>
      <c r="AA1148" s="54"/>
      <c r="AB1148" s="54"/>
      <c r="AC1148" s="54"/>
      <c r="AD1148" s="54"/>
    </row>
    <row r="1149" spans="1:30" x14ac:dyDescent="0.25">
      <c r="A1149" s="108"/>
      <c r="B1149" s="28">
        <v>45092</v>
      </c>
      <c r="C1149" s="85" t="s">
        <v>1112</v>
      </c>
      <c r="D1149" s="30" t="s">
        <v>1121</v>
      </c>
      <c r="E1149" s="31">
        <v>19</v>
      </c>
      <c r="F1149" s="18"/>
      <c r="G1149" s="54"/>
      <c r="H1149" s="54"/>
      <c r="I1149" s="54"/>
      <c r="J1149" s="54"/>
      <c r="K1149" s="54"/>
      <c r="L1149" s="54"/>
      <c r="M1149" s="54"/>
      <c r="N1149" s="54"/>
      <c r="O1149" s="54"/>
      <c r="P1149" s="54"/>
      <c r="Q1149" s="54"/>
      <c r="R1149" s="54">
        <v>19</v>
      </c>
      <c r="S1149" s="54"/>
      <c r="T1149" s="54"/>
      <c r="U1149" s="54"/>
      <c r="V1149" s="54"/>
      <c r="W1149" s="54"/>
      <c r="X1149" s="54"/>
      <c r="Y1149" s="54"/>
      <c r="Z1149" s="54"/>
      <c r="AA1149" s="54"/>
      <c r="AB1149" s="54"/>
      <c r="AC1149" s="54"/>
      <c r="AD1149" s="54"/>
    </row>
    <row r="1150" spans="1:30" x14ac:dyDescent="0.25">
      <c r="A1150" s="108"/>
      <c r="B1150" s="28">
        <v>45094</v>
      </c>
      <c r="C1150" s="85" t="s">
        <v>547</v>
      </c>
      <c r="D1150" s="30" t="s">
        <v>1121</v>
      </c>
      <c r="E1150" s="31">
        <f>SUM(G1150:AD1150)</f>
        <v>15</v>
      </c>
      <c r="F1150" s="18"/>
      <c r="G1150" s="54"/>
      <c r="H1150" s="54"/>
      <c r="I1150" s="54"/>
      <c r="J1150" s="54"/>
      <c r="K1150" s="54"/>
      <c r="L1150" s="54"/>
      <c r="M1150" s="54"/>
      <c r="N1150" s="54"/>
      <c r="O1150" s="54"/>
      <c r="P1150" s="54"/>
      <c r="Q1150" s="54"/>
      <c r="R1150" s="54">
        <v>15</v>
      </c>
      <c r="S1150" s="54"/>
      <c r="T1150" s="54"/>
      <c r="U1150" s="54"/>
      <c r="V1150" s="54"/>
      <c r="W1150" s="54"/>
      <c r="X1150" s="54"/>
      <c r="Y1150" s="54"/>
      <c r="Z1150" s="54"/>
      <c r="AA1150" s="54"/>
      <c r="AB1150" s="54"/>
      <c r="AC1150" s="54"/>
      <c r="AD1150" s="54"/>
    </row>
    <row r="1151" spans="1:30" x14ac:dyDescent="0.25">
      <c r="A1151" s="108"/>
      <c r="B1151" s="28">
        <v>45114</v>
      </c>
      <c r="C1151" s="85" t="s">
        <v>1245</v>
      </c>
      <c r="D1151" s="30" t="s">
        <v>703</v>
      </c>
      <c r="E1151" s="31">
        <f>SUM(G1151:AD1151)</f>
        <v>2200</v>
      </c>
      <c r="F1151" s="18"/>
      <c r="G1151" s="54"/>
      <c r="H1151" s="54"/>
      <c r="I1151" s="54"/>
      <c r="J1151" s="54"/>
      <c r="K1151" s="54"/>
      <c r="L1151" s="54"/>
      <c r="M1151" s="54"/>
      <c r="N1151" s="54"/>
      <c r="O1151" s="54"/>
      <c r="P1151" s="54"/>
      <c r="Q1151" s="54"/>
      <c r="R1151" s="54"/>
      <c r="S1151" s="54"/>
      <c r="T1151" s="54">
        <v>2200</v>
      </c>
      <c r="U1151" s="54"/>
      <c r="V1151" s="54"/>
      <c r="W1151" s="54"/>
      <c r="X1151" s="54"/>
      <c r="Y1151" s="54"/>
      <c r="Z1151" s="54"/>
      <c r="AA1151" s="54"/>
      <c r="AB1151" s="54"/>
      <c r="AC1151" s="54"/>
      <c r="AD1151" s="54"/>
    </row>
    <row r="1152" spans="1:30" x14ac:dyDescent="0.25">
      <c r="A1152" s="108"/>
      <c r="B1152" s="28">
        <v>45114</v>
      </c>
      <c r="C1152" s="85" t="s">
        <v>662</v>
      </c>
      <c r="D1152" s="30" t="s">
        <v>703</v>
      </c>
      <c r="E1152" s="31">
        <f>SUM(G1152:AD1152)</f>
        <v>700</v>
      </c>
      <c r="F1152" s="18"/>
      <c r="G1152" s="54"/>
      <c r="H1152" s="54"/>
      <c r="I1152" s="54"/>
      <c r="J1152" s="54"/>
      <c r="K1152" s="54"/>
      <c r="L1152" s="54"/>
      <c r="M1152" s="54"/>
      <c r="N1152" s="54"/>
      <c r="O1152" s="54"/>
      <c r="P1152" s="54"/>
      <c r="Q1152" s="54"/>
      <c r="R1152" s="54"/>
      <c r="S1152" s="54"/>
      <c r="T1152" s="54">
        <v>700</v>
      </c>
      <c r="U1152" s="54"/>
      <c r="V1152" s="54"/>
      <c r="W1152" s="54"/>
      <c r="X1152" s="54"/>
      <c r="Y1152" s="54"/>
      <c r="Z1152" s="54"/>
      <c r="AA1152" s="54"/>
      <c r="AB1152" s="54"/>
      <c r="AC1152" s="54"/>
      <c r="AD1152" s="54"/>
    </row>
    <row r="1153" spans="1:30" x14ac:dyDescent="0.25">
      <c r="A1153" s="108"/>
      <c r="B1153" s="28">
        <v>45114</v>
      </c>
      <c r="C1153" s="85" t="s">
        <v>1246</v>
      </c>
      <c r="D1153" s="30" t="s">
        <v>703</v>
      </c>
      <c r="E1153" s="31">
        <f>SUM(G1153:AD1153)</f>
        <v>120</v>
      </c>
      <c r="F1153" s="18"/>
      <c r="G1153" s="54"/>
      <c r="H1153" s="54"/>
      <c r="I1153" s="54"/>
      <c r="J1153" s="54"/>
      <c r="K1153" s="54"/>
      <c r="L1153" s="54"/>
      <c r="M1153" s="54"/>
      <c r="N1153" s="54"/>
      <c r="O1153" s="54"/>
      <c r="P1153" s="54"/>
      <c r="Q1153" s="54"/>
      <c r="R1153" s="54"/>
      <c r="S1153" s="54"/>
      <c r="T1153" s="54">
        <v>120</v>
      </c>
      <c r="U1153" s="54"/>
      <c r="V1153" s="54"/>
      <c r="W1153" s="54"/>
      <c r="X1153" s="54"/>
      <c r="Y1153" s="54"/>
      <c r="Z1153" s="54"/>
      <c r="AA1153" s="54"/>
      <c r="AB1153" s="54"/>
      <c r="AC1153" s="54"/>
      <c r="AD1153" s="54"/>
    </row>
    <row r="1154" spans="1:30" x14ac:dyDescent="0.25">
      <c r="A1154" s="108"/>
      <c r="B1154" s="28">
        <v>45114</v>
      </c>
      <c r="C1154" s="85" t="s">
        <v>1248</v>
      </c>
      <c r="D1154" s="30" t="s">
        <v>703</v>
      </c>
      <c r="E1154" s="31">
        <f>SUM(G1154:AD1154)</f>
        <v>224</v>
      </c>
      <c r="F1154" s="18"/>
      <c r="G1154" s="54"/>
      <c r="H1154" s="54"/>
      <c r="I1154" s="54"/>
      <c r="J1154" s="54"/>
      <c r="K1154" s="54"/>
      <c r="L1154" s="54"/>
      <c r="M1154" s="54"/>
      <c r="N1154" s="54"/>
      <c r="O1154" s="54"/>
      <c r="P1154" s="54"/>
      <c r="Q1154" s="54"/>
      <c r="R1154" s="54"/>
      <c r="S1154" s="54"/>
      <c r="T1154" s="54">
        <v>224</v>
      </c>
      <c r="U1154" s="54"/>
      <c r="V1154" s="54"/>
      <c r="W1154" s="54"/>
      <c r="X1154" s="54"/>
      <c r="Y1154" s="54"/>
      <c r="Z1154" s="54"/>
      <c r="AA1154" s="54"/>
      <c r="AB1154" s="54"/>
      <c r="AC1154" s="54"/>
      <c r="AD1154" s="54"/>
    </row>
    <row r="1155" spans="1:30" x14ac:dyDescent="0.25">
      <c r="A1155" s="108"/>
      <c r="B1155" s="28">
        <v>45114</v>
      </c>
      <c r="C1155" s="85" t="s">
        <v>1247</v>
      </c>
      <c r="D1155" s="30" t="s">
        <v>703</v>
      </c>
      <c r="E1155" s="31">
        <f>SUM(G1155:AD1155)</f>
        <v>231</v>
      </c>
      <c r="F1155" s="18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  <c r="S1155" s="54"/>
      <c r="T1155" s="54">
        <v>231</v>
      </c>
      <c r="U1155" s="54"/>
      <c r="V1155" s="54"/>
      <c r="W1155" s="54"/>
      <c r="X1155" s="54"/>
      <c r="Y1155" s="54"/>
      <c r="Z1155" s="54"/>
      <c r="AA1155" s="54"/>
      <c r="AB1155" s="54"/>
      <c r="AC1155" s="54"/>
      <c r="AD1155" s="54"/>
    </row>
    <row r="1156" spans="1:30" x14ac:dyDescent="0.25">
      <c r="A1156" s="108"/>
      <c r="B1156" s="28">
        <v>45114</v>
      </c>
      <c r="C1156" s="85" t="s">
        <v>1249</v>
      </c>
      <c r="D1156" s="30" t="s">
        <v>703</v>
      </c>
      <c r="E1156" s="31">
        <f>SUM(G1156:AD1156)</f>
        <v>150</v>
      </c>
      <c r="F1156" s="18"/>
      <c r="G1156" s="54"/>
      <c r="H1156" s="54"/>
      <c r="I1156" s="54"/>
      <c r="J1156" s="54"/>
      <c r="K1156" s="54"/>
      <c r="L1156" s="54"/>
      <c r="M1156" s="54"/>
      <c r="N1156" s="54"/>
      <c r="O1156" s="54"/>
      <c r="P1156" s="54"/>
      <c r="Q1156" s="54"/>
      <c r="R1156" s="54"/>
      <c r="S1156" s="54"/>
      <c r="T1156" s="54">
        <v>150</v>
      </c>
      <c r="U1156" s="54"/>
      <c r="V1156" s="54"/>
      <c r="W1156" s="54"/>
      <c r="X1156" s="54"/>
      <c r="Y1156" s="54"/>
      <c r="Z1156" s="54"/>
      <c r="AA1156" s="54"/>
      <c r="AB1156" s="54"/>
      <c r="AC1156" s="54"/>
      <c r="AD1156" s="54"/>
    </row>
    <row r="1157" spans="1:30" x14ac:dyDescent="0.25">
      <c r="A1157" s="108"/>
      <c r="B1157" s="28">
        <v>45114</v>
      </c>
      <c r="C1157" s="85" t="s">
        <v>1030</v>
      </c>
      <c r="D1157" s="30" t="s">
        <v>703</v>
      </c>
      <c r="E1157" s="31">
        <f>SUM(G1157:AD1157)</f>
        <v>720</v>
      </c>
      <c r="F1157" s="18"/>
      <c r="G1157" s="54"/>
      <c r="H1157" s="54"/>
      <c r="I1157" s="54"/>
      <c r="J1157" s="54"/>
      <c r="K1157" s="54"/>
      <c r="L1157" s="54"/>
      <c r="M1157" s="54"/>
      <c r="N1157" s="54"/>
      <c r="O1157" s="54"/>
      <c r="P1157" s="54"/>
      <c r="Q1157" s="54"/>
      <c r="R1157" s="54"/>
      <c r="S1157" s="54"/>
      <c r="T1157" s="54">
        <v>720</v>
      </c>
      <c r="U1157" s="54"/>
      <c r="V1157" s="54"/>
      <c r="W1157" s="54"/>
      <c r="X1157" s="54"/>
      <c r="Y1157" s="54"/>
      <c r="Z1157" s="54"/>
      <c r="AA1157" s="54"/>
      <c r="AB1157" s="54"/>
      <c r="AC1157" s="54"/>
      <c r="AD1157" s="54"/>
    </row>
    <row r="1158" spans="1:30" x14ac:dyDescent="0.25">
      <c r="A1158" s="108"/>
      <c r="B1158" s="28">
        <v>45114</v>
      </c>
      <c r="C1158" s="85" t="s">
        <v>1237</v>
      </c>
      <c r="D1158" s="30" t="s">
        <v>703</v>
      </c>
      <c r="E1158" s="31">
        <f>SUM(G1158:AD1158)</f>
        <v>68</v>
      </c>
      <c r="F1158" s="18"/>
      <c r="G1158" s="54"/>
      <c r="H1158" s="54"/>
      <c r="I1158" s="54"/>
      <c r="J1158" s="54"/>
      <c r="K1158" s="54"/>
      <c r="L1158" s="54"/>
      <c r="M1158" s="54"/>
      <c r="N1158" s="54"/>
      <c r="O1158" s="54"/>
      <c r="P1158" s="54"/>
      <c r="Q1158" s="54"/>
      <c r="R1158" s="54"/>
      <c r="S1158" s="54"/>
      <c r="T1158" s="54">
        <v>68</v>
      </c>
      <c r="U1158" s="54"/>
      <c r="V1158" s="54"/>
      <c r="W1158" s="54"/>
      <c r="X1158" s="54"/>
      <c r="Y1158" s="54"/>
      <c r="Z1158" s="54"/>
      <c r="AA1158" s="54"/>
      <c r="AB1158" s="54"/>
      <c r="AC1158" s="54"/>
      <c r="AD1158" s="54"/>
    </row>
    <row r="1159" spans="1:30" x14ac:dyDescent="0.25">
      <c r="A1159" s="108"/>
      <c r="B1159" s="28">
        <v>45114</v>
      </c>
      <c r="C1159" s="85" t="s">
        <v>899</v>
      </c>
      <c r="D1159" s="30" t="s">
        <v>703</v>
      </c>
      <c r="E1159" s="31">
        <f>SUM(G1159:AD1159)</f>
        <v>80</v>
      </c>
      <c r="F1159" s="18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  <c r="S1159" s="54"/>
      <c r="T1159" s="54">
        <v>80</v>
      </c>
      <c r="U1159" s="54"/>
      <c r="V1159" s="54"/>
      <c r="W1159" s="54"/>
      <c r="X1159" s="54"/>
      <c r="Y1159" s="54"/>
      <c r="Z1159" s="54"/>
      <c r="AA1159" s="54"/>
      <c r="AB1159" s="54"/>
      <c r="AC1159" s="54"/>
      <c r="AD1159" s="54"/>
    </row>
    <row r="1160" spans="1:30" x14ac:dyDescent="0.25">
      <c r="A1160" s="108"/>
      <c r="B1160" s="28">
        <v>45114</v>
      </c>
      <c r="C1160" s="85" t="s">
        <v>1230</v>
      </c>
      <c r="D1160" s="30" t="s">
        <v>703</v>
      </c>
      <c r="E1160" s="31">
        <f>SUM(G1160:AD1160)</f>
        <v>158</v>
      </c>
      <c r="F1160" s="18"/>
      <c r="G1160" s="54"/>
      <c r="H1160" s="54"/>
      <c r="I1160" s="54"/>
      <c r="J1160" s="54"/>
      <c r="K1160" s="54"/>
      <c r="L1160" s="54"/>
      <c r="M1160" s="54"/>
      <c r="N1160" s="54"/>
      <c r="O1160" s="54"/>
      <c r="P1160" s="54"/>
      <c r="Q1160" s="54"/>
      <c r="R1160" s="54"/>
      <c r="S1160" s="54"/>
      <c r="T1160" s="54">
        <v>158</v>
      </c>
      <c r="U1160" s="54"/>
      <c r="V1160" s="54"/>
      <c r="W1160" s="54"/>
      <c r="X1160" s="54"/>
      <c r="Y1160" s="54"/>
      <c r="Z1160" s="54"/>
      <c r="AA1160" s="54"/>
      <c r="AB1160" s="54"/>
      <c r="AC1160" s="54"/>
      <c r="AD1160" s="54"/>
    </row>
    <row r="1161" spans="1:30" x14ac:dyDescent="0.25">
      <c r="A1161" s="108"/>
      <c r="B1161" s="28">
        <v>45114</v>
      </c>
      <c r="C1161" s="85" t="s">
        <v>1030</v>
      </c>
      <c r="D1161" s="30" t="s">
        <v>703</v>
      </c>
      <c r="E1161" s="31">
        <f>SUM(G1161:AD1161)</f>
        <v>380</v>
      </c>
      <c r="F1161" s="18"/>
      <c r="G1161" s="54"/>
      <c r="H1161" s="54"/>
      <c r="I1161" s="54"/>
      <c r="J1161" s="54"/>
      <c r="K1161" s="54"/>
      <c r="L1161" s="54"/>
      <c r="M1161" s="54"/>
      <c r="N1161" s="54"/>
      <c r="O1161" s="54"/>
      <c r="P1161" s="54"/>
      <c r="Q1161" s="54"/>
      <c r="R1161" s="54"/>
      <c r="S1161" s="54"/>
      <c r="T1161" s="54">
        <v>380</v>
      </c>
      <c r="U1161" s="54"/>
      <c r="V1161" s="54"/>
      <c r="W1161" s="54"/>
      <c r="X1161" s="54"/>
      <c r="Y1161" s="54"/>
      <c r="Z1161" s="54"/>
      <c r="AA1161" s="54"/>
      <c r="AB1161" s="54"/>
      <c r="AC1161" s="54"/>
      <c r="AD1161" s="54"/>
    </row>
    <row r="1162" spans="1:30" x14ac:dyDescent="0.25">
      <c r="A1162" s="108"/>
      <c r="B1162" s="28">
        <v>45114</v>
      </c>
      <c r="C1162" s="85" t="s">
        <v>1246</v>
      </c>
      <c r="D1162" s="30" t="s">
        <v>703</v>
      </c>
      <c r="E1162" s="31">
        <f>SUM(G1162:AD1162)</f>
        <v>20</v>
      </c>
      <c r="F1162" s="18"/>
      <c r="G1162" s="54"/>
      <c r="H1162" s="54"/>
      <c r="I1162" s="54"/>
      <c r="J1162" s="54"/>
      <c r="K1162" s="54"/>
      <c r="L1162" s="54"/>
      <c r="M1162" s="54"/>
      <c r="N1162" s="54"/>
      <c r="O1162" s="54"/>
      <c r="P1162" s="54"/>
      <c r="Q1162" s="54"/>
      <c r="R1162" s="54"/>
      <c r="S1162" s="54"/>
      <c r="T1162" s="54">
        <v>20</v>
      </c>
      <c r="U1162" s="54"/>
      <c r="V1162" s="54"/>
      <c r="W1162" s="54"/>
      <c r="X1162" s="54"/>
      <c r="Y1162" s="54"/>
      <c r="Z1162" s="54"/>
      <c r="AA1162" s="54"/>
      <c r="AB1162" s="54"/>
      <c r="AC1162" s="54"/>
      <c r="AD1162" s="54"/>
    </row>
    <row r="1163" spans="1:30" x14ac:dyDescent="0.25">
      <c r="A1163" s="108"/>
      <c r="B1163" s="28">
        <v>45114</v>
      </c>
      <c r="C1163" s="85" t="s">
        <v>1122</v>
      </c>
      <c r="D1163" s="30" t="s">
        <v>703</v>
      </c>
      <c r="E1163" s="31">
        <f>SUM(G1163:AD1163)</f>
        <v>71</v>
      </c>
      <c r="F1163" s="18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  <c r="S1163" s="54"/>
      <c r="T1163" s="54">
        <v>71</v>
      </c>
      <c r="U1163" s="54"/>
      <c r="V1163" s="54"/>
      <c r="W1163" s="54"/>
      <c r="X1163" s="54"/>
      <c r="Y1163" s="54"/>
      <c r="Z1163" s="54"/>
      <c r="AA1163" s="54"/>
      <c r="AB1163" s="54"/>
      <c r="AC1163" s="54"/>
      <c r="AD1163" s="54"/>
    </row>
    <row r="1164" spans="1:30" x14ac:dyDescent="0.25">
      <c r="A1164" s="108"/>
      <c r="B1164" s="28">
        <v>45114</v>
      </c>
      <c r="C1164" s="85" t="s">
        <v>1148</v>
      </c>
      <c r="D1164" s="30" t="s">
        <v>703</v>
      </c>
      <c r="E1164" s="31">
        <f>SUM(G1164:AD1164)</f>
        <v>150</v>
      </c>
      <c r="F1164" s="18"/>
      <c r="G1164" s="54"/>
      <c r="H1164" s="54"/>
      <c r="I1164" s="54"/>
      <c r="J1164" s="54"/>
      <c r="K1164" s="54"/>
      <c r="L1164" s="54"/>
      <c r="M1164" s="54"/>
      <c r="N1164" s="54"/>
      <c r="O1164" s="54"/>
      <c r="P1164" s="54"/>
      <c r="Q1164" s="54"/>
      <c r="R1164" s="54"/>
      <c r="S1164" s="54"/>
      <c r="T1164" s="54">
        <v>150</v>
      </c>
      <c r="U1164" s="54"/>
      <c r="V1164" s="54"/>
      <c r="W1164" s="54"/>
      <c r="X1164" s="54"/>
      <c r="Y1164" s="54"/>
      <c r="Z1164" s="54"/>
      <c r="AA1164" s="54"/>
      <c r="AB1164" s="54"/>
      <c r="AC1164" s="54"/>
      <c r="AD1164" s="54"/>
    </row>
    <row r="1165" spans="1:30" x14ac:dyDescent="0.25">
      <c r="A1165" s="108"/>
      <c r="B1165" s="28">
        <v>45118</v>
      </c>
      <c r="C1165" s="85" t="s">
        <v>1250</v>
      </c>
      <c r="D1165" s="30" t="s">
        <v>703</v>
      </c>
      <c r="E1165" s="31">
        <f>SUM(G1165:AD1165)</f>
        <v>912</v>
      </c>
      <c r="F1165" s="18"/>
      <c r="G1165" s="54"/>
      <c r="H1165" s="54"/>
      <c r="I1165" s="54"/>
      <c r="J1165" s="54"/>
      <c r="K1165" s="54"/>
      <c r="L1165" s="54"/>
      <c r="M1165" s="54"/>
      <c r="N1165" s="54"/>
      <c r="O1165" s="54"/>
      <c r="P1165" s="54"/>
      <c r="Q1165" s="54"/>
      <c r="R1165" s="54"/>
      <c r="S1165" s="54"/>
      <c r="T1165" s="54">
        <v>912</v>
      </c>
      <c r="U1165" s="54"/>
      <c r="V1165" s="54"/>
      <c r="W1165" s="54"/>
      <c r="X1165" s="54"/>
      <c r="Y1165" s="54"/>
      <c r="Z1165" s="54"/>
      <c r="AA1165" s="54"/>
      <c r="AB1165" s="54"/>
      <c r="AC1165" s="54"/>
      <c r="AD1165" s="54"/>
    </row>
    <row r="1166" spans="1:30" x14ac:dyDescent="0.25">
      <c r="A1166" s="108"/>
      <c r="B1166" s="28">
        <v>45118</v>
      </c>
      <c r="C1166" s="85" t="s">
        <v>1030</v>
      </c>
      <c r="D1166" s="30" t="s">
        <v>703</v>
      </c>
      <c r="E1166" s="31">
        <f>SUM(G1166:AD1166)</f>
        <v>130</v>
      </c>
      <c r="F1166" s="18"/>
      <c r="G1166" s="54"/>
      <c r="H1166" s="54"/>
      <c r="I1166" s="54"/>
      <c r="J1166" s="54"/>
      <c r="K1166" s="54"/>
      <c r="L1166" s="54"/>
      <c r="M1166" s="54"/>
      <c r="N1166" s="54"/>
      <c r="O1166" s="54"/>
      <c r="P1166" s="54"/>
      <c r="Q1166" s="54"/>
      <c r="R1166" s="54"/>
      <c r="S1166" s="54"/>
      <c r="T1166" s="54">
        <v>130</v>
      </c>
      <c r="U1166" s="54"/>
      <c r="V1166" s="54"/>
      <c r="W1166" s="54"/>
      <c r="X1166" s="54"/>
      <c r="Y1166" s="54"/>
      <c r="Z1166" s="54"/>
      <c r="AA1166" s="54"/>
      <c r="AB1166" s="54"/>
      <c r="AC1166" s="54"/>
      <c r="AD1166" s="54"/>
    </row>
    <row r="1167" spans="1:30" x14ac:dyDescent="0.25">
      <c r="A1167" s="108"/>
      <c r="B1167" s="28">
        <v>45118</v>
      </c>
      <c r="C1167" s="85" t="s">
        <v>497</v>
      </c>
      <c r="D1167" s="30" t="s">
        <v>703</v>
      </c>
      <c r="E1167" s="31">
        <f>SUM(G1167:AD1167)</f>
        <v>8</v>
      </c>
      <c r="F1167" s="18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  <c r="S1167" s="54"/>
      <c r="T1167" s="54">
        <v>8</v>
      </c>
      <c r="U1167" s="54"/>
      <c r="V1167" s="54"/>
      <c r="W1167" s="54"/>
      <c r="X1167" s="54"/>
      <c r="Y1167" s="54"/>
      <c r="Z1167" s="54"/>
      <c r="AA1167" s="54"/>
      <c r="AB1167" s="54"/>
      <c r="AC1167" s="54"/>
      <c r="AD1167" s="54"/>
    </row>
    <row r="1168" spans="1:30" x14ac:dyDescent="0.25">
      <c r="A1168" s="108"/>
      <c r="B1168" s="28">
        <v>45118</v>
      </c>
      <c r="C1168" s="85" t="s">
        <v>427</v>
      </c>
      <c r="D1168" s="30" t="s">
        <v>703</v>
      </c>
      <c r="E1168" s="31">
        <f>SUM(G1168:AD1168)</f>
        <v>212.5</v>
      </c>
      <c r="F1168" s="18"/>
      <c r="G1168" s="54"/>
      <c r="H1168" s="54"/>
      <c r="I1168" s="54"/>
      <c r="J1168" s="54"/>
      <c r="K1168" s="54"/>
      <c r="L1168" s="54"/>
      <c r="M1168" s="54"/>
      <c r="N1168" s="54"/>
      <c r="O1168" s="54"/>
      <c r="P1168" s="54"/>
      <c r="Q1168" s="54"/>
      <c r="R1168" s="54"/>
      <c r="S1168" s="54"/>
      <c r="T1168" s="54">
        <v>212.5</v>
      </c>
      <c r="U1168" s="54"/>
      <c r="V1168" s="54"/>
      <c r="W1168" s="54"/>
      <c r="X1168" s="54"/>
      <c r="Y1168" s="54"/>
      <c r="Z1168" s="54"/>
      <c r="AA1168" s="54"/>
      <c r="AB1168" s="54"/>
      <c r="AC1168" s="54"/>
      <c r="AD1168" s="54"/>
    </row>
    <row r="1169" spans="1:30" x14ac:dyDescent="0.25">
      <c r="A1169" s="108"/>
      <c r="B1169" s="28">
        <v>45118</v>
      </c>
      <c r="C1169" s="85" t="s">
        <v>1149</v>
      </c>
      <c r="D1169" s="30" t="s">
        <v>703</v>
      </c>
      <c r="E1169" s="31">
        <f>SUM(G1169:AD1169)</f>
        <v>400</v>
      </c>
      <c r="F1169" s="18"/>
      <c r="G1169" s="54"/>
      <c r="H1169" s="54"/>
      <c r="I1169" s="54"/>
      <c r="J1169" s="54"/>
      <c r="K1169" s="54"/>
      <c r="L1169" s="54"/>
      <c r="M1169" s="54"/>
      <c r="N1169" s="54"/>
      <c r="O1169" s="54"/>
      <c r="P1169" s="54"/>
      <c r="Q1169" s="54"/>
      <c r="R1169" s="54"/>
      <c r="S1169" s="54"/>
      <c r="T1169" s="54">
        <v>400</v>
      </c>
      <c r="U1169" s="54"/>
      <c r="V1169" s="54"/>
      <c r="W1169" s="54"/>
      <c r="X1169" s="54"/>
      <c r="Y1169" s="54"/>
      <c r="Z1169" s="54"/>
      <c r="AA1169" s="54"/>
      <c r="AB1169" s="54"/>
      <c r="AC1169" s="54"/>
      <c r="AD1169" s="54"/>
    </row>
    <row r="1170" spans="1:30" x14ac:dyDescent="0.25">
      <c r="A1170" s="108"/>
      <c r="B1170" s="28">
        <v>45118</v>
      </c>
      <c r="C1170" s="85" t="s">
        <v>1150</v>
      </c>
      <c r="D1170" s="30" t="s">
        <v>703</v>
      </c>
      <c r="E1170" s="31">
        <f>SUM(G1170:AD1170)</f>
        <v>90</v>
      </c>
      <c r="F1170" s="18"/>
      <c r="G1170" s="54"/>
      <c r="H1170" s="54"/>
      <c r="I1170" s="54"/>
      <c r="J1170" s="54"/>
      <c r="K1170" s="54"/>
      <c r="L1170" s="54"/>
      <c r="M1170" s="54"/>
      <c r="N1170" s="54"/>
      <c r="O1170" s="54"/>
      <c r="P1170" s="54"/>
      <c r="Q1170" s="54"/>
      <c r="R1170" s="54"/>
      <c r="S1170" s="54"/>
      <c r="T1170" s="54">
        <v>90</v>
      </c>
      <c r="U1170" s="54"/>
      <c r="V1170" s="54"/>
      <c r="W1170" s="54"/>
      <c r="X1170" s="54"/>
      <c r="Y1170" s="54"/>
      <c r="Z1170" s="54"/>
      <c r="AA1170" s="54"/>
      <c r="AB1170" s="54"/>
      <c r="AC1170" s="54"/>
      <c r="AD1170" s="54"/>
    </row>
    <row r="1171" spans="1:30" x14ac:dyDescent="0.25">
      <c r="A1171" s="108"/>
      <c r="B1171" s="28">
        <v>45118</v>
      </c>
      <c r="C1171" s="85" t="s">
        <v>1252</v>
      </c>
      <c r="D1171" s="30" t="s">
        <v>703</v>
      </c>
      <c r="E1171" s="31">
        <f>SUM(G1171:AD1171)</f>
        <v>100</v>
      </c>
      <c r="F1171" s="18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  <c r="S1171" s="54"/>
      <c r="T1171" s="54">
        <v>100</v>
      </c>
      <c r="U1171" s="54"/>
      <c r="V1171" s="54"/>
      <c r="W1171" s="54"/>
      <c r="X1171" s="54"/>
      <c r="Y1171" s="54"/>
      <c r="Z1171" s="54"/>
      <c r="AA1171" s="54"/>
      <c r="AB1171" s="54"/>
      <c r="AC1171" s="54"/>
      <c r="AD1171" s="54"/>
    </row>
    <row r="1172" spans="1:30" x14ac:dyDescent="0.25">
      <c r="A1172" s="108"/>
      <c r="B1172" s="28">
        <v>45118</v>
      </c>
      <c r="C1172" s="85" t="s">
        <v>1151</v>
      </c>
      <c r="D1172" s="30" t="s">
        <v>703</v>
      </c>
      <c r="E1172" s="31">
        <f>SUM(G1172:AD1172)</f>
        <v>15</v>
      </c>
      <c r="F1172" s="18"/>
      <c r="G1172" s="54"/>
      <c r="H1172" s="54"/>
      <c r="I1172" s="54"/>
      <c r="J1172" s="54"/>
      <c r="K1172" s="54"/>
      <c r="L1172" s="54"/>
      <c r="M1172" s="54"/>
      <c r="N1172" s="54"/>
      <c r="O1172" s="54"/>
      <c r="P1172" s="54"/>
      <c r="Q1172" s="54"/>
      <c r="R1172" s="54"/>
      <c r="S1172" s="54"/>
      <c r="T1172" s="54">
        <v>15</v>
      </c>
      <c r="U1172" s="54"/>
      <c r="V1172" s="54"/>
      <c r="W1172" s="54"/>
      <c r="X1172" s="54"/>
      <c r="Y1172" s="54"/>
      <c r="Z1172" s="54"/>
      <c r="AA1172" s="54"/>
      <c r="AB1172" s="54"/>
      <c r="AC1172" s="54"/>
      <c r="AD1172" s="54"/>
    </row>
    <row r="1173" spans="1:30" x14ac:dyDescent="0.25">
      <c r="A1173" s="108"/>
      <c r="B1173" s="28">
        <v>45118</v>
      </c>
      <c r="C1173" s="85" t="s">
        <v>1253</v>
      </c>
      <c r="D1173" s="30" t="s">
        <v>703</v>
      </c>
      <c r="E1173" s="31">
        <f>SUM(G1173:AD1173)</f>
        <v>400</v>
      </c>
      <c r="F1173" s="18"/>
      <c r="G1173" s="54"/>
      <c r="H1173" s="54"/>
      <c r="I1173" s="54"/>
      <c r="J1173" s="54"/>
      <c r="K1173" s="54"/>
      <c r="L1173" s="54"/>
      <c r="M1173" s="54"/>
      <c r="N1173" s="54"/>
      <c r="O1173" s="54"/>
      <c r="P1173" s="54"/>
      <c r="Q1173" s="54"/>
      <c r="R1173" s="54"/>
      <c r="S1173" s="54"/>
      <c r="T1173" s="54">
        <v>400</v>
      </c>
      <c r="U1173" s="54"/>
      <c r="V1173" s="54"/>
      <c r="W1173" s="54"/>
      <c r="X1173" s="54"/>
      <c r="Y1173" s="54"/>
      <c r="Z1173" s="54"/>
      <c r="AA1173" s="54"/>
      <c r="AB1173" s="54"/>
      <c r="AC1173" s="54"/>
      <c r="AD1173" s="54"/>
    </row>
    <row r="1174" spans="1:30" x14ac:dyDescent="0.25">
      <c r="A1174" s="108"/>
      <c r="B1174" s="28">
        <v>45124</v>
      </c>
      <c r="C1174" s="85" t="s">
        <v>1068</v>
      </c>
      <c r="D1174" s="30" t="s">
        <v>703</v>
      </c>
      <c r="E1174" s="31">
        <f>SUM(G1174:AD1174)</f>
        <v>135</v>
      </c>
      <c r="F1174" s="18"/>
      <c r="G1174" s="54"/>
      <c r="H1174" s="54"/>
      <c r="I1174" s="54"/>
      <c r="J1174" s="54"/>
      <c r="K1174" s="54"/>
      <c r="L1174" s="54"/>
      <c r="M1174" s="54"/>
      <c r="N1174" s="54"/>
      <c r="O1174" s="54"/>
      <c r="P1174" s="54"/>
      <c r="Q1174" s="54"/>
      <c r="R1174" s="54"/>
      <c r="S1174" s="54"/>
      <c r="T1174" s="54">
        <v>135</v>
      </c>
      <c r="U1174" s="54"/>
      <c r="V1174" s="54"/>
      <c r="W1174" s="54"/>
      <c r="X1174" s="54"/>
      <c r="Y1174" s="54"/>
      <c r="Z1174" s="54"/>
      <c r="AA1174" s="54"/>
      <c r="AB1174" s="54"/>
      <c r="AC1174" s="54"/>
      <c r="AD1174" s="54"/>
    </row>
    <row r="1175" spans="1:30" x14ac:dyDescent="0.25">
      <c r="A1175" s="108"/>
      <c r="B1175" s="28">
        <v>45124</v>
      </c>
      <c r="C1175" s="85" t="s">
        <v>1152</v>
      </c>
      <c r="D1175" s="30" t="s">
        <v>703</v>
      </c>
      <c r="E1175" s="31">
        <f>SUM(G1175:AD1175)</f>
        <v>21</v>
      </c>
      <c r="F1175" s="18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  <c r="S1175" s="54"/>
      <c r="T1175" s="54">
        <v>21</v>
      </c>
      <c r="U1175" s="54"/>
      <c r="V1175" s="54"/>
      <c r="W1175" s="54"/>
      <c r="X1175" s="54"/>
      <c r="Y1175" s="54"/>
      <c r="Z1175" s="54"/>
      <c r="AA1175" s="54"/>
      <c r="AB1175" s="54"/>
      <c r="AC1175" s="54"/>
      <c r="AD1175" s="54"/>
    </row>
    <row r="1176" spans="1:30" x14ac:dyDescent="0.25">
      <c r="A1176" s="108"/>
      <c r="B1176" s="28">
        <v>45124</v>
      </c>
      <c r="C1176" s="85" t="s">
        <v>1153</v>
      </c>
      <c r="D1176" s="30" t="s">
        <v>703</v>
      </c>
      <c r="E1176" s="31">
        <f>SUM(G1176:AD1176)</f>
        <v>20</v>
      </c>
      <c r="F1176" s="18"/>
      <c r="G1176" s="54"/>
      <c r="H1176" s="54"/>
      <c r="I1176" s="54"/>
      <c r="J1176" s="54"/>
      <c r="K1176" s="54"/>
      <c r="L1176" s="54"/>
      <c r="M1176" s="54"/>
      <c r="N1176" s="54"/>
      <c r="O1176" s="54"/>
      <c r="P1176" s="54"/>
      <c r="Q1176" s="54"/>
      <c r="R1176" s="54"/>
      <c r="S1176" s="54"/>
      <c r="T1176" s="54">
        <v>20</v>
      </c>
      <c r="U1176" s="54"/>
      <c r="V1176" s="54"/>
      <c r="W1176" s="54"/>
      <c r="X1176" s="54"/>
      <c r="Y1176" s="54"/>
      <c r="Z1176" s="54"/>
      <c r="AA1176" s="54"/>
      <c r="AB1176" s="54"/>
      <c r="AC1176" s="54"/>
      <c r="AD1176" s="54"/>
    </row>
    <row r="1177" spans="1:30" x14ac:dyDescent="0.25">
      <c r="A1177" s="108"/>
      <c r="B1177" s="28">
        <v>45124</v>
      </c>
      <c r="C1177" s="85" t="s">
        <v>56</v>
      </c>
      <c r="D1177" s="30" t="s">
        <v>703</v>
      </c>
      <c r="E1177" s="31">
        <f>SUM(G1177:AD1177)</f>
        <v>180</v>
      </c>
      <c r="F1177" s="18"/>
      <c r="G1177" s="54"/>
      <c r="H1177" s="54"/>
      <c r="I1177" s="54"/>
      <c r="J1177" s="54"/>
      <c r="K1177" s="54"/>
      <c r="L1177" s="54"/>
      <c r="M1177" s="54"/>
      <c r="N1177" s="54"/>
      <c r="O1177" s="54"/>
      <c r="P1177" s="54"/>
      <c r="Q1177" s="54"/>
      <c r="R1177" s="54"/>
      <c r="S1177" s="54"/>
      <c r="T1177" s="54">
        <v>180</v>
      </c>
      <c r="U1177" s="54"/>
      <c r="V1177" s="54"/>
      <c r="W1177" s="54"/>
      <c r="X1177" s="54"/>
      <c r="Y1177" s="54"/>
      <c r="Z1177" s="54"/>
      <c r="AA1177" s="54"/>
      <c r="AB1177" s="54"/>
      <c r="AC1177" s="54"/>
      <c r="AD1177" s="54"/>
    </row>
    <row r="1178" spans="1:30" x14ac:dyDescent="0.25">
      <c r="A1178" s="108"/>
      <c r="B1178" s="28">
        <v>45124</v>
      </c>
      <c r="C1178" s="85" t="s">
        <v>117</v>
      </c>
      <c r="D1178" s="30" t="s">
        <v>703</v>
      </c>
      <c r="E1178" s="31">
        <f>SUM(G1178:AD1178)</f>
        <v>6</v>
      </c>
      <c r="F1178" s="18"/>
      <c r="G1178" s="54"/>
      <c r="H1178" s="54"/>
      <c r="I1178" s="54"/>
      <c r="J1178" s="54"/>
      <c r="K1178" s="54"/>
      <c r="L1178" s="54"/>
      <c r="M1178" s="54"/>
      <c r="N1178" s="54"/>
      <c r="O1178" s="54"/>
      <c r="P1178" s="54"/>
      <c r="Q1178" s="54"/>
      <c r="R1178" s="54"/>
      <c r="S1178" s="54"/>
      <c r="T1178" s="54">
        <v>6</v>
      </c>
      <c r="U1178" s="54"/>
      <c r="V1178" s="54"/>
      <c r="W1178" s="54"/>
      <c r="X1178" s="54"/>
      <c r="Y1178" s="54"/>
      <c r="Z1178" s="54"/>
      <c r="AA1178" s="54"/>
      <c r="AB1178" s="54"/>
      <c r="AC1178" s="54"/>
      <c r="AD1178" s="54"/>
    </row>
    <row r="1179" spans="1:30" x14ac:dyDescent="0.25">
      <c r="A1179" s="108"/>
      <c r="B1179" s="28">
        <v>45124</v>
      </c>
      <c r="C1179" s="85" t="s">
        <v>1154</v>
      </c>
      <c r="D1179" s="30" t="s">
        <v>703</v>
      </c>
      <c r="E1179" s="31">
        <f>SUM(G1179:AD1179)</f>
        <v>360</v>
      </c>
      <c r="F1179" s="18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  <c r="S1179" s="54"/>
      <c r="T1179" s="54">
        <v>360</v>
      </c>
      <c r="U1179" s="54"/>
      <c r="V1179" s="54"/>
      <c r="W1179" s="54"/>
      <c r="X1179" s="54"/>
      <c r="Y1179" s="54"/>
      <c r="Z1179" s="54"/>
      <c r="AA1179" s="54"/>
      <c r="AB1179" s="54"/>
      <c r="AC1179" s="54"/>
      <c r="AD1179" s="54"/>
    </row>
    <row r="1180" spans="1:30" x14ac:dyDescent="0.25">
      <c r="A1180" s="108"/>
      <c r="B1180" s="28">
        <v>45124</v>
      </c>
      <c r="C1180" s="85" t="s">
        <v>1152</v>
      </c>
      <c r="D1180" s="30" t="s">
        <v>703</v>
      </c>
      <c r="E1180" s="31">
        <f>SUM(G1180:AD1180)</f>
        <v>7</v>
      </c>
      <c r="F1180" s="18"/>
      <c r="G1180" s="54"/>
      <c r="H1180" s="54"/>
      <c r="I1180" s="54"/>
      <c r="J1180" s="54"/>
      <c r="K1180" s="54"/>
      <c r="L1180" s="54"/>
      <c r="M1180" s="54"/>
      <c r="N1180" s="54"/>
      <c r="O1180" s="54"/>
      <c r="P1180" s="54"/>
      <c r="Q1180" s="54"/>
      <c r="R1180" s="54"/>
      <c r="S1180" s="54"/>
      <c r="T1180" s="54">
        <v>7</v>
      </c>
      <c r="U1180" s="54"/>
      <c r="V1180" s="54"/>
      <c r="W1180" s="54"/>
      <c r="X1180" s="54"/>
      <c r="Y1180" s="54"/>
      <c r="Z1180" s="54"/>
      <c r="AA1180" s="54"/>
      <c r="AB1180" s="54"/>
      <c r="AC1180" s="54"/>
      <c r="AD1180" s="54"/>
    </row>
    <row r="1181" spans="1:30" x14ac:dyDescent="0.25">
      <c r="A1181" s="108"/>
      <c r="B1181" s="28">
        <v>45124</v>
      </c>
      <c r="C1181" s="85" t="s">
        <v>1254</v>
      </c>
      <c r="D1181" s="30" t="s">
        <v>703</v>
      </c>
      <c r="E1181" s="31">
        <f>SUM(G1181:AD1181)</f>
        <v>120</v>
      </c>
      <c r="F1181" s="18"/>
      <c r="G1181" s="54"/>
      <c r="H1181" s="54"/>
      <c r="I1181" s="54"/>
      <c r="J1181" s="54"/>
      <c r="K1181" s="54"/>
      <c r="L1181" s="54"/>
      <c r="M1181" s="54"/>
      <c r="N1181" s="54"/>
      <c r="O1181" s="54"/>
      <c r="P1181" s="54"/>
      <c r="Q1181" s="54"/>
      <c r="R1181" s="54"/>
      <c r="S1181" s="54"/>
      <c r="T1181" s="54">
        <v>120</v>
      </c>
      <c r="U1181" s="54"/>
      <c r="V1181" s="54"/>
      <c r="W1181" s="54"/>
      <c r="X1181" s="54"/>
      <c r="Y1181" s="54"/>
      <c r="Z1181" s="54"/>
      <c r="AA1181" s="54"/>
      <c r="AB1181" s="54"/>
      <c r="AC1181" s="54"/>
      <c r="AD1181" s="54"/>
    </row>
    <row r="1182" spans="1:30" x14ac:dyDescent="0.25">
      <c r="A1182" s="108"/>
      <c r="B1182" s="28">
        <v>45124</v>
      </c>
      <c r="C1182" s="85" t="s">
        <v>117</v>
      </c>
      <c r="D1182" s="30" t="s">
        <v>703</v>
      </c>
      <c r="E1182" s="31">
        <f>SUM(G1182:AD1182)</f>
        <v>5</v>
      </c>
      <c r="F1182" s="18"/>
      <c r="G1182" s="54"/>
      <c r="H1182" s="54"/>
      <c r="I1182" s="54"/>
      <c r="J1182" s="54"/>
      <c r="K1182" s="54"/>
      <c r="L1182" s="54"/>
      <c r="M1182" s="54"/>
      <c r="N1182" s="54"/>
      <c r="O1182" s="54"/>
      <c r="P1182" s="54"/>
      <c r="Q1182" s="54"/>
      <c r="R1182" s="54"/>
      <c r="S1182" s="54"/>
      <c r="T1182" s="54">
        <v>5</v>
      </c>
      <c r="U1182" s="54"/>
      <c r="V1182" s="54"/>
      <c r="W1182" s="54"/>
      <c r="X1182" s="54"/>
      <c r="Y1182" s="54"/>
      <c r="Z1182" s="54"/>
      <c r="AA1182" s="54"/>
      <c r="AB1182" s="54"/>
      <c r="AC1182" s="54"/>
      <c r="AD1182" s="54"/>
    </row>
    <row r="1183" spans="1:30" x14ac:dyDescent="0.25">
      <c r="A1183" s="108"/>
      <c r="B1183" s="28">
        <v>45124</v>
      </c>
      <c r="C1183" s="85" t="s">
        <v>449</v>
      </c>
      <c r="D1183" s="30" t="s">
        <v>703</v>
      </c>
      <c r="E1183" s="31">
        <f>SUM(G1183:AD1183)</f>
        <v>100</v>
      </c>
      <c r="F1183" s="18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  <c r="S1183" s="54"/>
      <c r="T1183" s="54">
        <v>100</v>
      </c>
      <c r="U1183" s="54"/>
      <c r="V1183" s="54"/>
      <c r="W1183" s="54"/>
      <c r="X1183" s="54"/>
      <c r="Y1183" s="54"/>
      <c r="Z1183" s="54"/>
      <c r="AA1183" s="54"/>
      <c r="AB1183" s="54"/>
      <c r="AC1183" s="54"/>
      <c r="AD1183" s="54"/>
    </row>
    <row r="1184" spans="1:30" x14ac:dyDescent="0.25">
      <c r="A1184" s="108"/>
      <c r="B1184" s="28">
        <v>45124</v>
      </c>
      <c r="C1184" s="85" t="s">
        <v>1255</v>
      </c>
      <c r="D1184" s="30" t="s">
        <v>703</v>
      </c>
      <c r="E1184" s="31">
        <f>SUM(G1184:AD1184)</f>
        <v>15</v>
      </c>
      <c r="F1184" s="18"/>
      <c r="G1184" s="54"/>
      <c r="H1184" s="54"/>
      <c r="I1184" s="54"/>
      <c r="J1184" s="54"/>
      <c r="K1184" s="54"/>
      <c r="L1184" s="54"/>
      <c r="M1184" s="54"/>
      <c r="N1184" s="54"/>
      <c r="O1184" s="54"/>
      <c r="P1184" s="54"/>
      <c r="Q1184" s="54"/>
      <c r="R1184" s="54"/>
      <c r="S1184" s="54"/>
      <c r="T1184" s="54">
        <v>15</v>
      </c>
      <c r="U1184" s="54"/>
      <c r="V1184" s="54"/>
      <c r="W1184" s="54"/>
      <c r="X1184" s="54"/>
      <c r="Y1184" s="54"/>
      <c r="Z1184" s="54"/>
      <c r="AA1184" s="54"/>
      <c r="AB1184" s="54"/>
      <c r="AC1184" s="54"/>
      <c r="AD1184" s="54"/>
    </row>
    <row r="1185" spans="1:30" x14ac:dyDescent="0.25">
      <c r="A1185" s="108"/>
      <c r="B1185" s="28">
        <v>45124</v>
      </c>
      <c r="C1185" s="85" t="s">
        <v>1256</v>
      </c>
      <c r="D1185" s="30" t="s">
        <v>703</v>
      </c>
      <c r="E1185" s="31">
        <f>SUM(G1185:AD1185)</f>
        <v>24</v>
      </c>
      <c r="F1185" s="18"/>
      <c r="G1185" s="54"/>
      <c r="H1185" s="54"/>
      <c r="I1185" s="54"/>
      <c r="J1185" s="54"/>
      <c r="K1185" s="54"/>
      <c r="L1185" s="54"/>
      <c r="M1185" s="54"/>
      <c r="N1185" s="54"/>
      <c r="O1185" s="54"/>
      <c r="P1185" s="54"/>
      <c r="Q1185" s="54"/>
      <c r="R1185" s="54"/>
      <c r="S1185" s="54"/>
      <c r="T1185" s="54">
        <v>24</v>
      </c>
      <c r="U1185" s="54"/>
      <c r="V1185" s="54"/>
      <c r="W1185" s="54"/>
      <c r="X1185" s="54"/>
      <c r="Y1185" s="54"/>
      <c r="Z1185" s="54"/>
      <c r="AA1185" s="54"/>
      <c r="AB1185" s="54"/>
      <c r="AC1185" s="54"/>
      <c r="AD1185" s="54"/>
    </row>
    <row r="1186" spans="1:30" x14ac:dyDescent="0.25">
      <c r="A1186" s="108"/>
      <c r="B1186" s="28">
        <v>45124</v>
      </c>
      <c r="C1186" s="85" t="s">
        <v>1257</v>
      </c>
      <c r="D1186" s="30" t="s">
        <v>703</v>
      </c>
      <c r="E1186" s="31">
        <f>SUM(G1186:AD1186)</f>
        <v>26</v>
      </c>
      <c r="F1186" s="18"/>
      <c r="G1186" s="54"/>
      <c r="H1186" s="54"/>
      <c r="I1186" s="54"/>
      <c r="J1186" s="54"/>
      <c r="K1186" s="54"/>
      <c r="L1186" s="54"/>
      <c r="M1186" s="54"/>
      <c r="N1186" s="54"/>
      <c r="O1186" s="54"/>
      <c r="P1186" s="54"/>
      <c r="Q1186" s="54"/>
      <c r="R1186" s="54"/>
      <c r="S1186" s="54"/>
      <c r="T1186" s="54">
        <v>26</v>
      </c>
      <c r="U1186" s="54"/>
      <c r="V1186" s="54"/>
      <c r="W1186" s="54"/>
      <c r="X1186" s="54"/>
      <c r="Y1186" s="54"/>
      <c r="Z1186" s="54"/>
      <c r="AA1186" s="54"/>
      <c r="AB1186" s="54"/>
      <c r="AC1186" s="54"/>
      <c r="AD1186" s="54"/>
    </row>
    <row r="1187" spans="1:30" x14ac:dyDescent="0.25">
      <c r="A1187" s="108"/>
      <c r="B1187" s="28">
        <v>45124</v>
      </c>
      <c r="C1187" s="85" t="s">
        <v>1258</v>
      </c>
      <c r="D1187" s="30" t="s">
        <v>703</v>
      </c>
      <c r="E1187" s="31">
        <f>SUM(G1187:AD1187)</f>
        <v>20</v>
      </c>
      <c r="F1187" s="18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  <c r="S1187" s="54"/>
      <c r="T1187" s="54">
        <v>20</v>
      </c>
      <c r="U1187" s="54"/>
      <c r="V1187" s="54"/>
      <c r="W1187" s="54"/>
      <c r="X1187" s="54"/>
      <c r="Y1187" s="54"/>
      <c r="Z1187" s="54"/>
      <c r="AA1187" s="54"/>
      <c r="AB1187" s="54"/>
      <c r="AC1187" s="54"/>
      <c r="AD1187" s="54"/>
    </row>
    <row r="1188" spans="1:30" x14ac:dyDescent="0.25">
      <c r="A1188" s="108"/>
      <c r="B1188" s="28">
        <v>45124</v>
      </c>
      <c r="C1188" s="85" t="s">
        <v>1259</v>
      </c>
      <c r="D1188" s="30" t="s">
        <v>703</v>
      </c>
      <c r="E1188" s="31">
        <f>SUM(G1188:AD1188)</f>
        <v>24</v>
      </c>
      <c r="F1188" s="18"/>
      <c r="G1188" s="54"/>
      <c r="H1188" s="54"/>
      <c r="I1188" s="54"/>
      <c r="J1188" s="54"/>
      <c r="K1188" s="54"/>
      <c r="L1188" s="54"/>
      <c r="M1188" s="54"/>
      <c r="N1188" s="54"/>
      <c r="O1188" s="54"/>
      <c r="P1188" s="54"/>
      <c r="Q1188" s="54"/>
      <c r="R1188" s="54"/>
      <c r="S1188" s="54"/>
      <c r="T1188" s="54">
        <v>24</v>
      </c>
      <c r="U1188" s="54"/>
      <c r="V1188" s="54"/>
      <c r="W1188" s="54"/>
      <c r="X1188" s="54"/>
      <c r="Y1188" s="54"/>
      <c r="Z1188" s="54"/>
      <c r="AA1188" s="54"/>
      <c r="AB1188" s="54"/>
      <c r="AC1188" s="54"/>
      <c r="AD1188" s="54"/>
    </row>
    <row r="1189" spans="1:30" x14ac:dyDescent="0.25">
      <c r="A1189" s="108"/>
      <c r="B1189" s="28">
        <v>45127</v>
      </c>
      <c r="C1189" s="85" t="s">
        <v>1260</v>
      </c>
      <c r="D1189" s="30" t="s">
        <v>703</v>
      </c>
      <c r="E1189" s="31">
        <f>SUM(G1189:AD1189)</f>
        <v>12</v>
      </c>
      <c r="F1189" s="18"/>
      <c r="G1189" s="54"/>
      <c r="H1189" s="54"/>
      <c r="I1189" s="54"/>
      <c r="J1189" s="54"/>
      <c r="K1189" s="54"/>
      <c r="L1189" s="54"/>
      <c r="M1189" s="54"/>
      <c r="N1189" s="54"/>
      <c r="O1189" s="54"/>
      <c r="P1189" s="54"/>
      <c r="Q1189" s="54"/>
      <c r="R1189" s="54"/>
      <c r="S1189" s="54"/>
      <c r="T1189" s="54">
        <v>12</v>
      </c>
      <c r="U1189" s="54"/>
      <c r="V1189" s="54"/>
      <c r="W1189" s="54"/>
      <c r="X1189" s="54"/>
      <c r="Y1189" s="54"/>
      <c r="Z1189" s="54"/>
      <c r="AA1189" s="54"/>
      <c r="AB1189" s="54"/>
      <c r="AC1189" s="54"/>
      <c r="AD1189" s="54"/>
    </row>
    <row r="1190" spans="1:30" x14ac:dyDescent="0.25">
      <c r="A1190" s="108"/>
      <c r="B1190" s="28">
        <v>45127</v>
      </c>
      <c r="C1190" s="85" t="s">
        <v>1155</v>
      </c>
      <c r="D1190" s="30" t="s">
        <v>703</v>
      </c>
      <c r="E1190" s="31">
        <f>SUM(G1190:AD1190)</f>
        <v>5</v>
      </c>
      <c r="F1190" s="18"/>
      <c r="G1190" s="54"/>
      <c r="H1190" s="54"/>
      <c r="I1190" s="54"/>
      <c r="J1190" s="54"/>
      <c r="K1190" s="54"/>
      <c r="L1190" s="54"/>
      <c r="M1190" s="54"/>
      <c r="N1190" s="54"/>
      <c r="O1190" s="54"/>
      <c r="P1190" s="54"/>
      <c r="Q1190" s="54"/>
      <c r="R1190" s="54"/>
      <c r="S1190" s="54"/>
      <c r="T1190" s="54">
        <v>5</v>
      </c>
      <c r="U1190" s="54"/>
      <c r="V1190" s="54"/>
      <c r="W1190" s="54"/>
      <c r="X1190" s="54"/>
      <c r="Y1190" s="54"/>
      <c r="Z1190" s="54"/>
      <c r="AA1190" s="54"/>
      <c r="AB1190" s="54"/>
      <c r="AC1190" s="54"/>
      <c r="AD1190" s="54"/>
    </row>
    <row r="1191" spans="1:30" x14ac:dyDescent="0.25">
      <c r="A1191" s="108"/>
      <c r="B1191" s="28">
        <v>45127</v>
      </c>
      <c r="C1191" s="85" t="s">
        <v>1261</v>
      </c>
      <c r="D1191" s="30" t="s">
        <v>703</v>
      </c>
      <c r="E1191" s="31">
        <f>SUM(G1191:AD1191)</f>
        <v>24</v>
      </c>
      <c r="F1191" s="18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  <c r="S1191" s="54"/>
      <c r="T1191" s="54">
        <v>24</v>
      </c>
      <c r="U1191" s="54"/>
      <c r="V1191" s="54"/>
      <c r="W1191" s="54"/>
      <c r="X1191" s="54"/>
      <c r="Y1191" s="54"/>
      <c r="Z1191" s="54"/>
      <c r="AA1191" s="54"/>
      <c r="AB1191" s="54"/>
      <c r="AC1191" s="54"/>
      <c r="AD1191" s="54"/>
    </row>
    <row r="1192" spans="1:30" x14ac:dyDescent="0.25">
      <c r="A1192" s="108"/>
      <c r="B1192" s="28">
        <v>45127</v>
      </c>
      <c r="C1192" s="85" t="s">
        <v>1262</v>
      </c>
      <c r="D1192" s="30" t="s">
        <v>703</v>
      </c>
      <c r="E1192" s="31">
        <f>SUM(G1192:AD1192)</f>
        <v>15</v>
      </c>
      <c r="F1192" s="18"/>
      <c r="G1192" s="54"/>
      <c r="H1192" s="54"/>
      <c r="I1192" s="54"/>
      <c r="J1192" s="54"/>
      <c r="K1192" s="54"/>
      <c r="L1192" s="54"/>
      <c r="M1192" s="54"/>
      <c r="N1192" s="54"/>
      <c r="O1192" s="54"/>
      <c r="P1192" s="54"/>
      <c r="Q1192" s="54"/>
      <c r="R1192" s="54"/>
      <c r="S1192" s="54"/>
      <c r="T1192" s="54">
        <v>15</v>
      </c>
      <c r="U1192" s="54"/>
      <c r="V1192" s="54"/>
      <c r="W1192" s="54"/>
      <c r="X1192" s="54"/>
      <c r="Y1192" s="54"/>
      <c r="Z1192" s="54"/>
      <c r="AA1192" s="54"/>
      <c r="AB1192" s="54"/>
      <c r="AC1192" s="54"/>
      <c r="AD1192" s="54"/>
    </row>
    <row r="1193" spans="1:30" x14ac:dyDescent="0.25">
      <c r="A1193" s="108"/>
      <c r="B1193" s="28">
        <v>45127</v>
      </c>
      <c r="C1193" s="85" t="s">
        <v>1263</v>
      </c>
      <c r="D1193" s="30" t="s">
        <v>703</v>
      </c>
      <c r="E1193" s="31">
        <f>SUM(G1193:AD1193)</f>
        <v>36</v>
      </c>
      <c r="F1193" s="18"/>
      <c r="G1193" s="54"/>
      <c r="H1193" s="54"/>
      <c r="I1193" s="54"/>
      <c r="J1193" s="54"/>
      <c r="K1193" s="54"/>
      <c r="L1193" s="54"/>
      <c r="M1193" s="54"/>
      <c r="N1193" s="54"/>
      <c r="O1193" s="54"/>
      <c r="P1193" s="54"/>
      <c r="Q1193" s="54"/>
      <c r="R1193" s="54"/>
      <c r="S1193" s="54"/>
      <c r="T1193" s="54">
        <v>36</v>
      </c>
      <c r="U1193" s="54"/>
      <c r="V1193" s="54"/>
      <c r="W1193" s="54"/>
      <c r="X1193" s="54"/>
      <c r="Y1193" s="54"/>
      <c r="Z1193" s="54"/>
      <c r="AA1193" s="54"/>
      <c r="AB1193" s="54"/>
      <c r="AC1193" s="54"/>
      <c r="AD1193" s="54"/>
    </row>
    <row r="1194" spans="1:30" x14ac:dyDescent="0.25">
      <c r="A1194" s="108"/>
      <c r="B1194" s="28">
        <v>45127</v>
      </c>
      <c r="C1194" s="85" t="s">
        <v>449</v>
      </c>
      <c r="D1194" s="30" t="s">
        <v>703</v>
      </c>
      <c r="E1194" s="31">
        <f>SUM(G1194:AD1194)</f>
        <v>36</v>
      </c>
      <c r="F1194" s="18"/>
      <c r="G1194" s="54"/>
      <c r="H1194" s="54"/>
      <c r="I1194" s="54"/>
      <c r="J1194" s="54"/>
      <c r="K1194" s="54"/>
      <c r="L1194" s="54"/>
      <c r="M1194" s="54"/>
      <c r="N1194" s="54"/>
      <c r="O1194" s="54"/>
      <c r="P1194" s="54"/>
      <c r="Q1194" s="54"/>
      <c r="R1194" s="54"/>
      <c r="S1194" s="54"/>
      <c r="T1194" s="54">
        <v>36</v>
      </c>
      <c r="U1194" s="54"/>
      <c r="V1194" s="54"/>
      <c r="W1194" s="54"/>
      <c r="X1194" s="54"/>
      <c r="Y1194" s="54"/>
      <c r="Z1194" s="54"/>
      <c r="AA1194" s="54"/>
      <c r="AB1194" s="54"/>
      <c r="AC1194" s="54"/>
      <c r="AD1194" s="54"/>
    </row>
    <row r="1195" spans="1:30" x14ac:dyDescent="0.25">
      <c r="A1195" s="108"/>
      <c r="B1195" s="28">
        <v>45127</v>
      </c>
      <c r="C1195" s="85" t="s">
        <v>1007</v>
      </c>
      <c r="D1195" s="30" t="s">
        <v>703</v>
      </c>
      <c r="E1195" s="31">
        <f>SUM(G1195:AD1195)</f>
        <v>7</v>
      </c>
      <c r="F1195" s="18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  <c r="S1195" s="54"/>
      <c r="T1195" s="54">
        <v>7</v>
      </c>
      <c r="U1195" s="54"/>
      <c r="V1195" s="54"/>
      <c r="W1195" s="54"/>
      <c r="X1195" s="54"/>
      <c r="Y1195" s="54"/>
      <c r="Z1195" s="54"/>
      <c r="AA1195" s="54"/>
      <c r="AB1195" s="54"/>
      <c r="AC1195" s="54"/>
      <c r="AD1195" s="54"/>
    </row>
    <row r="1196" spans="1:30" x14ac:dyDescent="0.25">
      <c r="A1196" s="108"/>
      <c r="B1196" s="28">
        <v>45127</v>
      </c>
      <c r="C1196" s="85" t="s">
        <v>497</v>
      </c>
      <c r="D1196" s="30" t="s">
        <v>703</v>
      </c>
      <c r="E1196" s="31">
        <f>SUM(G1196:AD1196)</f>
        <v>8</v>
      </c>
      <c r="F1196" s="18"/>
      <c r="G1196" s="54"/>
      <c r="H1196" s="54"/>
      <c r="I1196" s="54"/>
      <c r="J1196" s="54"/>
      <c r="K1196" s="54"/>
      <c r="L1196" s="54"/>
      <c r="M1196" s="54"/>
      <c r="N1196" s="54"/>
      <c r="O1196" s="54"/>
      <c r="P1196" s="54"/>
      <c r="Q1196" s="54"/>
      <c r="R1196" s="54"/>
      <c r="S1196" s="54"/>
      <c r="T1196" s="54">
        <v>8</v>
      </c>
      <c r="U1196" s="54"/>
      <c r="V1196" s="54"/>
      <c r="W1196" s="54"/>
      <c r="X1196" s="54"/>
      <c r="Y1196" s="54"/>
      <c r="Z1196" s="54"/>
      <c r="AA1196" s="54"/>
      <c r="AB1196" s="54"/>
      <c r="AC1196" s="54"/>
      <c r="AD1196" s="54"/>
    </row>
    <row r="1197" spans="1:30" x14ac:dyDescent="0.25">
      <c r="A1197" s="108"/>
      <c r="B1197" s="28">
        <v>45127</v>
      </c>
      <c r="C1197" s="85" t="s">
        <v>1264</v>
      </c>
      <c r="D1197" s="30" t="s">
        <v>703</v>
      </c>
      <c r="E1197" s="31">
        <f>SUM(G1197:AD1197)</f>
        <v>14</v>
      </c>
      <c r="F1197" s="18"/>
      <c r="G1197" s="54"/>
      <c r="H1197" s="54"/>
      <c r="I1197" s="54"/>
      <c r="J1197" s="54"/>
      <c r="K1197" s="54"/>
      <c r="L1197" s="54"/>
      <c r="M1197" s="54"/>
      <c r="N1197" s="54"/>
      <c r="O1197" s="54"/>
      <c r="P1197" s="54"/>
      <c r="Q1197" s="54"/>
      <c r="R1197" s="54"/>
      <c r="S1197" s="54"/>
      <c r="T1197" s="54">
        <v>14</v>
      </c>
      <c r="U1197" s="54"/>
      <c r="V1197" s="54"/>
      <c r="W1197" s="54"/>
      <c r="X1197" s="54"/>
      <c r="Y1197" s="54"/>
      <c r="Z1197" s="54"/>
      <c r="AA1197" s="54"/>
      <c r="AB1197" s="54"/>
      <c r="AC1197" s="54"/>
      <c r="AD1197" s="54"/>
    </row>
    <row r="1198" spans="1:30" x14ac:dyDescent="0.25">
      <c r="A1198" s="108"/>
      <c r="B1198" s="28">
        <v>45127</v>
      </c>
      <c r="C1198" s="85" t="s">
        <v>1265</v>
      </c>
      <c r="D1198" s="30" t="s">
        <v>703</v>
      </c>
      <c r="E1198" s="31">
        <f>SUM(G1198:AD1198)</f>
        <v>47</v>
      </c>
      <c r="F1198" s="18"/>
      <c r="G1198" s="54"/>
      <c r="H1198" s="54"/>
      <c r="I1198" s="54"/>
      <c r="J1198" s="54"/>
      <c r="K1198" s="54"/>
      <c r="L1198" s="54"/>
      <c r="M1198" s="54"/>
      <c r="N1198" s="54"/>
      <c r="O1198" s="54"/>
      <c r="P1198" s="54"/>
      <c r="Q1198" s="54"/>
      <c r="R1198" s="54"/>
      <c r="S1198" s="54"/>
      <c r="T1198" s="54">
        <v>47</v>
      </c>
      <c r="U1198" s="54"/>
      <c r="V1198" s="54"/>
      <c r="W1198" s="54"/>
      <c r="X1198" s="54"/>
      <c r="Y1198" s="54"/>
      <c r="Z1198" s="54"/>
      <c r="AA1198" s="54"/>
      <c r="AB1198" s="54"/>
      <c r="AC1198" s="54"/>
      <c r="AD1198" s="54"/>
    </row>
    <row r="1199" spans="1:30" x14ac:dyDescent="0.25">
      <c r="A1199" s="108"/>
      <c r="B1199" s="28">
        <v>45127</v>
      </c>
      <c r="C1199" s="85" t="s">
        <v>449</v>
      </c>
      <c r="D1199" s="30" t="s">
        <v>703</v>
      </c>
      <c r="E1199" s="31">
        <f>SUM(G1199:AD1199)</f>
        <v>29</v>
      </c>
      <c r="F1199" s="18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  <c r="S1199" s="54"/>
      <c r="T1199" s="54">
        <v>29</v>
      </c>
      <c r="U1199" s="54"/>
      <c r="V1199" s="54"/>
      <c r="W1199" s="54"/>
      <c r="X1199" s="54"/>
      <c r="Y1199" s="54"/>
      <c r="Z1199" s="54"/>
      <c r="AA1199" s="54"/>
      <c r="AB1199" s="54"/>
      <c r="AC1199" s="54"/>
      <c r="AD1199" s="54"/>
    </row>
    <row r="1200" spans="1:30" x14ac:dyDescent="0.25">
      <c r="A1200" s="108"/>
      <c r="B1200" s="28">
        <v>45127</v>
      </c>
      <c r="C1200" s="85" t="s">
        <v>1156</v>
      </c>
      <c r="D1200" s="30" t="s">
        <v>703</v>
      </c>
      <c r="E1200" s="31">
        <f>SUM(G1200:AD1200)</f>
        <v>4</v>
      </c>
      <c r="F1200" s="18"/>
      <c r="G1200" s="54"/>
      <c r="H1200" s="54"/>
      <c r="I1200" s="54"/>
      <c r="J1200" s="54"/>
      <c r="K1200" s="54"/>
      <c r="L1200" s="54"/>
      <c r="M1200" s="54"/>
      <c r="N1200" s="54"/>
      <c r="O1200" s="54"/>
      <c r="P1200" s="54"/>
      <c r="Q1200" s="54"/>
      <c r="R1200" s="54"/>
      <c r="S1200" s="54"/>
      <c r="T1200" s="54">
        <v>4</v>
      </c>
      <c r="U1200" s="54"/>
      <c r="V1200" s="54"/>
      <c r="W1200" s="54"/>
      <c r="X1200" s="54"/>
      <c r="Y1200" s="54"/>
      <c r="Z1200" s="54"/>
      <c r="AA1200" s="54"/>
      <c r="AB1200" s="54"/>
      <c r="AC1200" s="54"/>
      <c r="AD1200" s="54"/>
    </row>
    <row r="1201" spans="1:30" x14ac:dyDescent="0.25">
      <c r="A1201" s="108"/>
      <c r="B1201" s="28">
        <v>45127</v>
      </c>
      <c r="C1201" s="85" t="s">
        <v>1157</v>
      </c>
      <c r="D1201" s="30" t="s">
        <v>703</v>
      </c>
      <c r="E1201" s="31">
        <f>SUM(G1201:AD1201)</f>
        <v>18</v>
      </c>
      <c r="F1201" s="18"/>
      <c r="G1201" s="54"/>
      <c r="H1201" s="54"/>
      <c r="I1201" s="54"/>
      <c r="J1201" s="54"/>
      <c r="K1201" s="54"/>
      <c r="L1201" s="54"/>
      <c r="M1201" s="54"/>
      <c r="N1201" s="54"/>
      <c r="O1201" s="54"/>
      <c r="P1201" s="54"/>
      <c r="Q1201" s="54"/>
      <c r="R1201" s="54"/>
      <c r="S1201" s="54"/>
      <c r="T1201" s="54">
        <v>18</v>
      </c>
      <c r="U1201" s="54"/>
      <c r="V1201" s="54"/>
      <c r="W1201" s="54"/>
      <c r="X1201" s="54"/>
      <c r="Y1201" s="54"/>
      <c r="Z1201" s="54"/>
      <c r="AA1201" s="54"/>
      <c r="AB1201" s="54"/>
      <c r="AC1201" s="54"/>
      <c r="AD1201" s="54"/>
    </row>
    <row r="1202" spans="1:30" x14ac:dyDescent="0.25">
      <c r="A1202" s="108"/>
      <c r="B1202" s="28">
        <v>45127</v>
      </c>
      <c r="C1202" s="85" t="s">
        <v>399</v>
      </c>
      <c r="D1202" s="30" t="s">
        <v>703</v>
      </c>
      <c r="E1202" s="31">
        <f>SUM(G1202:AD1202)</f>
        <v>15</v>
      </c>
      <c r="F1202" s="18"/>
      <c r="G1202" s="54"/>
      <c r="H1202" s="54"/>
      <c r="I1202" s="54"/>
      <c r="J1202" s="54"/>
      <c r="K1202" s="54"/>
      <c r="L1202" s="54"/>
      <c r="M1202" s="54"/>
      <c r="N1202" s="54"/>
      <c r="O1202" s="54"/>
      <c r="P1202" s="54"/>
      <c r="Q1202" s="54"/>
      <c r="R1202" s="54"/>
      <c r="S1202" s="54"/>
      <c r="T1202" s="54">
        <v>15</v>
      </c>
      <c r="U1202" s="54"/>
      <c r="V1202" s="54"/>
      <c r="W1202" s="54"/>
      <c r="X1202" s="54"/>
      <c r="Y1202" s="54"/>
      <c r="Z1202" s="54"/>
      <c r="AA1202" s="54"/>
      <c r="AB1202" s="54"/>
      <c r="AC1202" s="54"/>
      <c r="AD1202" s="54"/>
    </row>
    <row r="1203" spans="1:30" x14ac:dyDescent="0.25">
      <c r="A1203" s="108"/>
      <c r="B1203" s="28">
        <v>45127</v>
      </c>
      <c r="C1203" s="85" t="s">
        <v>1205</v>
      </c>
      <c r="D1203" s="30" t="s">
        <v>703</v>
      </c>
      <c r="E1203" s="31">
        <f>SUM(G1203:AD1203)</f>
        <v>15</v>
      </c>
      <c r="F1203" s="18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  <c r="S1203" s="54"/>
      <c r="T1203" s="54">
        <v>15</v>
      </c>
      <c r="U1203" s="54"/>
      <c r="V1203" s="54"/>
      <c r="W1203" s="54"/>
      <c r="X1203" s="54"/>
      <c r="Y1203" s="54"/>
      <c r="Z1203" s="54"/>
      <c r="AA1203" s="54"/>
      <c r="AB1203" s="54"/>
      <c r="AC1203" s="54"/>
      <c r="AD1203" s="54"/>
    </row>
    <row r="1204" spans="1:30" x14ac:dyDescent="0.25">
      <c r="A1204" s="108"/>
      <c r="B1204" s="28">
        <v>45127</v>
      </c>
      <c r="C1204" s="85" t="s">
        <v>475</v>
      </c>
      <c r="D1204" s="30" t="s">
        <v>703</v>
      </c>
      <c r="E1204" s="31">
        <f>SUM(G1204:AD1204)</f>
        <v>30</v>
      </c>
      <c r="F1204" s="18"/>
      <c r="G1204" s="54"/>
      <c r="H1204" s="54"/>
      <c r="I1204" s="54"/>
      <c r="J1204" s="54"/>
      <c r="K1204" s="54"/>
      <c r="L1204" s="54"/>
      <c r="M1204" s="54"/>
      <c r="N1204" s="54"/>
      <c r="O1204" s="54"/>
      <c r="P1204" s="54"/>
      <c r="Q1204" s="54"/>
      <c r="R1204" s="54"/>
      <c r="S1204" s="54"/>
      <c r="T1204" s="54">
        <v>30</v>
      </c>
      <c r="U1204" s="54"/>
      <c r="V1204" s="54"/>
      <c r="W1204" s="54"/>
      <c r="X1204" s="54"/>
      <c r="Y1204" s="54"/>
      <c r="Z1204" s="54"/>
      <c r="AA1204" s="54"/>
      <c r="AB1204" s="54"/>
      <c r="AC1204" s="54"/>
      <c r="AD1204" s="54"/>
    </row>
    <row r="1205" spans="1:30" x14ac:dyDescent="0.25">
      <c r="A1205" s="108"/>
      <c r="B1205" s="28">
        <v>45127</v>
      </c>
      <c r="C1205" s="85" t="s">
        <v>1266</v>
      </c>
      <c r="D1205" s="30" t="s">
        <v>703</v>
      </c>
      <c r="E1205" s="31">
        <f>SUM(G1205:AD1205)</f>
        <v>90</v>
      </c>
      <c r="F1205" s="18"/>
      <c r="G1205" s="54"/>
      <c r="H1205" s="54"/>
      <c r="I1205" s="54"/>
      <c r="J1205" s="54"/>
      <c r="K1205" s="54"/>
      <c r="L1205" s="54"/>
      <c r="M1205" s="54"/>
      <c r="N1205" s="54"/>
      <c r="O1205" s="54"/>
      <c r="P1205" s="54"/>
      <c r="Q1205" s="54"/>
      <c r="R1205" s="54"/>
      <c r="S1205" s="54"/>
      <c r="T1205" s="54">
        <v>90</v>
      </c>
      <c r="U1205" s="54"/>
      <c r="V1205" s="54"/>
      <c r="W1205" s="54"/>
      <c r="X1205" s="54"/>
      <c r="Y1205" s="54"/>
      <c r="Z1205" s="54"/>
      <c r="AA1205" s="54"/>
      <c r="AB1205" s="54"/>
      <c r="AC1205" s="54"/>
      <c r="AD1205" s="54"/>
    </row>
    <row r="1206" spans="1:30" x14ac:dyDescent="0.25">
      <c r="A1206" s="108"/>
      <c r="B1206" s="28">
        <v>45127</v>
      </c>
      <c r="C1206" s="85" t="s">
        <v>1267</v>
      </c>
      <c r="D1206" s="30" t="s">
        <v>703</v>
      </c>
      <c r="E1206" s="31">
        <f>SUM(G1206:AD1206)</f>
        <v>27</v>
      </c>
      <c r="F1206" s="18"/>
      <c r="G1206" s="54"/>
      <c r="H1206" s="54"/>
      <c r="I1206" s="54"/>
      <c r="J1206" s="54"/>
      <c r="K1206" s="54"/>
      <c r="L1206" s="54"/>
      <c r="M1206" s="54"/>
      <c r="N1206" s="54"/>
      <c r="O1206" s="54"/>
      <c r="P1206" s="54"/>
      <c r="Q1206" s="54"/>
      <c r="R1206" s="54"/>
      <c r="S1206" s="54"/>
      <c r="T1206" s="54">
        <v>27</v>
      </c>
      <c r="U1206" s="54"/>
      <c r="V1206" s="54"/>
      <c r="W1206" s="54"/>
      <c r="X1206" s="54"/>
      <c r="Y1206" s="54"/>
      <c r="Z1206" s="54"/>
      <c r="AA1206" s="54"/>
      <c r="AB1206" s="54"/>
      <c r="AC1206" s="54"/>
      <c r="AD1206" s="54"/>
    </row>
    <row r="1207" spans="1:30" x14ac:dyDescent="0.25">
      <c r="A1207" s="108"/>
      <c r="B1207" s="28">
        <v>45127</v>
      </c>
      <c r="C1207" s="85" t="s">
        <v>1268</v>
      </c>
      <c r="D1207" s="30" t="s">
        <v>703</v>
      </c>
      <c r="E1207" s="31">
        <f>SUM(G1207:AD1207)</f>
        <v>27</v>
      </c>
      <c r="F1207" s="18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  <c r="S1207" s="54"/>
      <c r="T1207" s="54">
        <v>27</v>
      </c>
      <c r="U1207" s="54"/>
      <c r="V1207" s="54"/>
      <c r="W1207" s="54"/>
      <c r="X1207" s="54"/>
      <c r="Y1207" s="54"/>
      <c r="Z1207" s="54"/>
      <c r="AA1207" s="54"/>
      <c r="AB1207" s="54"/>
      <c r="AC1207" s="54"/>
      <c r="AD1207" s="54"/>
    </row>
    <row r="1208" spans="1:30" x14ac:dyDescent="0.25">
      <c r="A1208" s="108"/>
      <c r="B1208" s="28">
        <v>45127</v>
      </c>
      <c r="C1208" s="85" t="s">
        <v>1158</v>
      </c>
      <c r="D1208" s="30" t="s">
        <v>703</v>
      </c>
      <c r="E1208" s="31">
        <f>SUM(G1208:AD1208)</f>
        <v>50</v>
      </c>
      <c r="F1208" s="18"/>
      <c r="G1208" s="54"/>
      <c r="H1208" s="54"/>
      <c r="I1208" s="54"/>
      <c r="J1208" s="54"/>
      <c r="K1208" s="54"/>
      <c r="L1208" s="54"/>
      <c r="M1208" s="54"/>
      <c r="N1208" s="54"/>
      <c r="O1208" s="54"/>
      <c r="P1208" s="54"/>
      <c r="Q1208" s="54"/>
      <c r="R1208" s="54"/>
      <c r="S1208" s="54"/>
      <c r="T1208" s="54">
        <v>50</v>
      </c>
      <c r="U1208" s="54"/>
      <c r="V1208" s="54"/>
      <c r="W1208" s="54"/>
      <c r="X1208" s="54"/>
      <c r="Y1208" s="54"/>
      <c r="Z1208" s="54"/>
      <c r="AA1208" s="54"/>
      <c r="AB1208" s="54"/>
      <c r="AC1208" s="54"/>
      <c r="AD1208" s="54"/>
    </row>
    <row r="1209" spans="1:30" x14ac:dyDescent="0.25">
      <c r="A1209" s="108"/>
      <c r="B1209" s="28">
        <v>45127</v>
      </c>
      <c r="C1209" s="85" t="s">
        <v>1159</v>
      </c>
      <c r="D1209" s="30" t="s">
        <v>1160</v>
      </c>
      <c r="E1209" s="31">
        <f>SUM(G1209:AD1209)</f>
        <v>600</v>
      </c>
      <c r="F1209" s="18"/>
      <c r="G1209" s="54"/>
      <c r="H1209" s="54"/>
      <c r="I1209" s="54"/>
      <c r="J1209" s="54"/>
      <c r="K1209" s="54"/>
      <c r="L1209" s="54"/>
      <c r="M1209" s="54"/>
      <c r="N1209" s="54"/>
      <c r="O1209" s="54"/>
      <c r="P1209" s="54"/>
      <c r="Q1209" s="54"/>
      <c r="R1209" s="54"/>
      <c r="S1209" s="54"/>
      <c r="T1209" s="54">
        <v>600</v>
      </c>
      <c r="U1209" s="54"/>
      <c r="V1209" s="54"/>
      <c r="W1209" s="54"/>
      <c r="X1209" s="54"/>
      <c r="Y1209" s="54"/>
      <c r="Z1209" s="54"/>
      <c r="AA1209" s="54"/>
      <c r="AB1209" s="54"/>
      <c r="AC1209" s="54"/>
      <c r="AD1209" s="54"/>
    </row>
    <row r="1210" spans="1:30" x14ac:dyDescent="0.25">
      <c r="A1210" s="108"/>
      <c r="B1210" s="28">
        <v>45127</v>
      </c>
      <c r="C1210" s="85" t="s">
        <v>674</v>
      </c>
      <c r="D1210" s="30" t="s">
        <v>1269</v>
      </c>
      <c r="E1210" s="31">
        <f>SUM(G1210:AD1210)</f>
        <v>440</v>
      </c>
      <c r="F1210" s="18"/>
      <c r="G1210" s="54"/>
      <c r="H1210" s="54"/>
      <c r="I1210" s="54"/>
      <c r="J1210" s="54"/>
      <c r="K1210" s="54"/>
      <c r="L1210" s="54"/>
      <c r="M1210" s="54"/>
      <c r="N1210" s="54"/>
      <c r="O1210" s="54"/>
      <c r="P1210" s="54"/>
      <c r="Q1210" s="54"/>
      <c r="R1210" s="54"/>
      <c r="S1210" s="54"/>
      <c r="T1210" s="54">
        <v>440</v>
      </c>
      <c r="U1210" s="54"/>
      <c r="V1210" s="54"/>
      <c r="W1210" s="54"/>
      <c r="X1210" s="54"/>
      <c r="Y1210" s="54"/>
      <c r="Z1210" s="54"/>
      <c r="AA1210" s="54"/>
      <c r="AB1210" s="54"/>
      <c r="AC1210" s="54"/>
      <c r="AD1210" s="54"/>
    </row>
    <row r="1211" spans="1:30" x14ac:dyDescent="0.25">
      <c r="A1211" s="108"/>
      <c r="B1211" s="28">
        <v>45127</v>
      </c>
      <c r="C1211" s="85" t="s">
        <v>1162</v>
      </c>
      <c r="D1211" s="30" t="s">
        <v>1269</v>
      </c>
      <c r="E1211" s="31">
        <f t="shared" ref="E1211" si="9">SUM(G1211:AD1211)</f>
        <v>110</v>
      </c>
      <c r="F1211" s="18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  <c r="S1211" s="54"/>
      <c r="T1211" s="54">
        <v>110</v>
      </c>
      <c r="U1211" s="54"/>
      <c r="V1211" s="54"/>
      <c r="W1211" s="54"/>
      <c r="X1211" s="54"/>
      <c r="Y1211" s="54"/>
      <c r="Z1211" s="54"/>
      <c r="AA1211" s="54"/>
      <c r="AB1211" s="54"/>
      <c r="AC1211" s="54"/>
      <c r="AD1211" s="54"/>
    </row>
    <row r="1212" spans="1:30" x14ac:dyDescent="0.25">
      <c r="A1212" s="108"/>
      <c r="B1212" s="28">
        <v>45152</v>
      </c>
      <c r="C1212" s="85" t="s">
        <v>94</v>
      </c>
      <c r="D1212" s="30" t="s">
        <v>1144</v>
      </c>
      <c r="E1212" s="31">
        <f>SUM(G1212:AD1212)</f>
        <v>100</v>
      </c>
      <c r="F1212" s="18"/>
      <c r="G1212" s="54"/>
      <c r="H1212" s="54"/>
      <c r="I1212" s="54"/>
      <c r="J1212" s="54"/>
      <c r="K1212" s="54"/>
      <c r="L1212" s="54"/>
      <c r="M1212" s="54"/>
      <c r="N1212" s="54"/>
      <c r="O1212" s="54"/>
      <c r="P1212" s="54"/>
      <c r="Q1212" s="54"/>
      <c r="R1212" s="54"/>
      <c r="S1212" s="54"/>
      <c r="T1212" s="54"/>
      <c r="U1212" s="54"/>
      <c r="V1212" s="54">
        <v>100</v>
      </c>
      <c r="W1212" s="54"/>
      <c r="X1212" s="54"/>
      <c r="Y1212" s="54"/>
      <c r="Z1212" s="54"/>
      <c r="AA1212" s="54"/>
      <c r="AB1212" s="54"/>
      <c r="AC1212" s="54"/>
      <c r="AD1212" s="54"/>
    </row>
    <row r="1213" spans="1:30" x14ac:dyDescent="0.25">
      <c r="A1213" s="108"/>
      <c r="B1213" s="28">
        <v>45152</v>
      </c>
      <c r="C1213" s="85" t="s">
        <v>1239</v>
      </c>
      <c r="D1213" s="30" t="s">
        <v>1144</v>
      </c>
      <c r="E1213" s="31">
        <f>SUM(G1213:AD1213)</f>
        <v>165</v>
      </c>
      <c r="F1213" s="18"/>
      <c r="G1213" s="54"/>
      <c r="H1213" s="54"/>
      <c r="I1213" s="54"/>
      <c r="J1213" s="54"/>
      <c r="K1213" s="54"/>
      <c r="L1213" s="54"/>
      <c r="M1213" s="54"/>
      <c r="N1213" s="54"/>
      <c r="O1213" s="54"/>
      <c r="P1213" s="54"/>
      <c r="Q1213" s="54"/>
      <c r="R1213" s="54"/>
      <c r="S1213" s="54"/>
      <c r="T1213" s="54"/>
      <c r="U1213" s="54"/>
      <c r="V1213" s="54">
        <v>165</v>
      </c>
      <c r="W1213" s="54"/>
      <c r="X1213" s="54"/>
      <c r="Y1213" s="54"/>
      <c r="Z1213" s="54"/>
      <c r="AA1213" s="54"/>
      <c r="AB1213" s="54"/>
      <c r="AC1213" s="54"/>
      <c r="AD1213" s="54"/>
    </row>
    <row r="1214" spans="1:30" x14ac:dyDescent="0.25">
      <c r="A1214" s="108"/>
      <c r="B1214" s="28">
        <v>45152</v>
      </c>
      <c r="C1214" s="85" t="s">
        <v>645</v>
      </c>
      <c r="D1214" s="30" t="s">
        <v>1144</v>
      </c>
      <c r="E1214" s="31">
        <f>SUM(G1214:AD1214)</f>
        <v>100</v>
      </c>
      <c r="F1214" s="18"/>
      <c r="G1214" s="54"/>
      <c r="H1214" s="54"/>
      <c r="I1214" s="54"/>
      <c r="J1214" s="54"/>
      <c r="K1214" s="54"/>
      <c r="L1214" s="54"/>
      <c r="M1214" s="54"/>
      <c r="N1214" s="54"/>
      <c r="O1214" s="54"/>
      <c r="P1214" s="54"/>
      <c r="Q1214" s="54"/>
      <c r="R1214" s="54"/>
      <c r="S1214" s="54"/>
      <c r="T1214" s="54"/>
      <c r="U1214" s="54"/>
      <c r="V1214" s="54">
        <v>100</v>
      </c>
      <c r="W1214" s="54"/>
      <c r="X1214" s="54"/>
      <c r="Y1214" s="54"/>
      <c r="Z1214" s="54"/>
      <c r="AA1214" s="54"/>
      <c r="AB1214" s="54"/>
      <c r="AC1214" s="54"/>
      <c r="AD1214" s="54"/>
    </row>
    <row r="1215" spans="1:30" x14ac:dyDescent="0.25">
      <c r="A1215" s="108"/>
      <c r="B1215" s="28">
        <v>45152</v>
      </c>
      <c r="C1215" s="85" t="s">
        <v>1238</v>
      </c>
      <c r="D1215" s="30" t="s">
        <v>1144</v>
      </c>
      <c r="E1215" s="31">
        <f>SUM(G1215:AD1215)</f>
        <v>100</v>
      </c>
      <c r="F1215" s="18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  <c r="S1215" s="54"/>
      <c r="T1215" s="54"/>
      <c r="U1215" s="54"/>
      <c r="V1215" s="54">
        <v>100</v>
      </c>
      <c r="W1215" s="54"/>
      <c r="X1215" s="54"/>
      <c r="Y1215" s="54"/>
      <c r="Z1215" s="54"/>
      <c r="AA1215" s="54"/>
      <c r="AB1215" s="54"/>
      <c r="AC1215" s="54"/>
      <c r="AD1215" s="54"/>
    </row>
    <row r="1216" spans="1:30" x14ac:dyDescent="0.25">
      <c r="A1216" s="108"/>
      <c r="B1216" s="28">
        <v>45152</v>
      </c>
      <c r="C1216" s="85" t="s">
        <v>1147</v>
      </c>
      <c r="D1216" s="30" t="s">
        <v>1144</v>
      </c>
      <c r="E1216" s="31">
        <f>SUM(G1216:AD1216)</f>
        <v>100</v>
      </c>
      <c r="F1216" s="18"/>
      <c r="G1216" s="54"/>
      <c r="H1216" s="54"/>
      <c r="I1216" s="54"/>
      <c r="J1216" s="54"/>
      <c r="K1216" s="54"/>
      <c r="L1216" s="54"/>
      <c r="M1216" s="54"/>
      <c r="N1216" s="54"/>
      <c r="O1216" s="54"/>
      <c r="P1216" s="54"/>
      <c r="Q1216" s="54"/>
      <c r="R1216" s="54"/>
      <c r="S1216" s="54"/>
      <c r="T1216" s="54"/>
      <c r="U1216" s="54"/>
      <c r="V1216" s="54">
        <v>100</v>
      </c>
      <c r="W1216" s="54"/>
      <c r="X1216" s="54"/>
      <c r="Y1216" s="54"/>
      <c r="Z1216" s="54"/>
      <c r="AA1216" s="54"/>
      <c r="AB1216" s="54"/>
      <c r="AC1216" s="54"/>
      <c r="AD1216" s="54"/>
    </row>
    <row r="1217" spans="1:30" x14ac:dyDescent="0.25">
      <c r="A1217" s="108"/>
      <c r="B1217" s="28">
        <v>45153</v>
      </c>
      <c r="C1217" s="85" t="s">
        <v>1139</v>
      </c>
      <c r="D1217" s="30" t="s">
        <v>1140</v>
      </c>
      <c r="E1217" s="31">
        <f>SUM(G1217:AD1217)</f>
        <v>1777</v>
      </c>
      <c r="F1217" s="18"/>
      <c r="G1217" s="54"/>
      <c r="H1217" s="54"/>
      <c r="I1217" s="54"/>
      <c r="J1217" s="54"/>
      <c r="K1217" s="54"/>
      <c r="L1217" s="54"/>
      <c r="M1217" s="54"/>
      <c r="N1217" s="54"/>
      <c r="O1217" s="54"/>
      <c r="P1217" s="54"/>
      <c r="Q1217" s="54"/>
      <c r="R1217" s="54"/>
      <c r="S1217" s="54"/>
      <c r="T1217" s="54"/>
      <c r="U1217" s="54"/>
      <c r="V1217" s="54">
        <v>1777</v>
      </c>
      <c r="W1217" s="54"/>
      <c r="X1217" s="54"/>
      <c r="Y1217" s="54"/>
      <c r="Z1217" s="54"/>
      <c r="AA1217" s="54"/>
      <c r="AB1217" s="54"/>
      <c r="AC1217" s="54"/>
      <c r="AD1217" s="54"/>
    </row>
    <row r="1218" spans="1:30" x14ac:dyDescent="0.25">
      <c r="A1218" s="108"/>
      <c r="B1218" s="28">
        <v>45153</v>
      </c>
      <c r="C1218" s="85" t="s">
        <v>1240</v>
      </c>
      <c r="D1218" s="30" t="s">
        <v>1140</v>
      </c>
      <c r="E1218" s="31">
        <f>SUM(G1218:AD1218)</f>
        <v>79</v>
      </c>
      <c r="F1218" s="18"/>
      <c r="G1218" s="54"/>
      <c r="H1218" s="54"/>
      <c r="I1218" s="54"/>
      <c r="J1218" s="54"/>
      <c r="K1218" s="54"/>
      <c r="L1218" s="54"/>
      <c r="M1218" s="54"/>
      <c r="N1218" s="54"/>
      <c r="O1218" s="54"/>
      <c r="P1218" s="54"/>
      <c r="Q1218" s="54"/>
      <c r="R1218" s="54"/>
      <c r="S1218" s="54"/>
      <c r="T1218" s="54"/>
      <c r="U1218" s="54"/>
      <c r="V1218" s="54">
        <v>79</v>
      </c>
      <c r="W1218" s="54"/>
      <c r="X1218" s="54"/>
      <c r="Y1218" s="54"/>
      <c r="Z1218" s="54"/>
      <c r="AA1218" s="54"/>
      <c r="AB1218" s="54"/>
      <c r="AC1218" s="54"/>
      <c r="AD1218" s="54"/>
    </row>
    <row r="1219" spans="1:30" x14ac:dyDescent="0.25">
      <c r="A1219" s="108"/>
      <c r="B1219" s="28">
        <v>45153</v>
      </c>
      <c r="C1219" s="85" t="s">
        <v>497</v>
      </c>
      <c r="D1219" s="30" t="s">
        <v>1140</v>
      </c>
      <c r="E1219" s="31">
        <f>SUM(G1219:AD1219)</f>
        <v>40</v>
      </c>
      <c r="F1219" s="18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  <c r="S1219" s="54"/>
      <c r="T1219" s="54"/>
      <c r="U1219" s="54"/>
      <c r="V1219" s="54">
        <v>40</v>
      </c>
      <c r="W1219" s="54"/>
      <c r="X1219" s="54"/>
      <c r="Y1219" s="54"/>
      <c r="Z1219" s="54"/>
      <c r="AA1219" s="54"/>
      <c r="AB1219" s="54"/>
      <c r="AC1219" s="54"/>
      <c r="AD1219" s="54"/>
    </row>
    <row r="1220" spans="1:30" x14ac:dyDescent="0.25">
      <c r="A1220" s="108"/>
      <c r="B1220" s="28">
        <v>45161</v>
      </c>
      <c r="C1220" s="85" t="s">
        <v>368</v>
      </c>
      <c r="D1220" s="30" t="s">
        <v>1144</v>
      </c>
      <c r="E1220" s="31">
        <f>SUM(G1220:AD1220)</f>
        <v>20</v>
      </c>
      <c r="F1220" s="18"/>
      <c r="G1220" s="54"/>
      <c r="H1220" s="54"/>
      <c r="I1220" s="54"/>
      <c r="J1220" s="54"/>
      <c r="K1220" s="54"/>
      <c r="L1220" s="54"/>
      <c r="M1220" s="54"/>
      <c r="N1220" s="54"/>
      <c r="O1220" s="54"/>
      <c r="P1220" s="54"/>
      <c r="Q1220" s="54"/>
      <c r="R1220" s="54"/>
      <c r="S1220" s="54"/>
      <c r="T1220" s="54"/>
      <c r="U1220" s="54"/>
      <c r="V1220" s="54">
        <v>20</v>
      </c>
      <c r="W1220" s="54"/>
      <c r="X1220" s="54"/>
      <c r="Y1220" s="54"/>
      <c r="Z1220" s="54"/>
      <c r="AA1220" s="54"/>
      <c r="AB1220" s="54"/>
      <c r="AC1220" s="54"/>
      <c r="AD1220" s="54"/>
    </row>
    <row r="1221" spans="1:30" x14ac:dyDescent="0.25">
      <c r="A1221" s="108"/>
      <c r="B1221" s="28">
        <v>45205</v>
      </c>
      <c r="C1221" s="85" t="s">
        <v>1163</v>
      </c>
      <c r="D1221" s="30" t="s">
        <v>770</v>
      </c>
      <c r="E1221" s="31">
        <f>SUM(G1221:AD1221)</f>
        <v>65</v>
      </c>
      <c r="F1221" s="18"/>
      <c r="G1221" s="54"/>
      <c r="H1221" s="54"/>
      <c r="I1221" s="54"/>
      <c r="J1221" s="54"/>
      <c r="K1221" s="54"/>
      <c r="L1221" s="54"/>
      <c r="M1221" s="54"/>
      <c r="N1221" s="54"/>
      <c r="O1221" s="54"/>
      <c r="P1221" s="54"/>
      <c r="Q1221" s="54"/>
      <c r="R1221" s="54"/>
      <c r="S1221" s="54"/>
      <c r="T1221" s="54"/>
      <c r="U1221" s="54"/>
      <c r="V1221" s="54"/>
      <c r="W1221" s="54"/>
      <c r="X1221" s="54"/>
      <c r="Y1221" s="54"/>
      <c r="Z1221" s="54">
        <v>65</v>
      </c>
      <c r="AA1221" s="54"/>
      <c r="AB1221" s="54"/>
      <c r="AC1221" s="54"/>
      <c r="AD1221" s="54"/>
    </row>
    <row r="1222" spans="1:30" x14ac:dyDescent="0.25">
      <c r="A1222" s="108"/>
      <c r="B1222" s="28">
        <v>45205</v>
      </c>
      <c r="C1222" s="85" t="s">
        <v>1241</v>
      </c>
      <c r="D1222" s="30" t="s">
        <v>770</v>
      </c>
      <c r="E1222" s="31">
        <f>SUM(G1222:AD1222)</f>
        <v>36</v>
      </c>
      <c r="F1222" s="18"/>
      <c r="G1222" s="54"/>
      <c r="H1222" s="54"/>
      <c r="I1222" s="54"/>
      <c r="J1222" s="54"/>
      <c r="K1222" s="54"/>
      <c r="L1222" s="54"/>
      <c r="M1222" s="54"/>
      <c r="N1222" s="54"/>
      <c r="O1222" s="54"/>
      <c r="P1222" s="54"/>
      <c r="Q1222" s="54"/>
      <c r="R1222" s="54"/>
      <c r="S1222" s="54"/>
      <c r="T1222" s="54"/>
      <c r="U1222" s="54"/>
      <c r="V1222" s="54"/>
      <c r="W1222" s="54"/>
      <c r="X1222" s="54"/>
      <c r="Y1222" s="54"/>
      <c r="Z1222" s="54">
        <v>36</v>
      </c>
      <c r="AA1222" s="54"/>
      <c r="AB1222" s="54"/>
      <c r="AC1222" s="54"/>
      <c r="AD1222" s="54"/>
    </row>
    <row r="1223" spans="1:30" x14ac:dyDescent="0.25">
      <c r="A1223" s="108"/>
      <c r="B1223" s="28">
        <v>45205</v>
      </c>
      <c r="C1223" s="85" t="s">
        <v>1242</v>
      </c>
      <c r="D1223" s="30" t="s">
        <v>770</v>
      </c>
      <c r="E1223" s="31">
        <f>SUM(G1223:AD1223)</f>
        <v>52</v>
      </c>
      <c r="F1223" s="18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  <c r="S1223" s="54"/>
      <c r="T1223" s="54"/>
      <c r="U1223" s="54"/>
      <c r="V1223" s="54"/>
      <c r="W1223" s="54"/>
      <c r="X1223" s="54"/>
      <c r="Y1223" s="54"/>
      <c r="Z1223" s="54">
        <v>52</v>
      </c>
      <c r="AA1223" s="54"/>
      <c r="AB1223" s="54"/>
      <c r="AC1223" s="54"/>
      <c r="AD1223" s="54"/>
    </row>
    <row r="1224" spans="1:30" x14ac:dyDescent="0.25">
      <c r="A1224" s="108"/>
      <c r="B1224" s="28">
        <v>45205</v>
      </c>
      <c r="C1224" s="85" t="s">
        <v>449</v>
      </c>
      <c r="D1224" s="30" t="s">
        <v>770</v>
      </c>
      <c r="E1224" s="31">
        <f>SUM(G1224:AD1224)</f>
        <v>18</v>
      </c>
      <c r="F1224" s="18"/>
      <c r="G1224" s="54"/>
      <c r="H1224" s="54"/>
      <c r="I1224" s="54"/>
      <c r="J1224" s="54"/>
      <c r="K1224" s="54"/>
      <c r="L1224" s="54"/>
      <c r="M1224" s="54"/>
      <c r="N1224" s="54"/>
      <c r="O1224" s="54"/>
      <c r="P1224" s="54"/>
      <c r="Q1224" s="54"/>
      <c r="R1224" s="54"/>
      <c r="S1224" s="54"/>
      <c r="T1224" s="54"/>
      <c r="U1224" s="54"/>
      <c r="V1224" s="54"/>
      <c r="W1224" s="54"/>
      <c r="X1224" s="54"/>
      <c r="Y1224" s="54"/>
      <c r="Z1224" s="54">
        <v>18</v>
      </c>
      <c r="AA1224" s="54"/>
      <c r="AB1224" s="54"/>
      <c r="AC1224" s="54"/>
      <c r="AD1224" s="54"/>
    </row>
    <row r="1225" spans="1:30" x14ac:dyDescent="0.25">
      <c r="A1225" s="108"/>
      <c r="B1225" s="28">
        <v>45205</v>
      </c>
      <c r="C1225" s="85" t="s">
        <v>1118</v>
      </c>
      <c r="D1225" s="30" t="s">
        <v>770</v>
      </c>
      <c r="E1225" s="31">
        <f>SUM(G1225:AD1225)</f>
        <v>10</v>
      </c>
      <c r="F1225" s="18"/>
      <c r="G1225" s="54"/>
      <c r="H1225" s="54"/>
      <c r="I1225" s="54"/>
      <c r="J1225" s="54"/>
      <c r="K1225" s="54"/>
      <c r="L1225" s="54"/>
      <c r="M1225" s="54"/>
      <c r="N1225" s="54"/>
      <c r="O1225" s="54"/>
      <c r="P1225" s="54"/>
      <c r="Q1225" s="54"/>
      <c r="R1225" s="54"/>
      <c r="S1225" s="54"/>
      <c r="T1225" s="54"/>
      <c r="U1225" s="54"/>
      <c r="V1225" s="54"/>
      <c r="W1225" s="54"/>
      <c r="X1225" s="54"/>
      <c r="Y1225" s="54"/>
      <c r="Z1225" s="54">
        <v>10</v>
      </c>
      <c r="AA1225" s="54"/>
      <c r="AB1225" s="54"/>
      <c r="AC1225" s="54"/>
      <c r="AD1225" s="54"/>
    </row>
    <row r="1226" spans="1:30" x14ac:dyDescent="0.25">
      <c r="A1226" s="108"/>
      <c r="B1226" s="28">
        <v>45205</v>
      </c>
      <c r="C1226" s="85" t="s">
        <v>1164</v>
      </c>
      <c r="D1226" s="30" t="s">
        <v>770</v>
      </c>
      <c r="E1226" s="31">
        <f>SUM(G1226:AD1226)</f>
        <v>50</v>
      </c>
      <c r="F1226" s="18"/>
      <c r="G1226" s="54"/>
      <c r="H1226" s="54"/>
      <c r="I1226" s="54"/>
      <c r="J1226" s="54"/>
      <c r="K1226" s="54"/>
      <c r="L1226" s="54"/>
      <c r="M1226" s="54"/>
      <c r="N1226" s="54"/>
      <c r="O1226" s="54"/>
      <c r="P1226" s="54"/>
      <c r="Q1226" s="54"/>
      <c r="R1226" s="54"/>
      <c r="S1226" s="54"/>
      <c r="T1226" s="54"/>
      <c r="U1226" s="54"/>
      <c r="V1226" s="54"/>
      <c r="W1226" s="54"/>
      <c r="X1226" s="54"/>
      <c r="Y1226" s="54"/>
      <c r="Z1226" s="54">
        <v>50</v>
      </c>
      <c r="AA1226" s="54"/>
      <c r="AB1226" s="54"/>
      <c r="AC1226" s="54"/>
      <c r="AD1226" s="54"/>
    </row>
    <row r="1227" spans="1:30" x14ac:dyDescent="0.25">
      <c r="A1227" s="108"/>
      <c r="B1227" s="28">
        <v>45205</v>
      </c>
      <c r="C1227" s="85" t="s">
        <v>1243</v>
      </c>
      <c r="D1227" s="30" t="s">
        <v>770</v>
      </c>
      <c r="E1227" s="31">
        <f>SUM(G1227:AD1227)</f>
        <v>17</v>
      </c>
      <c r="F1227" s="18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>
        <v>17</v>
      </c>
      <c r="AA1227" s="54"/>
      <c r="AB1227" s="54"/>
      <c r="AC1227" s="54"/>
      <c r="AD1227" s="54"/>
    </row>
    <row r="1228" spans="1:30" x14ac:dyDescent="0.25">
      <c r="A1228" s="108"/>
      <c r="B1228" s="28">
        <v>45205</v>
      </c>
      <c r="C1228" s="85" t="s">
        <v>1165</v>
      </c>
      <c r="D1228" s="30" t="s">
        <v>770</v>
      </c>
      <c r="E1228" s="31">
        <f>SUM(G1228:AD1228)</f>
        <v>12</v>
      </c>
      <c r="F1228" s="18"/>
      <c r="G1228" s="54"/>
      <c r="H1228" s="54"/>
      <c r="I1228" s="54"/>
      <c r="J1228" s="54"/>
      <c r="K1228" s="54"/>
      <c r="L1228" s="54"/>
      <c r="M1228" s="54"/>
      <c r="N1228" s="54"/>
      <c r="O1228" s="54"/>
      <c r="P1228" s="54"/>
      <c r="Q1228" s="54"/>
      <c r="R1228" s="54"/>
      <c r="S1228" s="54"/>
      <c r="T1228" s="54"/>
      <c r="U1228" s="54"/>
      <c r="V1228" s="54"/>
      <c r="W1228" s="54"/>
      <c r="X1228" s="54"/>
      <c r="Y1228" s="54"/>
      <c r="Z1228" s="54">
        <v>12</v>
      </c>
      <c r="AA1228" s="54"/>
      <c r="AB1228" s="54"/>
      <c r="AC1228" s="54"/>
      <c r="AD1228" s="54"/>
    </row>
    <row r="1229" spans="1:30" x14ac:dyDescent="0.25">
      <c r="A1229" s="108"/>
      <c r="B1229" s="28">
        <v>45205</v>
      </c>
      <c r="C1229" s="85" t="s">
        <v>499</v>
      </c>
      <c r="D1229" s="30" t="s">
        <v>770</v>
      </c>
      <c r="E1229" s="31">
        <f>SUM(G1229:AD1229)</f>
        <v>2</v>
      </c>
      <c r="F1229" s="18"/>
      <c r="G1229" s="54"/>
      <c r="H1229" s="54"/>
      <c r="I1229" s="54"/>
      <c r="J1229" s="54"/>
      <c r="K1229" s="54"/>
      <c r="L1229" s="54"/>
      <c r="M1229" s="54"/>
      <c r="N1229" s="54"/>
      <c r="O1229" s="54"/>
      <c r="P1229" s="54"/>
      <c r="Q1229" s="54"/>
      <c r="R1229" s="54"/>
      <c r="S1229" s="54"/>
      <c r="T1229" s="54"/>
      <c r="U1229" s="54"/>
      <c r="V1229" s="54"/>
      <c r="W1229" s="54"/>
      <c r="X1229" s="54"/>
      <c r="Y1229" s="54"/>
      <c r="Z1229" s="54">
        <v>2</v>
      </c>
      <c r="AA1229" s="54"/>
      <c r="AB1229" s="54"/>
      <c r="AC1229" s="54"/>
      <c r="AD1229" s="54"/>
    </row>
    <row r="1230" spans="1:30" x14ac:dyDescent="0.25">
      <c r="A1230" s="108"/>
      <c r="B1230" s="28">
        <v>45205</v>
      </c>
      <c r="C1230" s="85" t="s">
        <v>1244</v>
      </c>
      <c r="D1230" s="30" t="s">
        <v>770</v>
      </c>
      <c r="E1230" s="31">
        <f>SUM(G1230:AD1230)</f>
        <v>23</v>
      </c>
      <c r="F1230" s="18"/>
      <c r="G1230" s="54"/>
      <c r="H1230" s="54"/>
      <c r="I1230" s="54"/>
      <c r="J1230" s="54"/>
      <c r="K1230" s="54"/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>
        <v>23</v>
      </c>
      <c r="AA1230" s="54"/>
      <c r="AB1230" s="54"/>
      <c r="AC1230" s="54"/>
      <c r="AD1230" s="54"/>
    </row>
    <row r="1231" spans="1:30" x14ac:dyDescent="0.25">
      <c r="A1231" s="108"/>
      <c r="B1231" s="28">
        <v>45205</v>
      </c>
      <c r="C1231" s="85" t="s">
        <v>1165</v>
      </c>
      <c r="D1231" s="30" t="s">
        <v>770</v>
      </c>
      <c r="E1231" s="31">
        <f>SUM(G1231:AD1231)</f>
        <v>13</v>
      </c>
      <c r="F1231" s="18"/>
      <c r="G1231" s="54"/>
      <c r="H1231" s="54"/>
      <c r="I1231" s="54"/>
      <c r="J1231" s="54"/>
      <c r="K1231" s="54"/>
      <c r="L1231" s="54"/>
      <c r="M1231" s="54"/>
      <c r="N1231" s="54"/>
      <c r="O1231" s="54"/>
      <c r="P1231" s="54"/>
      <c r="Q1231" s="54"/>
      <c r="R1231" s="54"/>
      <c r="S1231" s="54"/>
      <c r="T1231" s="54"/>
      <c r="U1231" s="54"/>
      <c r="V1231" s="54"/>
      <c r="W1231" s="54"/>
      <c r="X1231" s="54"/>
      <c r="Y1231" s="54"/>
      <c r="Z1231" s="54">
        <v>13</v>
      </c>
      <c r="AA1231" s="54"/>
      <c r="AB1231" s="54"/>
      <c r="AC1231" s="54"/>
      <c r="AD1231" s="54"/>
    </row>
    <row r="1232" spans="1:30" x14ac:dyDescent="0.25">
      <c r="A1232" s="108"/>
      <c r="B1232" s="28">
        <v>45205</v>
      </c>
      <c r="C1232" s="85" t="s">
        <v>1118</v>
      </c>
      <c r="D1232" s="30" t="s">
        <v>770</v>
      </c>
      <c r="E1232" s="31">
        <f>SUM(G1232:AD1232)</f>
        <v>2</v>
      </c>
      <c r="F1232" s="18"/>
      <c r="G1232" s="54"/>
      <c r="H1232" s="54"/>
      <c r="I1232" s="54"/>
      <c r="J1232" s="54"/>
      <c r="K1232" s="54"/>
      <c r="L1232" s="54"/>
      <c r="M1232" s="54"/>
      <c r="N1232" s="54"/>
      <c r="O1232" s="54"/>
      <c r="P1232" s="54"/>
      <c r="Q1232" s="54"/>
      <c r="R1232" s="54"/>
      <c r="S1232" s="54"/>
      <c r="T1232" s="54"/>
      <c r="U1232" s="54"/>
      <c r="V1232" s="54"/>
      <c r="W1232" s="54"/>
      <c r="X1232" s="54"/>
      <c r="Y1232" s="54"/>
      <c r="Z1232" s="54">
        <v>2</v>
      </c>
      <c r="AA1232" s="54"/>
      <c r="AB1232" s="54"/>
      <c r="AC1232" s="54"/>
      <c r="AD1232" s="54"/>
    </row>
    <row r="1233" spans="1:30" x14ac:dyDescent="0.25">
      <c r="A1233" s="108"/>
      <c r="B1233" s="28">
        <v>45236</v>
      </c>
      <c r="C1233" s="85" t="s">
        <v>898</v>
      </c>
      <c r="D1233" s="30" t="s">
        <v>770</v>
      </c>
      <c r="E1233" s="31">
        <f>SUM(G1233:AD1233)</f>
        <v>132</v>
      </c>
      <c r="F1233" s="18"/>
      <c r="G1233" s="54"/>
      <c r="H1233" s="54"/>
      <c r="I1233" s="54"/>
      <c r="J1233" s="54"/>
      <c r="K1233" s="54"/>
      <c r="L1233" s="54"/>
      <c r="M1233" s="54"/>
      <c r="N1233" s="54"/>
      <c r="O1233" s="54"/>
      <c r="P1233" s="54"/>
      <c r="Q1233" s="54"/>
      <c r="R1233" s="54"/>
      <c r="S1233" s="54"/>
      <c r="T1233" s="54"/>
      <c r="U1233" s="54"/>
      <c r="V1233" s="54"/>
      <c r="W1233" s="54"/>
      <c r="X1233" s="54"/>
      <c r="Y1233" s="54"/>
      <c r="Z1233" s="54"/>
      <c r="AA1233" s="54"/>
      <c r="AB1233" s="54">
        <v>132</v>
      </c>
      <c r="AC1233" s="54"/>
      <c r="AD1233" s="54"/>
    </row>
    <row r="1234" spans="1:30" x14ac:dyDescent="0.25">
      <c r="A1234" s="108"/>
      <c r="B1234" s="28">
        <v>45236</v>
      </c>
      <c r="C1234" s="85" t="s">
        <v>1166</v>
      </c>
      <c r="D1234" s="30" t="s">
        <v>770</v>
      </c>
      <c r="E1234" s="31">
        <f>SUM(G1234:AD1234)</f>
        <v>30</v>
      </c>
      <c r="F1234" s="18"/>
      <c r="G1234" s="54"/>
      <c r="H1234" s="54"/>
      <c r="I1234" s="54"/>
      <c r="J1234" s="54"/>
      <c r="K1234" s="54"/>
      <c r="L1234" s="54"/>
      <c r="M1234" s="54"/>
      <c r="N1234" s="54"/>
      <c r="O1234" s="54"/>
      <c r="P1234" s="54"/>
      <c r="Q1234" s="54"/>
      <c r="R1234" s="54"/>
      <c r="S1234" s="54"/>
      <c r="T1234" s="54"/>
      <c r="U1234" s="54"/>
      <c r="V1234" s="54"/>
      <c r="W1234" s="54"/>
      <c r="X1234" s="54"/>
      <c r="Y1234" s="54"/>
      <c r="Z1234" s="54"/>
      <c r="AA1234" s="54"/>
      <c r="AB1234" s="54">
        <v>30</v>
      </c>
      <c r="AC1234" s="54"/>
      <c r="AD1234" s="54"/>
    </row>
    <row r="1235" spans="1:30" x14ac:dyDescent="0.25">
      <c r="A1235" s="108"/>
      <c r="B1235" s="28">
        <v>45236</v>
      </c>
      <c r="C1235" s="85" t="s">
        <v>94</v>
      </c>
      <c r="D1235" s="30" t="s">
        <v>770</v>
      </c>
      <c r="E1235" s="31">
        <f>SUM(G1235:AD1235)</f>
        <v>12</v>
      </c>
      <c r="F1235" s="18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  <c r="S1235" s="54"/>
      <c r="T1235" s="54"/>
      <c r="U1235" s="54"/>
      <c r="V1235" s="54"/>
      <c r="W1235" s="54"/>
      <c r="X1235" s="54"/>
      <c r="Y1235" s="54"/>
      <c r="Z1235" s="54"/>
      <c r="AA1235" s="54"/>
      <c r="AB1235" s="54">
        <v>12</v>
      </c>
      <c r="AC1235" s="54"/>
      <c r="AD1235" s="54"/>
    </row>
    <row r="1236" spans="1:30" x14ac:dyDescent="0.25">
      <c r="A1236" s="108"/>
      <c r="B1236" s="28">
        <v>45238</v>
      </c>
      <c r="C1236" s="85" t="s">
        <v>898</v>
      </c>
      <c r="D1236" s="30" t="s">
        <v>770</v>
      </c>
      <c r="E1236" s="31">
        <f>SUM(G1236:AD1236)</f>
        <v>132</v>
      </c>
      <c r="F1236" s="18"/>
      <c r="G1236" s="54"/>
      <c r="H1236" s="54"/>
      <c r="I1236" s="54"/>
      <c r="J1236" s="54"/>
      <c r="K1236" s="54"/>
      <c r="L1236" s="54"/>
      <c r="M1236" s="54"/>
      <c r="N1236" s="54"/>
      <c r="O1236" s="54"/>
      <c r="P1236" s="54"/>
      <c r="Q1236" s="54"/>
      <c r="R1236" s="54"/>
      <c r="S1236" s="54"/>
      <c r="T1236" s="54"/>
      <c r="U1236" s="54"/>
      <c r="V1236" s="54"/>
      <c r="W1236" s="54"/>
      <c r="X1236" s="54"/>
      <c r="Y1236" s="54"/>
      <c r="Z1236" s="54"/>
      <c r="AA1236" s="54"/>
      <c r="AB1236" s="54">
        <v>132</v>
      </c>
      <c r="AC1236" s="54"/>
      <c r="AD1236" s="54"/>
    </row>
    <row r="1237" spans="1:30" x14ac:dyDescent="0.25">
      <c r="A1237" s="108"/>
      <c r="B1237" s="28">
        <v>45238</v>
      </c>
      <c r="C1237" s="85" t="s">
        <v>94</v>
      </c>
      <c r="D1237" s="30" t="s">
        <v>770</v>
      </c>
      <c r="E1237" s="31">
        <f>SUM(G1237:AD1237)</f>
        <v>12</v>
      </c>
      <c r="F1237" s="18"/>
      <c r="G1237" s="54"/>
      <c r="H1237" s="54"/>
      <c r="I1237" s="54"/>
      <c r="J1237" s="54"/>
      <c r="K1237" s="54"/>
      <c r="L1237" s="54"/>
      <c r="M1237" s="54"/>
      <c r="N1237" s="54"/>
      <c r="O1237" s="54"/>
      <c r="P1237" s="54"/>
      <c r="Q1237" s="54"/>
      <c r="R1237" s="54"/>
      <c r="S1237" s="54"/>
      <c r="T1237" s="54"/>
      <c r="U1237" s="54"/>
      <c r="V1237" s="54"/>
      <c r="W1237" s="54"/>
      <c r="X1237" s="54"/>
      <c r="Y1237" s="54"/>
      <c r="Z1237" s="54"/>
      <c r="AA1237" s="54"/>
      <c r="AB1237" s="54">
        <v>12</v>
      </c>
      <c r="AC1237" s="54"/>
      <c r="AD1237" s="54"/>
    </row>
    <row r="1238" spans="1:30" x14ac:dyDescent="0.25">
      <c r="A1238" s="108"/>
      <c r="B1238" s="28">
        <v>45239</v>
      </c>
      <c r="C1238" s="85" t="s">
        <v>1167</v>
      </c>
      <c r="D1238" s="30" t="s">
        <v>770</v>
      </c>
      <c r="E1238" s="31">
        <f>SUM(G1238:AD1238)</f>
        <v>18</v>
      </c>
      <c r="F1238" s="18"/>
      <c r="G1238" s="54"/>
      <c r="H1238" s="54"/>
      <c r="I1238" s="54"/>
      <c r="J1238" s="54"/>
      <c r="K1238" s="54"/>
      <c r="L1238" s="54"/>
      <c r="M1238" s="54"/>
      <c r="N1238" s="54"/>
      <c r="O1238" s="54"/>
      <c r="P1238" s="54"/>
      <c r="Q1238" s="54"/>
      <c r="R1238" s="54"/>
      <c r="S1238" s="54"/>
      <c r="T1238" s="54"/>
      <c r="U1238" s="54"/>
      <c r="V1238" s="54"/>
      <c r="W1238" s="54"/>
      <c r="X1238" s="54"/>
      <c r="Y1238" s="54"/>
      <c r="Z1238" s="54"/>
      <c r="AA1238" s="54"/>
      <c r="AB1238" s="54">
        <v>18</v>
      </c>
      <c r="AC1238" s="54"/>
      <c r="AD1238" s="54"/>
    </row>
    <row r="1239" spans="1:30" x14ac:dyDescent="0.25">
      <c r="A1239" s="108"/>
      <c r="B1239" s="28">
        <v>45241</v>
      </c>
      <c r="C1239" s="85" t="s">
        <v>1168</v>
      </c>
      <c r="D1239" s="30" t="s">
        <v>770</v>
      </c>
      <c r="E1239" s="31">
        <f>SUM(G1239:AD1239)</f>
        <v>340</v>
      </c>
      <c r="F1239" s="18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  <c r="S1239" s="54"/>
      <c r="T1239" s="54"/>
      <c r="U1239" s="54"/>
      <c r="V1239" s="54"/>
      <c r="W1239" s="54"/>
      <c r="X1239" s="54"/>
      <c r="Y1239" s="54"/>
      <c r="Z1239" s="54"/>
      <c r="AA1239" s="54"/>
      <c r="AB1239" s="54">
        <v>340</v>
      </c>
      <c r="AC1239" s="54"/>
      <c r="AD1239" s="54"/>
    </row>
    <row r="1240" spans="1:30" x14ac:dyDescent="0.25">
      <c r="A1240" s="108"/>
      <c r="B1240" s="28">
        <v>45241</v>
      </c>
      <c r="C1240" s="85" t="s">
        <v>45</v>
      </c>
      <c r="D1240" s="30" t="s">
        <v>770</v>
      </c>
      <c r="E1240" s="31">
        <f>SUM(G1240:AD1240)</f>
        <v>30</v>
      </c>
      <c r="F1240" s="18"/>
      <c r="G1240" s="54"/>
      <c r="H1240" s="54"/>
      <c r="I1240" s="54"/>
      <c r="J1240" s="54"/>
      <c r="K1240" s="54"/>
      <c r="L1240" s="54"/>
      <c r="M1240" s="54"/>
      <c r="N1240" s="54"/>
      <c r="O1240" s="54"/>
      <c r="P1240" s="54"/>
      <c r="Q1240" s="54"/>
      <c r="R1240" s="54"/>
      <c r="S1240" s="54"/>
      <c r="T1240" s="54"/>
      <c r="U1240" s="54"/>
      <c r="V1240" s="54"/>
      <c r="W1240" s="54"/>
      <c r="X1240" s="54"/>
      <c r="Y1240" s="54"/>
      <c r="Z1240" s="54"/>
      <c r="AA1240" s="54"/>
      <c r="AB1240" s="54">
        <v>30</v>
      </c>
      <c r="AC1240" s="54"/>
      <c r="AD1240" s="54"/>
    </row>
    <row r="1241" spans="1:30" x14ac:dyDescent="0.25">
      <c r="A1241" s="108"/>
      <c r="B1241" s="28">
        <v>45242</v>
      </c>
      <c r="C1241" s="85" t="s">
        <v>1169</v>
      </c>
      <c r="D1241" s="30" t="s">
        <v>770</v>
      </c>
      <c r="E1241" s="31">
        <f>SUM(G1241:AD1241)</f>
        <v>120</v>
      </c>
      <c r="F1241" s="18"/>
      <c r="G1241" s="54"/>
      <c r="H1241" s="54"/>
      <c r="I1241" s="54"/>
      <c r="J1241" s="54"/>
      <c r="K1241" s="54"/>
      <c r="L1241" s="54"/>
      <c r="M1241" s="54"/>
      <c r="N1241" s="54"/>
      <c r="O1241" s="54"/>
      <c r="P1241" s="54"/>
      <c r="Q1241" s="54"/>
      <c r="R1241" s="54"/>
      <c r="S1241" s="54"/>
      <c r="T1241" s="54"/>
      <c r="U1241" s="54"/>
      <c r="V1241" s="54"/>
      <c r="W1241" s="54"/>
      <c r="X1241" s="54"/>
      <c r="Y1241" s="54"/>
      <c r="Z1241" s="54"/>
      <c r="AA1241" s="54"/>
      <c r="AB1241" s="54">
        <v>120</v>
      </c>
      <c r="AC1241" s="54"/>
      <c r="AD1241" s="54"/>
    </row>
    <row r="1242" spans="1:30" x14ac:dyDescent="0.25">
      <c r="A1242" s="108"/>
      <c r="B1242" s="28">
        <v>45242</v>
      </c>
      <c r="C1242" s="85" t="s">
        <v>1170</v>
      </c>
      <c r="D1242" s="30" t="s">
        <v>770</v>
      </c>
      <c r="E1242" s="31">
        <f>SUM(G1242:AD1242)</f>
        <v>150</v>
      </c>
      <c r="F1242" s="18"/>
      <c r="G1242" s="54"/>
      <c r="H1242" s="54"/>
      <c r="I1242" s="54"/>
      <c r="J1242" s="54"/>
      <c r="K1242" s="54"/>
      <c r="L1242" s="54"/>
      <c r="M1242" s="54"/>
      <c r="N1242" s="54"/>
      <c r="O1242" s="54"/>
      <c r="P1242" s="54"/>
      <c r="Q1242" s="54"/>
      <c r="R1242" s="54"/>
      <c r="S1242" s="54"/>
      <c r="T1242" s="54"/>
      <c r="U1242" s="54"/>
      <c r="V1242" s="54"/>
      <c r="W1242" s="54"/>
      <c r="X1242" s="54"/>
      <c r="Y1242" s="54"/>
      <c r="Z1242" s="54"/>
      <c r="AA1242" s="54"/>
      <c r="AB1242" s="54">
        <v>150</v>
      </c>
      <c r="AC1242" s="54"/>
      <c r="AD1242" s="54"/>
    </row>
    <row r="1243" spans="1:30" x14ac:dyDescent="0.25">
      <c r="A1243" s="108"/>
      <c r="B1243" s="28">
        <v>45242</v>
      </c>
      <c r="C1243" s="85" t="s">
        <v>1171</v>
      </c>
      <c r="D1243" s="30" t="s">
        <v>770</v>
      </c>
      <c r="E1243" s="31">
        <f>SUM(G1243:AD1243)</f>
        <v>87.5</v>
      </c>
      <c r="F1243" s="18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  <c r="S1243" s="54"/>
      <c r="T1243" s="54"/>
      <c r="U1243" s="54"/>
      <c r="V1243" s="54"/>
      <c r="W1243" s="54"/>
      <c r="X1243" s="54"/>
      <c r="Y1243" s="54"/>
      <c r="Z1243" s="54"/>
      <c r="AA1243" s="54"/>
      <c r="AB1243" s="54">
        <v>87.5</v>
      </c>
      <c r="AC1243" s="54"/>
      <c r="AD1243" s="54"/>
    </row>
    <row r="1244" spans="1:30" x14ac:dyDescent="0.25">
      <c r="A1244" s="108"/>
      <c r="B1244" s="28">
        <v>45242</v>
      </c>
      <c r="C1244" s="85" t="s">
        <v>1172</v>
      </c>
      <c r="D1244" s="30" t="s">
        <v>770</v>
      </c>
      <c r="E1244" s="31">
        <f>SUM(G1244:AD1244)</f>
        <v>75</v>
      </c>
      <c r="F1244" s="18"/>
      <c r="G1244" s="54"/>
      <c r="H1244" s="54"/>
      <c r="I1244" s="54"/>
      <c r="J1244" s="54"/>
      <c r="K1244" s="54"/>
      <c r="L1244" s="54"/>
      <c r="M1244" s="54"/>
      <c r="N1244" s="54"/>
      <c r="O1244" s="54"/>
      <c r="P1244" s="54"/>
      <c r="Q1244" s="54"/>
      <c r="R1244" s="54"/>
      <c r="S1244" s="54"/>
      <c r="T1244" s="54"/>
      <c r="U1244" s="54"/>
      <c r="V1244" s="54"/>
      <c r="W1244" s="54"/>
      <c r="X1244" s="54"/>
      <c r="Y1244" s="54"/>
      <c r="Z1244" s="54"/>
      <c r="AA1244" s="54"/>
      <c r="AB1244" s="54">
        <v>75</v>
      </c>
      <c r="AC1244" s="54"/>
      <c r="AD1244" s="54"/>
    </row>
    <row r="1245" spans="1:30" x14ac:dyDescent="0.25">
      <c r="A1245" s="108"/>
      <c r="B1245" s="28">
        <v>45242</v>
      </c>
      <c r="C1245" s="85" t="s">
        <v>1173</v>
      </c>
      <c r="D1245" s="30" t="s">
        <v>770</v>
      </c>
      <c r="E1245" s="31">
        <f>SUM(G1245:AD1245)</f>
        <v>55</v>
      </c>
      <c r="F1245" s="18"/>
      <c r="G1245" s="54"/>
      <c r="H1245" s="54"/>
      <c r="I1245" s="54"/>
      <c r="J1245" s="54"/>
      <c r="K1245" s="54"/>
      <c r="L1245" s="54"/>
      <c r="M1245" s="54"/>
      <c r="N1245" s="54"/>
      <c r="O1245" s="54"/>
      <c r="P1245" s="54"/>
      <c r="Q1245" s="54"/>
      <c r="R1245" s="54"/>
      <c r="S1245" s="54"/>
      <c r="T1245" s="54"/>
      <c r="U1245" s="54"/>
      <c r="V1245" s="54"/>
      <c r="W1245" s="54"/>
      <c r="X1245" s="54"/>
      <c r="Y1245" s="54"/>
      <c r="Z1245" s="54"/>
      <c r="AA1245" s="54"/>
      <c r="AB1245" s="54">
        <v>55</v>
      </c>
      <c r="AC1245" s="54"/>
      <c r="AD1245" s="54"/>
    </row>
    <row r="1246" spans="1:30" x14ac:dyDescent="0.25">
      <c r="A1246" s="108"/>
      <c r="B1246" s="28">
        <v>45242</v>
      </c>
      <c r="C1246" s="85" t="s">
        <v>1174</v>
      </c>
      <c r="D1246" s="30" t="s">
        <v>770</v>
      </c>
      <c r="E1246" s="31">
        <f>SUM(G1246:AD1246)</f>
        <v>45</v>
      </c>
      <c r="F1246" s="18"/>
      <c r="G1246" s="54"/>
      <c r="H1246" s="54"/>
      <c r="I1246" s="54"/>
      <c r="J1246" s="54"/>
      <c r="K1246" s="54"/>
      <c r="L1246" s="54"/>
      <c r="M1246" s="54"/>
      <c r="N1246" s="54"/>
      <c r="O1246" s="54"/>
      <c r="P1246" s="54"/>
      <c r="Q1246" s="54"/>
      <c r="R1246" s="54"/>
      <c r="S1246" s="54"/>
      <c r="T1246" s="54"/>
      <c r="U1246" s="54"/>
      <c r="V1246" s="54"/>
      <c r="W1246" s="54"/>
      <c r="X1246" s="54"/>
      <c r="Y1246" s="54"/>
      <c r="Z1246" s="54"/>
      <c r="AA1246" s="54"/>
      <c r="AB1246" s="54">
        <v>45</v>
      </c>
      <c r="AC1246" s="54"/>
      <c r="AD1246" s="54"/>
    </row>
    <row r="1247" spans="1:30" x14ac:dyDescent="0.25">
      <c r="A1247" s="108"/>
      <c r="B1247" s="28">
        <v>45242</v>
      </c>
      <c r="C1247" s="85" t="s">
        <v>1175</v>
      </c>
      <c r="D1247" s="30" t="s">
        <v>770</v>
      </c>
      <c r="E1247" s="31">
        <f>SUM(G1247:AD1247)</f>
        <v>20</v>
      </c>
      <c r="F1247" s="18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  <c r="S1247" s="54"/>
      <c r="T1247" s="54"/>
      <c r="U1247" s="54"/>
      <c r="V1247" s="54"/>
      <c r="W1247" s="54"/>
      <c r="X1247" s="54"/>
      <c r="Y1247" s="54"/>
      <c r="Z1247" s="54"/>
      <c r="AA1247" s="54"/>
      <c r="AB1247" s="54">
        <v>20</v>
      </c>
      <c r="AC1247" s="54"/>
      <c r="AD1247" s="54"/>
    </row>
    <row r="1248" spans="1:30" x14ac:dyDescent="0.25">
      <c r="A1248" s="108"/>
      <c r="B1248" s="28">
        <v>45242</v>
      </c>
      <c r="C1248" s="85" t="s">
        <v>1176</v>
      </c>
      <c r="D1248" s="30" t="s">
        <v>770</v>
      </c>
      <c r="E1248" s="31">
        <f>SUM(G1248:AD1248)</f>
        <v>8</v>
      </c>
      <c r="F1248" s="18"/>
      <c r="G1248" s="54"/>
      <c r="H1248" s="54"/>
      <c r="I1248" s="54"/>
      <c r="J1248" s="54"/>
      <c r="K1248" s="54"/>
      <c r="L1248" s="54"/>
      <c r="M1248" s="54"/>
      <c r="N1248" s="54"/>
      <c r="O1248" s="54"/>
      <c r="P1248" s="54"/>
      <c r="Q1248" s="54"/>
      <c r="R1248" s="54"/>
      <c r="S1248" s="54"/>
      <c r="T1248" s="54"/>
      <c r="U1248" s="54"/>
      <c r="V1248" s="54"/>
      <c r="W1248" s="54"/>
      <c r="X1248" s="54"/>
      <c r="Y1248" s="54"/>
      <c r="Z1248" s="54"/>
      <c r="AA1248" s="54"/>
      <c r="AB1248" s="54">
        <v>8</v>
      </c>
      <c r="AC1248" s="54"/>
      <c r="AD1248" s="54"/>
    </row>
    <row r="1249" spans="1:30" x14ac:dyDescent="0.25">
      <c r="A1249" s="108"/>
      <c r="B1249" s="28">
        <v>45242</v>
      </c>
      <c r="C1249" s="85" t="s">
        <v>1177</v>
      </c>
      <c r="D1249" s="30" t="s">
        <v>770</v>
      </c>
      <c r="E1249" s="31">
        <f>SUM(G1249:AD1249)</f>
        <v>40</v>
      </c>
      <c r="F1249" s="18"/>
      <c r="G1249" s="54"/>
      <c r="H1249" s="54"/>
      <c r="I1249" s="54"/>
      <c r="J1249" s="54"/>
      <c r="K1249" s="54"/>
      <c r="L1249" s="54"/>
      <c r="M1249" s="54"/>
      <c r="N1249" s="54"/>
      <c r="O1249" s="54"/>
      <c r="P1249" s="54"/>
      <c r="Q1249" s="54"/>
      <c r="R1249" s="54"/>
      <c r="S1249" s="54"/>
      <c r="T1249" s="54"/>
      <c r="U1249" s="54"/>
      <c r="V1249" s="54"/>
      <c r="W1249" s="54"/>
      <c r="X1249" s="54"/>
      <c r="Y1249" s="54"/>
      <c r="Z1249" s="54"/>
      <c r="AA1249" s="54"/>
      <c r="AB1249" s="54">
        <v>40</v>
      </c>
      <c r="AC1249" s="54"/>
      <c r="AD1249" s="54"/>
    </row>
    <row r="1250" spans="1:30" x14ac:dyDescent="0.25">
      <c r="A1250" s="108"/>
      <c r="B1250" s="28">
        <v>45242</v>
      </c>
      <c r="C1250" s="85" t="s">
        <v>1178</v>
      </c>
      <c r="D1250" s="30" t="s">
        <v>770</v>
      </c>
      <c r="E1250" s="31">
        <f>SUM(G1250:AD1250)</f>
        <v>45</v>
      </c>
      <c r="F1250" s="18"/>
      <c r="G1250" s="54"/>
      <c r="H1250" s="54"/>
      <c r="I1250" s="54"/>
      <c r="J1250" s="54"/>
      <c r="K1250" s="54"/>
      <c r="L1250" s="54"/>
      <c r="M1250" s="54"/>
      <c r="N1250" s="54"/>
      <c r="O1250" s="54"/>
      <c r="P1250" s="54"/>
      <c r="Q1250" s="54"/>
      <c r="R1250" s="54"/>
      <c r="S1250" s="54"/>
      <c r="T1250" s="54"/>
      <c r="U1250" s="54"/>
      <c r="V1250" s="54"/>
      <c r="W1250" s="54"/>
      <c r="X1250" s="54"/>
      <c r="Y1250" s="54"/>
      <c r="Z1250" s="54"/>
      <c r="AA1250" s="54"/>
      <c r="AB1250" s="54">
        <v>45</v>
      </c>
      <c r="AC1250" s="54"/>
      <c r="AD1250" s="54"/>
    </row>
    <row r="1251" spans="1:30" x14ac:dyDescent="0.25">
      <c r="A1251" s="108"/>
      <c r="B1251" s="28">
        <v>45242</v>
      </c>
      <c r="C1251" s="85" t="s">
        <v>1179</v>
      </c>
      <c r="D1251" s="30" t="s">
        <v>770</v>
      </c>
      <c r="E1251" s="31">
        <f>SUM(G1251:AD1251)</f>
        <v>42</v>
      </c>
      <c r="F1251" s="18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  <c r="S1251" s="54"/>
      <c r="T1251" s="54"/>
      <c r="U1251" s="54"/>
      <c r="V1251" s="54"/>
      <c r="W1251" s="54"/>
      <c r="X1251" s="54"/>
      <c r="Y1251" s="54"/>
      <c r="Z1251" s="54"/>
      <c r="AA1251" s="54"/>
      <c r="AB1251" s="54">
        <v>42</v>
      </c>
      <c r="AC1251" s="54"/>
      <c r="AD1251" s="54"/>
    </row>
    <row r="1252" spans="1:30" x14ac:dyDescent="0.25">
      <c r="A1252" s="108"/>
      <c r="B1252" s="28">
        <v>45273</v>
      </c>
      <c r="C1252" s="85" t="s">
        <v>1180</v>
      </c>
      <c r="D1252" s="30" t="s">
        <v>770</v>
      </c>
      <c r="E1252" s="31">
        <f>SUM(G1252:AD1252)</f>
        <v>50</v>
      </c>
      <c r="F1252" s="18"/>
      <c r="G1252" s="54"/>
      <c r="H1252" s="54"/>
      <c r="I1252" s="54"/>
      <c r="J1252" s="54"/>
      <c r="K1252" s="54"/>
      <c r="L1252" s="54"/>
      <c r="M1252" s="54"/>
      <c r="N1252" s="54"/>
      <c r="O1252" s="54"/>
      <c r="P1252" s="54"/>
      <c r="Q1252" s="54"/>
      <c r="R1252" s="54"/>
      <c r="S1252" s="54"/>
      <c r="T1252" s="54"/>
      <c r="U1252" s="54"/>
      <c r="V1252" s="54"/>
      <c r="W1252" s="54"/>
      <c r="X1252" s="54"/>
      <c r="Y1252" s="54"/>
      <c r="Z1252" s="54"/>
      <c r="AA1252" s="54"/>
      <c r="AB1252" s="54"/>
      <c r="AC1252" s="54"/>
      <c r="AD1252" s="54">
        <v>50</v>
      </c>
    </row>
    <row r="1253" spans="1:30" x14ac:dyDescent="0.25">
      <c r="A1253" s="109"/>
      <c r="B1253" s="28">
        <v>45273</v>
      </c>
      <c r="C1253" s="85" t="s">
        <v>1181</v>
      </c>
      <c r="D1253" s="30" t="s">
        <v>770</v>
      </c>
      <c r="E1253" s="31">
        <f>SUM(G1253:AD1253)</f>
        <v>500</v>
      </c>
      <c r="F1253" s="18"/>
      <c r="G1253" s="54"/>
      <c r="H1253" s="54"/>
      <c r="I1253" s="54"/>
      <c r="J1253" s="54"/>
      <c r="K1253" s="54"/>
      <c r="L1253" s="54"/>
      <c r="M1253" s="54"/>
      <c r="N1253" s="54"/>
      <c r="O1253" s="54"/>
      <c r="P1253" s="54"/>
      <c r="Q1253" s="54"/>
      <c r="R1253" s="54"/>
      <c r="S1253" s="54"/>
      <c r="T1253" s="54"/>
      <c r="U1253" s="54"/>
      <c r="V1253" s="54"/>
      <c r="W1253" s="54"/>
      <c r="X1253" s="54"/>
      <c r="Y1253" s="54"/>
      <c r="Z1253" s="54"/>
      <c r="AA1253" s="54"/>
      <c r="AB1253" s="54"/>
      <c r="AC1253" s="54"/>
      <c r="AD1253" s="54">
        <v>500</v>
      </c>
    </row>
    <row r="1254" spans="1:30" ht="18.75" customHeight="1" x14ac:dyDescent="0.25">
      <c r="A1254" s="101" t="s">
        <v>1274</v>
      </c>
      <c r="B1254" s="102"/>
      <c r="C1254" s="102"/>
      <c r="D1254" s="103"/>
      <c r="E1254" s="19">
        <f>SUM(E1026:E1253)</f>
        <v>23847.4</v>
      </c>
      <c r="F1254" s="33"/>
      <c r="G1254" s="19">
        <f>SUM(G1026:G1253)</f>
        <v>0</v>
      </c>
      <c r="H1254" s="19">
        <f>SUM(H1026:H1253)</f>
        <v>424</v>
      </c>
      <c r="I1254" s="19">
        <f>SUM(I1026:I1253)</f>
        <v>0</v>
      </c>
      <c r="J1254" s="19">
        <f t="shared" ref="J1254:AD1254" si="10">SUM(J1026:J1253)</f>
        <v>2175</v>
      </c>
      <c r="K1254" s="19">
        <f t="shared" si="10"/>
        <v>0</v>
      </c>
      <c r="L1254" s="19">
        <f t="shared" si="10"/>
        <v>4853</v>
      </c>
      <c r="M1254" s="19">
        <f t="shared" si="10"/>
        <v>0</v>
      </c>
      <c r="N1254" s="19">
        <f t="shared" si="10"/>
        <v>388</v>
      </c>
      <c r="O1254" s="19">
        <f t="shared" si="10"/>
        <v>0</v>
      </c>
      <c r="P1254" s="19">
        <f t="shared" si="10"/>
        <v>676.4</v>
      </c>
      <c r="Q1254" s="19">
        <f t="shared" si="10"/>
        <v>0</v>
      </c>
      <c r="R1254" s="19">
        <f t="shared" si="10"/>
        <v>345</v>
      </c>
      <c r="S1254" s="19">
        <f t="shared" si="10"/>
        <v>0</v>
      </c>
      <c r="T1254" s="19">
        <f t="shared" si="10"/>
        <v>10261.5</v>
      </c>
      <c r="U1254" s="19">
        <f t="shared" si="10"/>
        <v>0</v>
      </c>
      <c r="V1254" s="19">
        <f t="shared" si="10"/>
        <v>2481</v>
      </c>
      <c r="W1254" s="19">
        <f t="shared" si="10"/>
        <v>0</v>
      </c>
      <c r="X1254" s="19">
        <f t="shared" si="10"/>
        <v>0</v>
      </c>
      <c r="Y1254" s="19">
        <f t="shared" si="10"/>
        <v>0</v>
      </c>
      <c r="Z1254" s="19">
        <f t="shared" si="10"/>
        <v>300</v>
      </c>
      <c r="AA1254" s="19">
        <f t="shared" si="10"/>
        <v>0</v>
      </c>
      <c r="AB1254" s="19">
        <f t="shared" si="10"/>
        <v>1393.5</v>
      </c>
      <c r="AC1254" s="19">
        <f t="shared" si="10"/>
        <v>0</v>
      </c>
      <c r="AD1254" s="19">
        <f t="shared" si="10"/>
        <v>550</v>
      </c>
    </row>
    <row r="1257" spans="1:30" ht="18.75" customHeight="1" x14ac:dyDescent="0.25">
      <c r="A1257" s="101" t="s">
        <v>1277</v>
      </c>
      <c r="B1257" s="102"/>
      <c r="C1257" s="102"/>
      <c r="D1257" s="102"/>
      <c r="E1257" s="105">
        <f>E1259+E1258</f>
        <v>216866.81199999998</v>
      </c>
    </row>
    <row r="1258" spans="1:30" ht="18.75" customHeight="1" x14ac:dyDescent="0.25">
      <c r="A1258" s="101" t="s">
        <v>1278</v>
      </c>
      <c r="B1258" s="102"/>
      <c r="C1258" s="102"/>
      <c r="D1258" s="103"/>
      <c r="E1258" s="19">
        <f>+G363+I363+K363+M363+O363+Q363+S363+U363+W363+Y363+AA363+AC363+G499+I499+K499+M499+O499+Q499+S499+U499+W499+Y499+AA499+AC499+G842+I842+K842+M842+O842+Q842+S842+U842+W842+Y842+AA842+AC842+G980+I980+K980+M980+O980+Q980+S980+U980+W980+Y980+AA980+AC980+G1023+I1023+K1023+M1023+O1023+Q1023+S1023+U1023+W1023+Y1023+AA1023+AC1023+G1254+I1254+K1254+M1254+O1254+Q1254+S1254+U1254+W1254+Y1254+AA1254+AC1254</f>
        <v>68292.577999999994</v>
      </c>
    </row>
    <row r="1259" spans="1:30" ht="18.75" customHeight="1" x14ac:dyDescent="0.25">
      <c r="A1259" s="101" t="s">
        <v>1279</v>
      </c>
      <c r="B1259" s="102"/>
      <c r="C1259" s="102"/>
      <c r="D1259" s="103"/>
      <c r="E1259" s="19">
        <f>H363+J363+L363+N363+P363+R363+T363+V363+X363+Z363+AB363+AD363+H499+J499+L499+N499+P499+R499+T499+V499+X499+Z499+AB499+AD499+H842+J842+L842+N842+P842+R842+T842+V842+X842+Z842+AB842+AD842+H980+J980+L980+N980+P980+R980+T980+V980+X980+Z980+AB980+AD980+H1023+J1023+L1023+N1023+P1023+R1023+T1023+V1023+X1023+Z1023+AB1023+AD1023+H1254+J1254+L1254+N1254+P1254+R1254+T1254+V1254+X1254+Z1254+AB1254+AD1254</f>
        <v>148574.23399999997</v>
      </c>
    </row>
  </sheetData>
  <mergeCells count="33">
    <mergeCell ref="A1259:D1259"/>
    <mergeCell ref="A1254:D1254"/>
    <mergeCell ref="A1026:A1253"/>
    <mergeCell ref="A980:D980"/>
    <mergeCell ref="A1257:D1257"/>
    <mergeCell ref="A1258:D1258"/>
    <mergeCell ref="A983:A1022"/>
    <mergeCell ref="A363:D363"/>
    <mergeCell ref="A499:D499"/>
    <mergeCell ref="A842:D842"/>
    <mergeCell ref="A1023:D1023"/>
    <mergeCell ref="A3:A4"/>
    <mergeCell ref="A365:A498"/>
    <mergeCell ref="B3:B4"/>
    <mergeCell ref="A845:A979"/>
    <mergeCell ref="A501:A841"/>
    <mergeCell ref="A5:A362"/>
    <mergeCell ref="C3:C4"/>
    <mergeCell ref="D3:D4"/>
    <mergeCell ref="G3:H3"/>
    <mergeCell ref="I3:J3"/>
    <mergeCell ref="K3:L3"/>
    <mergeCell ref="E3:E4"/>
    <mergeCell ref="W3:X3"/>
    <mergeCell ref="Y3:Z3"/>
    <mergeCell ref="AA3:AB3"/>
    <mergeCell ref="AC3:AD3"/>
    <mergeCell ref="G2:AD2"/>
    <mergeCell ref="M3:N3"/>
    <mergeCell ref="O3:P3"/>
    <mergeCell ref="Q3:R3"/>
    <mergeCell ref="S3:T3"/>
    <mergeCell ref="U3:V3"/>
  </mergeCells>
  <phoneticPr fontId="1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D34"/>
  <sheetViews>
    <sheetView tabSelected="1" workbookViewId="0">
      <selection activeCell="F34" sqref="F34"/>
    </sheetView>
  </sheetViews>
  <sheetFormatPr baseColWidth="10" defaultRowHeight="15" x14ac:dyDescent="0.25"/>
  <cols>
    <col min="3" max="3" width="51" bestFit="1" customWidth="1"/>
    <col min="4" max="4" width="26.85546875" bestFit="1" customWidth="1"/>
    <col min="5" max="5" width="11.85546875" bestFit="1" customWidth="1"/>
  </cols>
  <sheetData>
    <row r="8" spans="1:30" x14ac:dyDescent="0.25">
      <c r="A8" s="34" t="s">
        <v>1062</v>
      </c>
      <c r="B8" s="17">
        <v>44930</v>
      </c>
      <c r="C8" s="87" t="s">
        <v>292</v>
      </c>
      <c r="D8" s="21" t="s">
        <v>293</v>
      </c>
      <c r="E8" s="31">
        <f>+SUM(G8:AD8)</f>
        <v>173.17000000000002</v>
      </c>
      <c r="F8" s="18"/>
      <c r="G8" s="54"/>
      <c r="H8" s="54">
        <v>173.17000000000002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 spans="1:30" x14ac:dyDescent="0.25">
      <c r="A9" s="34" t="s">
        <v>1062</v>
      </c>
      <c r="B9" s="17">
        <v>44943</v>
      </c>
      <c r="C9" s="87" t="s">
        <v>300</v>
      </c>
      <c r="D9" s="21" t="s">
        <v>293</v>
      </c>
      <c r="E9" s="31">
        <f>+SUM(G9:AD9)</f>
        <v>86</v>
      </c>
      <c r="F9" s="18"/>
      <c r="G9" s="54"/>
      <c r="H9" s="54">
        <v>86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</row>
    <row r="10" spans="1:30" x14ac:dyDescent="0.25">
      <c r="A10" s="34" t="s">
        <v>1062</v>
      </c>
      <c r="B10" s="17">
        <v>44947</v>
      </c>
      <c r="C10" s="87" t="s">
        <v>305</v>
      </c>
      <c r="D10" s="21" t="s">
        <v>293</v>
      </c>
      <c r="E10" s="31">
        <f>+SUM(G10:AD10)</f>
        <v>30.36</v>
      </c>
      <c r="F10" s="18"/>
      <c r="G10" s="54"/>
      <c r="H10" s="54">
        <v>30.36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</row>
    <row r="11" spans="1:30" x14ac:dyDescent="0.25">
      <c r="A11" s="34" t="s">
        <v>1062</v>
      </c>
      <c r="B11" s="17">
        <v>44958</v>
      </c>
      <c r="C11" s="87" t="s">
        <v>306</v>
      </c>
      <c r="D11" s="21" t="s">
        <v>293</v>
      </c>
      <c r="E11" s="31">
        <f>+SUM(G11:AD11)</f>
        <v>50</v>
      </c>
      <c r="F11" s="18"/>
      <c r="G11" s="54"/>
      <c r="H11" s="54"/>
      <c r="I11" s="54"/>
      <c r="J11" s="54">
        <v>50</v>
      </c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</row>
    <row r="12" spans="1:30" x14ac:dyDescent="0.25">
      <c r="A12" s="34" t="s">
        <v>1062</v>
      </c>
      <c r="B12" s="17">
        <v>45010</v>
      </c>
      <c r="C12" s="87" t="s">
        <v>371</v>
      </c>
      <c r="D12" s="21" t="s">
        <v>295</v>
      </c>
      <c r="E12" s="31">
        <f>+SUM(G12:AD12)</f>
        <v>625</v>
      </c>
      <c r="F12" s="18"/>
      <c r="G12" s="54"/>
      <c r="H12" s="54"/>
      <c r="I12" s="54"/>
      <c r="J12" s="54"/>
      <c r="K12" s="54"/>
      <c r="L12" s="54">
        <v>625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 spans="1:30" x14ac:dyDescent="0.25">
      <c r="A13" s="34" t="s">
        <v>1062</v>
      </c>
      <c r="B13" s="17">
        <v>45079</v>
      </c>
      <c r="C13" s="87" t="s">
        <v>428</v>
      </c>
      <c r="D13" s="21" t="s">
        <v>295</v>
      </c>
      <c r="E13" s="31">
        <f>+SUM(G13:AD13)</f>
        <v>223.57999999999998</v>
      </c>
      <c r="F13" s="18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>
        <v>223.57999999999998</v>
      </c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 spans="1:30" x14ac:dyDescent="0.25">
      <c r="A14" s="34" t="s">
        <v>1062</v>
      </c>
      <c r="B14" s="17">
        <v>45139</v>
      </c>
      <c r="C14" s="87" t="s">
        <v>478</v>
      </c>
      <c r="D14" s="21" t="s">
        <v>479</v>
      </c>
      <c r="E14" s="31">
        <f>+SUM(G14:AD14)</f>
        <v>900</v>
      </c>
      <c r="F14" s="18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>
        <v>900</v>
      </c>
      <c r="V14" s="54"/>
      <c r="W14" s="54"/>
      <c r="X14" s="54"/>
      <c r="Y14" s="54"/>
      <c r="Z14" s="54"/>
      <c r="AA14" s="54"/>
      <c r="AB14" s="54"/>
      <c r="AC14" s="54"/>
      <c r="AD14" s="54"/>
    </row>
    <row r="15" spans="1:30" x14ac:dyDescent="0.25">
      <c r="A15" s="34" t="s">
        <v>1062</v>
      </c>
      <c r="B15" s="17">
        <v>45142</v>
      </c>
      <c r="C15" s="87" t="s">
        <v>483</v>
      </c>
      <c r="D15" s="21" t="s">
        <v>304</v>
      </c>
      <c r="E15" s="31">
        <f>+SUM(G15:AD15)</f>
        <v>632</v>
      </c>
      <c r="F15" s="18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>
        <v>632</v>
      </c>
      <c r="U15" s="54"/>
      <c r="V15" s="54"/>
      <c r="W15" s="54"/>
      <c r="X15" s="54"/>
      <c r="Y15" s="54"/>
      <c r="Z15" s="54"/>
      <c r="AA15" s="54"/>
      <c r="AB15" s="54"/>
      <c r="AC15" s="54"/>
      <c r="AD15" s="54"/>
    </row>
    <row r="16" spans="1:30" x14ac:dyDescent="0.25">
      <c r="A16" s="34" t="s">
        <v>1062</v>
      </c>
      <c r="B16" s="17">
        <v>45229</v>
      </c>
      <c r="C16" s="87" t="s">
        <v>560</v>
      </c>
      <c r="D16" s="21" t="s">
        <v>304</v>
      </c>
      <c r="E16" s="31">
        <f>+SUM(G16:AD16)</f>
        <v>789.73</v>
      </c>
      <c r="F16" s="18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>
        <v>789.73</v>
      </c>
      <c r="Y16" s="54"/>
      <c r="Z16" s="54"/>
      <c r="AA16" s="54"/>
      <c r="AB16" s="54"/>
      <c r="AC16" s="54"/>
      <c r="AD16" s="54"/>
    </row>
    <row r="17" spans="1:30" x14ac:dyDescent="0.25">
      <c r="A17" s="35" t="s">
        <v>1061</v>
      </c>
      <c r="B17" s="17">
        <v>44968</v>
      </c>
      <c r="C17" s="87" t="s">
        <v>600</v>
      </c>
      <c r="D17" s="21" t="s">
        <v>601</v>
      </c>
      <c r="E17" s="31">
        <f>+SUM(G17:AD17)</f>
        <v>600</v>
      </c>
      <c r="F17" s="18"/>
      <c r="G17" s="54"/>
      <c r="H17" s="54"/>
      <c r="I17" s="54"/>
      <c r="J17" s="54">
        <v>600</v>
      </c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 spans="1:30" x14ac:dyDescent="0.25">
      <c r="A18" s="94" t="s">
        <v>1194</v>
      </c>
      <c r="B18" s="17">
        <v>44980</v>
      </c>
      <c r="C18" s="87" t="s">
        <v>1126</v>
      </c>
      <c r="D18" s="21" t="s">
        <v>837</v>
      </c>
      <c r="E18" s="31">
        <f>SUM(G18:AD18)</f>
        <v>10</v>
      </c>
      <c r="F18" s="18"/>
      <c r="G18" s="54"/>
      <c r="H18" s="54"/>
      <c r="I18" s="54"/>
      <c r="J18" s="54">
        <v>10</v>
      </c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0" x14ac:dyDescent="0.25">
      <c r="B19" s="17">
        <v>44995</v>
      </c>
      <c r="C19" s="87" t="s">
        <v>1129</v>
      </c>
      <c r="D19" s="21" t="s">
        <v>388</v>
      </c>
      <c r="E19" s="31">
        <f>SUM(G19:AD19)</f>
        <v>100</v>
      </c>
      <c r="F19" s="18"/>
      <c r="G19" s="54"/>
      <c r="H19" s="54"/>
      <c r="I19" s="54"/>
      <c r="J19" s="54"/>
      <c r="K19" s="54"/>
      <c r="L19" s="54">
        <v>100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0" x14ac:dyDescent="0.25">
      <c r="B20" s="17">
        <v>45001</v>
      </c>
      <c r="C20" s="87" t="s">
        <v>1131</v>
      </c>
      <c r="D20" s="21" t="s">
        <v>388</v>
      </c>
      <c r="E20" s="31">
        <f>SUM(G20:AD20)</f>
        <v>20</v>
      </c>
      <c r="F20" s="18"/>
      <c r="G20" s="54"/>
      <c r="H20" s="54"/>
      <c r="I20" s="54"/>
      <c r="J20" s="54"/>
      <c r="K20" s="54"/>
      <c r="L20" s="54">
        <v>20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0" x14ac:dyDescent="0.25">
      <c r="B21" s="17">
        <v>45001</v>
      </c>
      <c r="C21" s="87" t="s">
        <v>1132</v>
      </c>
      <c r="D21" s="21" t="s">
        <v>388</v>
      </c>
      <c r="E21" s="31">
        <f>SUM(G21:AD21)</f>
        <v>600</v>
      </c>
      <c r="F21" s="18"/>
      <c r="G21" s="54"/>
      <c r="H21" s="54"/>
      <c r="I21" s="54"/>
      <c r="J21" s="54"/>
      <c r="K21" s="54"/>
      <c r="L21" s="54">
        <v>600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0" x14ac:dyDescent="0.25">
      <c r="B22" s="17">
        <v>45001</v>
      </c>
      <c r="C22" s="87" t="s">
        <v>1133</v>
      </c>
      <c r="D22" s="21" t="s">
        <v>388</v>
      </c>
      <c r="E22" s="31">
        <f>SUM(G22:AD22)</f>
        <v>60</v>
      </c>
      <c r="F22" s="18"/>
      <c r="G22" s="54"/>
      <c r="H22" s="54"/>
      <c r="I22" s="54"/>
      <c r="J22" s="54"/>
      <c r="K22" s="54"/>
      <c r="L22" s="54">
        <v>60</v>
      </c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</row>
    <row r="23" spans="1:30" x14ac:dyDescent="0.25">
      <c r="B23" s="17">
        <v>45001</v>
      </c>
      <c r="C23" s="87" t="s">
        <v>1134</v>
      </c>
      <c r="D23" s="21" t="s">
        <v>388</v>
      </c>
      <c r="E23" s="31">
        <f>SUM(G23:AD23)</f>
        <v>80</v>
      </c>
      <c r="F23" s="18"/>
      <c r="G23" s="54"/>
      <c r="H23" s="54"/>
      <c r="I23" s="54"/>
      <c r="J23" s="54"/>
      <c r="K23" s="54"/>
      <c r="L23" s="54">
        <v>80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 spans="1:30" x14ac:dyDescent="0.25">
      <c r="B24" s="17">
        <v>45001</v>
      </c>
      <c r="C24" s="87" t="s">
        <v>1135</v>
      </c>
      <c r="D24" s="21" t="s">
        <v>388</v>
      </c>
      <c r="E24" s="31">
        <f>SUM(G24:AD24)</f>
        <v>300</v>
      </c>
      <c r="F24" s="18"/>
      <c r="G24" s="54"/>
      <c r="H24" s="54"/>
      <c r="I24" s="54"/>
      <c r="J24" s="54"/>
      <c r="K24" s="54"/>
      <c r="L24" s="54">
        <v>300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</row>
    <row r="25" spans="1:30" x14ac:dyDescent="0.25">
      <c r="B25" s="17">
        <v>45006</v>
      </c>
      <c r="C25" s="87" t="s">
        <v>1136</v>
      </c>
      <c r="D25" s="21" t="s">
        <v>837</v>
      </c>
      <c r="E25" s="31">
        <f>SUM(G25:AD25)</f>
        <v>330</v>
      </c>
      <c r="F25" s="18"/>
      <c r="G25" s="54"/>
      <c r="H25" s="54"/>
      <c r="I25" s="54"/>
      <c r="J25" s="54"/>
      <c r="K25" s="54"/>
      <c r="L25" s="54">
        <v>330</v>
      </c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</row>
    <row r="26" spans="1:30" x14ac:dyDescent="0.25">
      <c r="B26" s="17">
        <v>45094</v>
      </c>
      <c r="C26" s="87" t="s">
        <v>1124</v>
      </c>
      <c r="D26" s="21" t="s">
        <v>1121</v>
      </c>
      <c r="E26" s="31">
        <f>SUM(G26:AD26)</f>
        <v>150</v>
      </c>
      <c r="F26" s="18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>
        <v>150</v>
      </c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 spans="1:30" x14ac:dyDescent="0.25">
      <c r="B27" s="17">
        <v>45152</v>
      </c>
      <c r="C27" s="87" t="s">
        <v>1143</v>
      </c>
      <c r="D27" s="21" t="s">
        <v>1144</v>
      </c>
      <c r="E27" s="31">
        <f>SUM(G27:AD27)</f>
        <v>800</v>
      </c>
      <c r="F27" s="18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>
        <v>800</v>
      </c>
      <c r="W27" s="54"/>
      <c r="X27" s="54"/>
      <c r="Y27" s="54"/>
      <c r="Z27" s="54"/>
      <c r="AA27" s="54"/>
      <c r="AB27" s="54"/>
      <c r="AC27" s="54"/>
      <c r="AD27" s="54"/>
    </row>
    <row r="28" spans="1:30" x14ac:dyDescent="0.25">
      <c r="B28" s="17">
        <v>45152</v>
      </c>
      <c r="C28" s="87" t="s">
        <v>1145</v>
      </c>
      <c r="D28" s="21" t="s">
        <v>1144</v>
      </c>
      <c r="E28" s="31">
        <f>SUM(G28:AD28)</f>
        <v>1600</v>
      </c>
      <c r="F28" s="18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>
        <v>1600</v>
      </c>
      <c r="W28" s="54"/>
      <c r="X28" s="54"/>
      <c r="Y28" s="54"/>
      <c r="Z28" s="54"/>
      <c r="AA28" s="54"/>
      <c r="AB28" s="54"/>
      <c r="AC28" s="54"/>
      <c r="AD28" s="54"/>
    </row>
    <row r="29" spans="1:30" x14ac:dyDescent="0.25">
      <c r="B29" s="17">
        <v>45152</v>
      </c>
      <c r="C29" s="87" t="s">
        <v>1146</v>
      </c>
      <c r="D29" s="21" t="s">
        <v>1144</v>
      </c>
      <c r="E29" s="31">
        <f>SUM(G29:AD29)</f>
        <v>1600</v>
      </c>
      <c r="F29" s="18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>
        <v>1600</v>
      </c>
      <c r="W29" s="54"/>
      <c r="X29" s="54"/>
      <c r="Y29" s="54"/>
      <c r="Z29" s="54"/>
      <c r="AA29" s="54"/>
      <c r="AB29" s="54"/>
      <c r="AC29" s="54"/>
      <c r="AD29" s="54"/>
    </row>
    <row r="30" spans="1:30" x14ac:dyDescent="0.25">
      <c r="B30" s="17"/>
      <c r="C30" s="87" t="s">
        <v>1114</v>
      </c>
      <c r="D30" s="21" t="s">
        <v>1115</v>
      </c>
      <c r="E30" s="31">
        <f>SUM(G30:AD30)</f>
        <v>100</v>
      </c>
      <c r="F30" s="18"/>
      <c r="G30" s="54"/>
      <c r="H30" s="54">
        <v>100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</row>
    <row r="31" spans="1:30" x14ac:dyDescent="0.25">
      <c r="B31" s="17"/>
      <c r="C31" s="87" t="s">
        <v>1251</v>
      </c>
      <c r="D31" s="21" t="s">
        <v>703</v>
      </c>
      <c r="E31" s="31">
        <f>SUM(G31:AD31)</f>
        <v>3500</v>
      </c>
      <c r="F31" s="18"/>
      <c r="G31" s="54">
        <v>3500</v>
      </c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 spans="1:30" x14ac:dyDescent="0.25">
      <c r="B32" s="17"/>
      <c r="C32" s="87" t="s">
        <v>1161</v>
      </c>
      <c r="D32" s="21" t="s">
        <v>1269</v>
      </c>
      <c r="E32" s="31">
        <f>SUM(G32:AD32)</f>
        <v>800</v>
      </c>
      <c r="F32" s="18"/>
      <c r="G32" s="54"/>
      <c r="H32" s="54">
        <v>800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</row>
    <row r="34" spans="5:5" x14ac:dyDescent="0.25">
      <c r="E34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Récap</vt:lpstr>
      <vt:lpstr>TRANSPORT</vt:lpstr>
      <vt:lpstr>FOURNITURE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cp:lastPrinted>2023-08-31T13:38:37Z</cp:lastPrinted>
  <dcterms:created xsi:type="dcterms:W3CDTF">2021-09-08T15:27:51Z</dcterms:created>
  <dcterms:modified xsi:type="dcterms:W3CDTF">2024-01-02T18:16:56Z</dcterms:modified>
</cp:coreProperties>
</file>