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drawings/drawing4.xml" ContentType="application/vnd.openxmlformats-officedocument.drawing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18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ohnholland.sharepoint.com/sites/JHG-VermillionTirana/Shared Documents/initiatives/029-nrd/QRT Data/WA/"/>
    </mc:Choice>
  </mc:AlternateContent>
  <xr:revisionPtr revIDLastSave="0" documentId="8_{B73FDF09-852D-4E85-B536-A052509A7B51}" xr6:coauthVersionLast="47" xr6:coauthVersionMax="47" xr10:uidLastSave="{00000000-0000-0000-0000-000000000000}"/>
  <bookViews>
    <workbookView xWindow="38280" yWindow="-120" windowWidth="38640" windowHeight="21240" firstSheet="6" activeTab="6" xr2:uid="{00000000-000D-0000-FFFF-FFFF00000000}"/>
  </bookViews>
  <sheets>
    <sheet name="TAMPER" sheetId="6" r:id="rId1"/>
    <sheet name="REGULATOR" sheetId="10" r:id="rId2"/>
    <sheet name="Hidden-CODES" sheetId="4" r:id="rId3"/>
    <sheet name="Hidden-COP" sheetId="13" r:id="rId4"/>
    <sheet name="DATA" sheetId="2" state="hidden" r:id="rId5"/>
    <sheet name="RAMSYS" sheetId="12" state="hidden" r:id="rId6"/>
    <sheet name="Hidden-REPORT" sheetId="17" r:id="rId7"/>
  </sheets>
  <externalReferences>
    <externalReference r:id="rId8"/>
    <externalReference r:id="rId9"/>
  </externalReferences>
  <definedNames>
    <definedName name="_xlnm._FilterDatabase" localSheetId="4" hidden="1">DATA!$Q$2:$BJ$216</definedName>
    <definedName name="_xlnm._FilterDatabase" localSheetId="0" hidden="1">TAMPER!$A$24:$BI$56</definedName>
    <definedName name="ActivityGang">RAMSYS!$B$2:$B$47</definedName>
    <definedName name="AREANO">DATA!$C$2:$C$5</definedName>
    <definedName name="AssetType">RAMSYS!$O$2:$O$61</definedName>
    <definedName name="AURIZON">Table34[Column2]</definedName>
    <definedName name="Ballast_Profile">DATA!$L$2:$L$1535</definedName>
    <definedName name="BHP">Table29[Column2]</definedName>
    <definedName name="BRO">TAMPER!#REF!</definedName>
    <definedName name="CBH">Table25[Column2]</definedName>
    <definedName name="CENTRAL">Table9[Column2]</definedName>
    <definedName name="CODE">DATA!$H$5:$H$19</definedName>
    <definedName name="Cycle_Type">DATA!$F$2:$F$1535</definedName>
    <definedName name="DAY">DATA!$A$2:$A$9</definedName>
    <definedName name="DFT">DATA!$N$2:$N$3</definedName>
    <definedName name="DFT2_">DATA!$N$2:$N$3</definedName>
    <definedName name="DFTstatus">DATA!$O$2:$O$3</definedName>
    <definedName name="District">#REF!</definedName>
    <definedName name="Districts">DATA!$C$2:$C$20</definedName>
    <definedName name="DP">TAMPER!#REF!</definedName>
    <definedName name="dVal">DATA!$A$1:$O$1</definedName>
    <definedName name="EquipmentNumber">RAMSYS!$E$2:$E$40</definedName>
    <definedName name="EVOLVE">Table19[Column2]</definedName>
    <definedName name="FORTESCUE">Table31[Column2]</definedName>
    <definedName name="GOLDFIELDS">Table10[Column2]</definedName>
    <definedName name="KARARA">Table16[Column2]</definedName>
    <definedName name="MACHINE">DATA!$B$3:$B$32</definedName>
    <definedName name="MaintenancePolicy">RAMSYS!$F$2:$F$10</definedName>
    <definedName name="MaterialType">RAMSYS!$Q$2:$Q$28</definedName>
    <definedName name="METRO">Table11[Column2]</definedName>
    <definedName name="MIDWEST">Table12[Column2]</definedName>
    <definedName name="NEWEST">Table18[Column2]</definedName>
    <definedName name="Operator">DATA!$I$2:$I$1539</definedName>
    <definedName name="_xlnm.Print_Area" localSheetId="2">'Hidden-CODES'!$A$1:$H$17</definedName>
    <definedName name="_xlnm.Print_Area" localSheetId="1">REGULATOR!$A$2:$BI$40</definedName>
    <definedName name="_xlnm.Print_Area" localSheetId="0">TAMPER!$A$2:$BI$56</definedName>
    <definedName name="ProjectNumber">RAMSYS!$G$2:$G$3</definedName>
    <definedName name="PROJECTS">DATA!$BH$3:$BH$14</definedName>
    <definedName name="PTA">Table17[Column2]</definedName>
    <definedName name="refCode" localSheetId="6">[1]!tCode[Code]</definedName>
    <definedName name="refCode">tCode[Code]</definedName>
    <definedName name="refCompliance">[1]DATA!$L$3:$L$4</definedName>
    <definedName name="refCycle" localSheetId="6">[1]!tCycle[Cycle Type]</definedName>
    <definedName name="refCycle">tCycle[Cycle Type]</definedName>
    <definedName name="refDay" localSheetId="6">[1]!tDay[Day]</definedName>
    <definedName name="refDay">tDay[Day]</definedName>
    <definedName name="refDistrict" localSheetId="6">[1]!tDistrict[District]</definedName>
    <definedName name="refDistrict">DATA!$C$2:$C$20</definedName>
    <definedName name="refMachine" localSheetId="6">[1]!tMachine[Machine]</definedName>
    <definedName name="refMachine">DATA!$B$2:$B$18</definedName>
    <definedName name="refOperator" localSheetId="6">[1]!tOperators[Operator]</definedName>
    <definedName name="refOperator">tOperators[Operator]</definedName>
    <definedName name="refPassFail">[1]DATA!$M$3:$M$4</definedName>
    <definedName name="refRegulatorCode">[1]DATA!$H$3:$H$4</definedName>
    <definedName name="refRegulators">[1]DATA!$B$9:$B$17</definedName>
    <definedName name="refSupervisor" localSheetId="6">[1]!tSupervisors[Supervisor]</definedName>
    <definedName name="refSupervisor">tSupervisors[Supervisor]</definedName>
    <definedName name="refTampers">[1]DATA!$B$3:$B$8</definedName>
    <definedName name="refTrack" localSheetId="6">[1]DATA!$D$3:$D$924</definedName>
    <definedName name="refTrack">tTrack[Track]</definedName>
    <definedName name="refWorkOrder" localSheetId="6">[1]!tWON[Work Order Number]</definedName>
    <definedName name="refWorkOrder">tWON[Work Order Number]</definedName>
    <definedName name="refYesNo">[1]DATA!$N$3:$N$4</definedName>
    <definedName name="Regulator_Work">DATA!$G$2:$G$1535</definedName>
    <definedName name="result">DATA!$O$2:$O$3</definedName>
    <definedName name="RGUF">TAMPER!#REF!</definedName>
    <definedName name="RMC">Table33[Column2]</definedName>
    <definedName name="RRP">Table172[Column2]</definedName>
    <definedName name="RTIO">Table32[Column2]</definedName>
    <definedName name="SectionCodes">DATA!$D$2</definedName>
    <definedName name="SectionList">DATA!$D$2:$D$23</definedName>
    <definedName name="SOUTH32">Table35[Column2]</definedName>
    <definedName name="SOUTHERN">Table14[Column2]</definedName>
    <definedName name="SOUTHWEST">Table15[Column2]</definedName>
    <definedName name="SP">TAMPER!#REF!</definedName>
    <definedName name="Spaces">Table37[District]</definedName>
    <definedName name="Status">DATA!$O$2:$O$3</definedName>
    <definedName name="Structure_Clearance">DATA!$K$2:$K$1535</definedName>
    <definedName name="Supervisor">DATA!$J$2:$J$1539</definedName>
    <definedName name="SUPERVISORS">DATA!$J$2:$J$18</definedName>
    <definedName name="SurfacingCodes" localSheetId="1">'Hidden-CODES'!#REF!,'Hidden-CODES'!$C$2:$C$11</definedName>
    <definedName name="SurfacingCodes">'Hidden-CODES'!#REF!,'Hidden-CODES'!$C$2:$C$11</definedName>
    <definedName name="TaskType">RAMSYS!$J$2:$J$4</definedName>
    <definedName name="TP">TAMPER!#REF!</definedName>
    <definedName name="Track" localSheetId="4">DATA!$D$2:$D$1535</definedName>
    <definedName name="Track">RAMSYS!$K$2:$K$353</definedName>
    <definedName name="Type" localSheetId="5">RAMSYS!$H$2:$H$36</definedName>
    <definedName name="TYPE">DATA!$E$2:$E$5</definedName>
    <definedName name="Underscores">Table37[District]</definedName>
    <definedName name="Work_Order_Number">tWON[Work Order Number]</definedName>
    <definedName name="YES">DATA!$A$12:$A$14</definedName>
    <definedName name="yesno">[2]Tamper!$BR$50:$BR$51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3" i="17" l="1"/>
  <c r="AV3" i="17"/>
  <c r="BR4" i="17"/>
  <c r="BR5" i="17"/>
  <c r="BR6" i="17"/>
  <c r="BR7" i="17"/>
  <c r="BR8" i="17"/>
  <c r="BR9" i="17"/>
  <c r="BR10" i="17"/>
  <c r="BR11" i="17"/>
  <c r="BR12" i="17"/>
  <c r="V4" i="17"/>
  <c r="J3" i="17"/>
  <c r="J4" i="17"/>
  <c r="J5" i="17"/>
  <c r="J6" i="17"/>
  <c r="J7" i="17"/>
  <c r="J8" i="17"/>
  <c r="J9" i="17"/>
  <c r="J10" i="17"/>
  <c r="J11" i="17"/>
  <c r="J12" i="17"/>
  <c r="V5" i="17"/>
  <c r="V6" i="17"/>
  <c r="V7" i="17"/>
  <c r="V8" i="17"/>
  <c r="V9" i="17"/>
  <c r="V10" i="17"/>
  <c r="V11" i="17"/>
  <c r="V12" i="17"/>
  <c r="AH3" i="17"/>
  <c r="I3" i="17"/>
  <c r="H3" i="17"/>
  <c r="BI20" i="6"/>
  <c r="AO3" i="17"/>
  <c r="C4" i="10"/>
  <c r="C3" i="10"/>
  <c r="C2" i="10"/>
  <c r="X3" i="17"/>
  <c r="BB4" i="17"/>
  <c r="BB5" i="17"/>
  <c r="BB6" i="17"/>
  <c r="BB7" i="17"/>
  <c r="BB8" i="17"/>
  <c r="BB9" i="17"/>
  <c r="BB10" i="17"/>
  <c r="BB11" i="17"/>
  <c r="BB12" i="17"/>
  <c r="BB3" i="17"/>
  <c r="BA4" i="17"/>
  <c r="BA5" i="17"/>
  <c r="BA6" i="17"/>
  <c r="BA7" i="17"/>
  <c r="BA8" i="17"/>
  <c r="BA9" i="17"/>
  <c r="BA10" i="17"/>
  <c r="BA11" i="17"/>
  <c r="BA12" i="17"/>
  <c r="BA3" i="17"/>
  <c r="Y4" i="17"/>
  <c r="Y5" i="17"/>
  <c r="Y6" i="17"/>
  <c r="Y7" i="17"/>
  <c r="Y8" i="17"/>
  <c r="Y9" i="17"/>
  <c r="Y10" i="17"/>
  <c r="Y11" i="17"/>
  <c r="Y12" i="17"/>
  <c r="Y3" i="17"/>
  <c r="B48" i="6"/>
  <c r="B49" i="6"/>
  <c r="B50" i="6"/>
  <c r="B51" i="6"/>
  <c r="B52" i="6"/>
  <c r="B53" i="6"/>
  <c r="B54" i="6"/>
  <c r="B55" i="6"/>
  <c r="B56" i="6"/>
  <c r="B47" i="6"/>
  <c r="AA6" i="10"/>
  <c r="AN6" i="10" s="1"/>
  <c r="F6" i="10"/>
  <c r="AH4" i="2"/>
  <c r="AH5" i="2"/>
  <c r="AH27" i="2"/>
  <c r="AH28" i="2"/>
  <c r="AH29" i="2"/>
  <c r="AH30" i="2"/>
  <c r="AH6" i="2"/>
  <c r="AH7" i="2"/>
  <c r="AH8" i="2"/>
  <c r="AH9" i="2"/>
  <c r="AH10" i="2"/>
  <c r="AH11" i="2"/>
  <c r="AH12" i="2"/>
  <c r="AH13" i="2"/>
  <c r="AH14" i="2"/>
  <c r="AH31" i="2"/>
  <c r="AH32" i="2"/>
  <c r="AH33" i="2"/>
  <c r="AH15" i="2"/>
  <c r="AH16" i="2"/>
  <c r="AH17" i="2"/>
  <c r="AH18" i="2"/>
  <c r="AH34" i="2"/>
  <c r="AH19" i="2"/>
  <c r="AH20" i="2"/>
  <c r="AH21" i="2"/>
  <c r="AH35" i="2"/>
  <c r="AH36" i="2"/>
  <c r="AH22" i="2"/>
  <c r="AH23" i="2"/>
  <c r="AH24" i="2"/>
  <c r="AH25" i="2"/>
  <c r="AH26" i="2"/>
  <c r="AH3" i="2"/>
  <c r="AE4" i="2"/>
  <c r="AE5" i="2"/>
  <c r="AE23" i="2"/>
  <c r="AE24" i="2"/>
  <c r="AE25" i="2"/>
  <c r="AE6" i="2"/>
  <c r="AE7" i="2"/>
  <c r="AE8" i="2"/>
  <c r="AE26" i="2"/>
  <c r="AE27" i="2"/>
  <c r="AE28" i="2"/>
  <c r="AE29" i="2"/>
  <c r="AE30" i="2"/>
  <c r="AE31" i="2"/>
  <c r="AE32" i="2"/>
  <c r="AE33" i="2"/>
  <c r="AE9" i="2"/>
  <c r="AE10" i="2"/>
  <c r="AE11" i="2"/>
  <c r="AE34" i="2"/>
  <c r="AE35" i="2"/>
  <c r="AE36" i="2"/>
  <c r="AE12" i="2"/>
  <c r="AE13" i="2"/>
  <c r="AE14" i="2"/>
  <c r="AE37" i="2"/>
  <c r="AE38" i="2"/>
  <c r="AE15" i="2"/>
  <c r="AE39" i="2"/>
  <c r="AE16" i="2"/>
  <c r="AE17" i="2"/>
  <c r="AE18" i="2"/>
  <c r="AE19" i="2"/>
  <c r="AE20" i="2"/>
  <c r="AE40" i="2"/>
  <c r="AE41" i="2"/>
  <c r="AE42" i="2"/>
  <c r="AE43" i="2"/>
  <c r="AE44" i="2"/>
  <c r="AE21" i="2"/>
  <c r="AE22" i="2"/>
  <c r="AE3" i="2"/>
  <c r="AB4" i="2"/>
  <c r="AB5" i="2"/>
  <c r="AB6" i="2"/>
  <c r="AB18" i="2"/>
  <c r="AB19" i="2"/>
  <c r="AB20" i="2"/>
  <c r="AB21" i="2"/>
  <c r="AB22" i="2"/>
  <c r="AB7" i="2"/>
  <c r="AB8" i="2"/>
  <c r="AB9" i="2"/>
  <c r="AB10" i="2"/>
  <c r="AB11" i="2"/>
  <c r="AB23" i="2"/>
  <c r="AB24" i="2"/>
  <c r="AB25" i="2"/>
  <c r="AB12" i="2"/>
  <c r="AB13" i="2"/>
  <c r="AB14" i="2"/>
  <c r="AB15" i="2"/>
  <c r="AB26" i="2"/>
  <c r="AB27" i="2"/>
  <c r="AB16" i="2"/>
  <c r="AB17" i="2"/>
  <c r="AB3" i="2"/>
  <c r="Y4" i="2"/>
  <c r="Y5" i="2"/>
  <c r="Y6" i="2"/>
  <c r="Y7" i="2"/>
  <c r="Y8" i="2"/>
  <c r="Y9" i="2"/>
  <c r="Y59" i="2"/>
  <c r="Y60" i="2"/>
  <c r="Y61" i="2"/>
  <c r="Y29" i="2"/>
  <c r="Y30" i="2"/>
  <c r="Y31" i="2"/>
  <c r="Y32" i="2"/>
  <c r="Y33" i="2"/>
  <c r="Y34" i="2"/>
  <c r="Y35" i="2"/>
  <c r="Y36" i="2"/>
  <c r="Y37" i="2"/>
  <c r="Y38" i="2"/>
  <c r="Y39" i="2"/>
  <c r="Y10" i="2"/>
  <c r="Y11" i="2"/>
  <c r="Y12" i="2"/>
  <c r="Y13" i="2"/>
  <c r="Y14" i="2"/>
  <c r="Y15" i="2"/>
  <c r="Y62" i="2"/>
  <c r="Y63" i="2"/>
  <c r="Y64" i="2"/>
  <c r="Y40" i="2"/>
  <c r="Y41" i="2"/>
  <c r="Y42" i="2"/>
  <c r="Y43" i="2"/>
  <c r="Y44" i="2"/>
  <c r="Y45" i="2"/>
  <c r="Y46" i="2"/>
  <c r="Y47" i="2"/>
  <c r="Y48" i="2"/>
  <c r="Y16" i="2"/>
  <c r="Y17" i="2"/>
  <c r="Y18" i="2"/>
  <c r="Y19" i="2"/>
  <c r="Y20" i="2"/>
  <c r="Y21" i="2"/>
  <c r="Y49" i="2"/>
  <c r="Y50" i="2"/>
  <c r="Y51" i="2"/>
  <c r="Y22" i="2"/>
  <c r="Y23" i="2"/>
  <c r="Y24" i="2"/>
  <c r="Y52" i="2"/>
  <c r="Y25" i="2"/>
  <c r="Y26" i="2"/>
  <c r="Y53" i="2"/>
  <c r="Y27" i="2"/>
  <c r="Y54" i="2"/>
  <c r="Y55" i="2"/>
  <c r="Y56" i="2"/>
  <c r="Y57" i="2"/>
  <c r="Y58" i="2"/>
  <c r="Y28" i="2"/>
  <c r="Y3" i="2"/>
  <c r="V4" i="2"/>
  <c r="V5" i="2"/>
  <c r="V14" i="2"/>
  <c r="V15" i="2"/>
  <c r="V16" i="2"/>
  <c r="V6" i="2"/>
  <c r="V7" i="2"/>
  <c r="V8" i="2"/>
  <c r="V9" i="2"/>
  <c r="V17" i="2"/>
  <c r="V18" i="2"/>
  <c r="V10" i="2"/>
  <c r="V11" i="2"/>
  <c r="V12" i="2"/>
  <c r="V19" i="2"/>
  <c r="V20" i="2"/>
  <c r="V13" i="2"/>
  <c r="V21" i="2"/>
  <c r="V22" i="2"/>
  <c r="V25" i="2"/>
  <c r="V26" i="2"/>
  <c r="V27" i="2"/>
  <c r="V23" i="2"/>
  <c r="V24" i="2"/>
  <c r="V28" i="2"/>
  <c r="V29" i="2"/>
  <c r="V30" i="2"/>
  <c r="V3" i="2"/>
  <c r="S4" i="2"/>
  <c r="S5" i="2"/>
  <c r="S6" i="2"/>
  <c r="S7" i="2"/>
  <c r="S25" i="2"/>
  <c r="S26" i="2"/>
  <c r="S27" i="2"/>
  <c r="S28" i="2"/>
  <c r="S29" i="2"/>
  <c r="S30" i="2"/>
  <c r="S8" i="2"/>
  <c r="S9" i="2"/>
  <c r="S10" i="2"/>
  <c r="S31" i="2"/>
  <c r="S11" i="2"/>
  <c r="S12" i="2"/>
  <c r="S13" i="2"/>
  <c r="S32" i="2"/>
  <c r="S33" i="2"/>
  <c r="S34" i="2"/>
  <c r="S35" i="2"/>
  <c r="S36" i="2"/>
  <c r="S37" i="2"/>
  <c r="S38" i="2"/>
  <c r="S14" i="2"/>
  <c r="S15" i="2"/>
  <c r="S16" i="2"/>
  <c r="S39" i="2"/>
  <c r="S40" i="2"/>
  <c r="S41" i="2"/>
  <c r="S42" i="2"/>
  <c r="S17" i="2"/>
  <c r="S18" i="2"/>
  <c r="S19" i="2"/>
  <c r="S43" i="2"/>
  <c r="S20" i="2"/>
  <c r="S21" i="2"/>
  <c r="S22" i="2"/>
  <c r="S44" i="2"/>
  <c r="S23" i="2"/>
  <c r="S24" i="2"/>
  <c r="S45" i="2"/>
  <c r="S46" i="2"/>
  <c r="S47" i="2"/>
  <c r="S3" i="2"/>
  <c r="AN6" i="6"/>
  <c r="BX3" i="17"/>
  <c r="BY3" i="17"/>
  <c r="AF3" i="17"/>
  <c r="AF4" i="17"/>
  <c r="AF5" i="17"/>
  <c r="AF6" i="17"/>
  <c r="AF7" i="17"/>
  <c r="AF8" i="17"/>
  <c r="AF9" i="17"/>
  <c r="AF10" i="17"/>
  <c r="AF11" i="17"/>
  <c r="AF12" i="17"/>
  <c r="L48" i="6"/>
  <c r="O48" i="6"/>
  <c r="L49" i="6"/>
  <c r="O49" i="6"/>
  <c r="L50" i="6"/>
  <c r="O50" i="6"/>
  <c r="L51" i="6"/>
  <c r="O51" i="6"/>
  <c r="L52" i="6"/>
  <c r="R52" i="6" s="1"/>
  <c r="X52" i="6" s="1"/>
  <c r="O52" i="6"/>
  <c r="L53" i="6"/>
  <c r="O53" i="6"/>
  <c r="L54" i="6"/>
  <c r="O54" i="6"/>
  <c r="U54" i="6" s="1"/>
  <c r="AA54" i="6" s="1"/>
  <c r="L55" i="6"/>
  <c r="O55" i="6"/>
  <c r="L56" i="6"/>
  <c r="O56" i="6"/>
  <c r="O47" i="6"/>
  <c r="L47" i="6"/>
  <c r="J48" i="6"/>
  <c r="R48" i="6" s="1"/>
  <c r="X48" i="6" s="1"/>
  <c r="K48" i="6"/>
  <c r="J49" i="6"/>
  <c r="R49" i="6" s="1"/>
  <c r="X49" i="6" s="1"/>
  <c r="K49" i="6"/>
  <c r="J50" i="6"/>
  <c r="K50" i="6"/>
  <c r="J51" i="6"/>
  <c r="K51" i="6"/>
  <c r="U51" i="6" s="1"/>
  <c r="AA51" i="6" s="1"/>
  <c r="J52" i="6"/>
  <c r="K52" i="6"/>
  <c r="J53" i="6"/>
  <c r="K53" i="6"/>
  <c r="J54" i="6"/>
  <c r="R54" i="6" s="1"/>
  <c r="X54" i="6" s="1"/>
  <c r="K54" i="6"/>
  <c r="J55" i="6"/>
  <c r="K55" i="6"/>
  <c r="J56" i="6"/>
  <c r="K56" i="6"/>
  <c r="K47" i="6"/>
  <c r="J47" i="6"/>
  <c r="H48" i="6"/>
  <c r="H49" i="6"/>
  <c r="H50" i="6"/>
  <c r="H51" i="6"/>
  <c r="H52" i="6"/>
  <c r="H53" i="6"/>
  <c r="H54" i="6"/>
  <c r="H55" i="6"/>
  <c r="H56" i="6"/>
  <c r="H47" i="6"/>
  <c r="F48" i="6"/>
  <c r="F49" i="6"/>
  <c r="F50" i="6"/>
  <c r="F51" i="6"/>
  <c r="F52" i="6"/>
  <c r="F53" i="6"/>
  <c r="F54" i="6"/>
  <c r="F55" i="6"/>
  <c r="F56" i="6"/>
  <c r="F47" i="6"/>
  <c r="D48" i="6"/>
  <c r="D49" i="6"/>
  <c r="D50" i="6"/>
  <c r="D51" i="6"/>
  <c r="D52" i="6"/>
  <c r="D53" i="6"/>
  <c r="D54" i="6"/>
  <c r="D55" i="6"/>
  <c r="D56" i="6"/>
  <c r="D47" i="6"/>
  <c r="C56" i="6"/>
  <c r="C48" i="6"/>
  <c r="C49" i="6"/>
  <c r="C50" i="6"/>
  <c r="C51" i="6"/>
  <c r="C52" i="6"/>
  <c r="C53" i="6"/>
  <c r="C54" i="6"/>
  <c r="C55" i="6"/>
  <c r="C47" i="6"/>
  <c r="E48" i="6"/>
  <c r="E49" i="6"/>
  <c r="E50" i="6"/>
  <c r="E51" i="6"/>
  <c r="E52" i="6"/>
  <c r="E53" i="6"/>
  <c r="E54" i="6"/>
  <c r="E55" i="6"/>
  <c r="E56" i="6"/>
  <c r="E47" i="6"/>
  <c r="F8" i="10"/>
  <c r="BW3" i="17" s="1"/>
  <c r="F8" i="6"/>
  <c r="L3" i="17" s="1"/>
  <c r="AD27" i="10"/>
  <c r="AD28" i="10"/>
  <c r="AD29" i="10"/>
  <c r="AD30" i="10"/>
  <c r="AD31" i="10"/>
  <c r="AD32" i="10"/>
  <c r="AD33" i="10"/>
  <c r="AD34" i="10"/>
  <c r="AD35" i="10"/>
  <c r="AD26" i="10"/>
  <c r="L8" i="10"/>
  <c r="L10" i="6"/>
  <c r="L10" i="10"/>
  <c r="M8" i="6"/>
  <c r="N8" i="6"/>
  <c r="BI13" i="6"/>
  <c r="N3" i="17" s="1"/>
  <c r="BI14" i="6"/>
  <c r="U3" i="17" s="1"/>
  <c r="BI15" i="6"/>
  <c r="P3" i="17" s="1"/>
  <c r="V3" i="17" s="1"/>
  <c r="BI16" i="6"/>
  <c r="Q3" i="17" s="1"/>
  <c r="BI17" i="6"/>
  <c r="R3" i="17" s="1"/>
  <c r="BI18" i="6"/>
  <c r="S3" i="17" s="1"/>
  <c r="BI19" i="6"/>
  <c r="BI21" i="6"/>
  <c r="O3" i="17" s="1"/>
  <c r="BI12" i="6"/>
  <c r="M3" i="17" s="1"/>
  <c r="BI13" i="10"/>
  <c r="BI3" i="17" s="1"/>
  <c r="BI14" i="10"/>
  <c r="BP3" i="17" s="1"/>
  <c r="BI15" i="10"/>
  <c r="BK3" i="17" s="1"/>
  <c r="BI16" i="10"/>
  <c r="BL3" i="17" s="1"/>
  <c r="BI17" i="10"/>
  <c r="BM3" i="17" s="1"/>
  <c r="BI18" i="10"/>
  <c r="BN3" i="17" s="1"/>
  <c r="BI19" i="10"/>
  <c r="BI20" i="10"/>
  <c r="BI21" i="10"/>
  <c r="BI12" i="10"/>
  <c r="BH3" i="17" s="1"/>
  <c r="AZ12" i="17"/>
  <c r="BE12" i="17" s="1"/>
  <c r="AZ11" i="17"/>
  <c r="I11" i="17" s="1"/>
  <c r="AZ10" i="17"/>
  <c r="BE10" i="17" s="1"/>
  <c r="AZ9" i="17"/>
  <c r="I9" i="17" s="1"/>
  <c r="AZ8" i="17"/>
  <c r="AZ7" i="17"/>
  <c r="BE7" i="17" s="1"/>
  <c r="AZ6" i="17"/>
  <c r="AZ5" i="17"/>
  <c r="W12" i="17"/>
  <c r="AE12" i="17" s="1"/>
  <c r="W11" i="17"/>
  <c r="W10" i="17"/>
  <c r="W9" i="17"/>
  <c r="W8" i="17"/>
  <c r="W7" i="17"/>
  <c r="I7" i="17" s="1"/>
  <c r="W6" i="17"/>
  <c r="W5" i="17"/>
  <c r="BT3" i="17"/>
  <c r="BG4" i="17"/>
  <c r="BG5" i="17"/>
  <c r="BG6" i="17"/>
  <c r="BG7" i="17"/>
  <c r="BG8" i="17"/>
  <c r="BG9" i="17"/>
  <c r="BG10" i="17"/>
  <c r="BG11" i="17"/>
  <c r="BG12" i="17"/>
  <c r="BF4" i="17"/>
  <c r="BF5" i="17"/>
  <c r="BF6" i="17"/>
  <c r="BF7" i="17"/>
  <c r="BF8" i="17"/>
  <c r="BF9" i="17"/>
  <c r="BF10" i="17"/>
  <c r="BF11" i="17"/>
  <c r="BF12" i="17"/>
  <c r="BD4" i="17"/>
  <c r="BD5" i="17"/>
  <c r="BE5" i="17" s="1"/>
  <c r="BD6" i="17"/>
  <c r="BD7" i="17"/>
  <c r="BD8" i="17"/>
  <c r="BE8" i="17" s="1"/>
  <c r="BD9" i="17"/>
  <c r="BD10" i="17"/>
  <c r="BD11" i="17"/>
  <c r="BD12" i="17"/>
  <c r="BC4" i="17"/>
  <c r="BC5" i="17"/>
  <c r="BC6" i="17"/>
  <c r="BC7" i="17"/>
  <c r="BC8" i="17"/>
  <c r="BC9" i="17"/>
  <c r="BC10" i="17"/>
  <c r="BC11" i="17"/>
  <c r="BC12" i="17"/>
  <c r="AS4" i="17"/>
  <c r="AS5" i="17"/>
  <c r="AS6" i="17"/>
  <c r="AS7" i="17"/>
  <c r="AS8" i="17"/>
  <c r="AS9" i="17"/>
  <c r="AS10" i="17"/>
  <c r="AS11" i="17"/>
  <c r="AS12" i="17"/>
  <c r="AP4" i="17"/>
  <c r="AR4" i="17" s="1"/>
  <c r="AP5" i="17"/>
  <c r="AR5" i="17" s="1"/>
  <c r="AP6" i="17"/>
  <c r="AR6" i="17"/>
  <c r="AP7" i="17"/>
  <c r="AR7" i="17"/>
  <c r="AP8" i="17"/>
  <c r="AR8" i="17" s="1"/>
  <c r="AP9" i="17"/>
  <c r="AR9" i="17"/>
  <c r="AP10" i="17"/>
  <c r="AR10" i="17" s="1"/>
  <c r="AP11" i="17"/>
  <c r="AR11" i="17" s="1"/>
  <c r="AP12" i="17"/>
  <c r="AR12" i="17"/>
  <c r="AP3" i="17"/>
  <c r="AQ3" i="17" s="1"/>
  <c r="F4" i="17"/>
  <c r="G4" i="17" s="1"/>
  <c r="F5" i="17"/>
  <c r="G5" i="17" s="1"/>
  <c r="F6" i="17"/>
  <c r="G6" i="17" s="1"/>
  <c r="F7" i="17"/>
  <c r="G7" i="17" s="1"/>
  <c r="F8" i="17"/>
  <c r="G8" i="17" s="1"/>
  <c r="F9" i="17"/>
  <c r="G9" i="17" s="1"/>
  <c r="F10" i="17"/>
  <c r="G10" i="17"/>
  <c r="F11" i="17"/>
  <c r="G11" i="17" s="1"/>
  <c r="F12" i="17"/>
  <c r="G12" i="17" s="1"/>
  <c r="E4" i="17"/>
  <c r="E5" i="17"/>
  <c r="E6" i="17"/>
  <c r="E7" i="17"/>
  <c r="E8" i="17"/>
  <c r="E9" i="17"/>
  <c r="E10" i="17"/>
  <c r="E11" i="17"/>
  <c r="E12" i="17"/>
  <c r="D4" i="17"/>
  <c r="D5" i="17"/>
  <c r="D6" i="17"/>
  <c r="D7" i="17"/>
  <c r="D8" i="17"/>
  <c r="D9" i="17"/>
  <c r="D10" i="17"/>
  <c r="D11" i="17"/>
  <c r="D12" i="17"/>
  <c r="C4" i="17"/>
  <c r="C5" i="17"/>
  <c r="C6" i="17"/>
  <c r="C7" i="17"/>
  <c r="C8" i="17"/>
  <c r="C9" i="17"/>
  <c r="C10" i="17"/>
  <c r="C11" i="17"/>
  <c r="C12" i="17"/>
  <c r="X4" i="17"/>
  <c r="X5" i="17"/>
  <c r="X6" i="17"/>
  <c r="X7" i="17"/>
  <c r="X8" i="17"/>
  <c r="X9" i="17"/>
  <c r="X10" i="17"/>
  <c r="X11" i="17"/>
  <c r="X12" i="17"/>
  <c r="Z4" i="17"/>
  <c r="Z5" i="17"/>
  <c r="Z6" i="17"/>
  <c r="Z7" i="17"/>
  <c r="Z8" i="17"/>
  <c r="Z9" i="17"/>
  <c r="Z10" i="17"/>
  <c r="Z11" i="17"/>
  <c r="Z12" i="17"/>
  <c r="AA4" i="17"/>
  <c r="AA5" i="17"/>
  <c r="AA6" i="17"/>
  <c r="AA7" i="17"/>
  <c r="AA8" i="17"/>
  <c r="AA9" i="17"/>
  <c r="AA10" i="17"/>
  <c r="AA11" i="17"/>
  <c r="AA12" i="17"/>
  <c r="AB4" i="17"/>
  <c r="AB5" i="17"/>
  <c r="AB6" i="17"/>
  <c r="AB7" i="17"/>
  <c r="AB8" i="17"/>
  <c r="AB9" i="17"/>
  <c r="AB10" i="17"/>
  <c r="AB11" i="17"/>
  <c r="AB12" i="17"/>
  <c r="AC4" i="17"/>
  <c r="AC5" i="17"/>
  <c r="AC6" i="17"/>
  <c r="AC7" i="17"/>
  <c r="AC8" i="17"/>
  <c r="AC9" i="17"/>
  <c r="AC10" i="17"/>
  <c r="AC11" i="17"/>
  <c r="AC12" i="17"/>
  <c r="AD4" i="17"/>
  <c r="AD5" i="17"/>
  <c r="AD6" i="17"/>
  <c r="AE6" i="17" s="1"/>
  <c r="AD7" i="17"/>
  <c r="AD8" i="17"/>
  <c r="AE8" i="17" s="1"/>
  <c r="AD9" i="17"/>
  <c r="AD10" i="17"/>
  <c r="AD11" i="17"/>
  <c r="AE11" i="17" s="1"/>
  <c r="AD12" i="17"/>
  <c r="AK4" i="17"/>
  <c r="AK5" i="17"/>
  <c r="AK6" i="17"/>
  <c r="AK7" i="17"/>
  <c r="AK8" i="17"/>
  <c r="AK9" i="17"/>
  <c r="AK10" i="17"/>
  <c r="AK11" i="17"/>
  <c r="AM11" i="17" s="1"/>
  <c r="AO11" i="17" s="1"/>
  <c r="AK12" i="17"/>
  <c r="AJ4" i="17"/>
  <c r="AJ5" i="17"/>
  <c r="AL5" i="17" s="1"/>
  <c r="AN5" i="17" s="1"/>
  <c r="AJ6" i="17"/>
  <c r="AJ7" i="17"/>
  <c r="AJ8" i="17"/>
  <c r="AJ9" i="17"/>
  <c r="AJ10" i="17"/>
  <c r="AJ11" i="17"/>
  <c r="AJ12" i="17"/>
  <c r="AI4" i="17"/>
  <c r="AI5" i="17"/>
  <c r="AI6" i="17"/>
  <c r="AI7" i="17"/>
  <c r="AI8" i="17"/>
  <c r="AM8" i="17" s="1"/>
  <c r="AO8" i="17" s="1"/>
  <c r="AI9" i="17"/>
  <c r="AM9" i="17" s="1"/>
  <c r="AO9" i="17" s="1"/>
  <c r="AI10" i="17"/>
  <c r="AM10" i="17" s="1"/>
  <c r="AO10" i="17" s="1"/>
  <c r="AI11" i="17"/>
  <c r="AI12" i="17"/>
  <c r="AH4" i="17"/>
  <c r="AH5" i="17"/>
  <c r="AH6" i="17"/>
  <c r="AL6" i="17" s="1"/>
  <c r="AN6" i="17" s="1"/>
  <c r="AH7" i="17"/>
  <c r="AL7" i="17" s="1"/>
  <c r="AN7" i="17" s="1"/>
  <c r="AH8" i="17"/>
  <c r="AL8" i="17" s="1"/>
  <c r="AN8" i="17" s="1"/>
  <c r="AH9" i="17"/>
  <c r="AH10" i="17"/>
  <c r="AL10" i="17" s="1"/>
  <c r="AN10" i="17" s="1"/>
  <c r="AH11" i="17"/>
  <c r="AH12" i="17"/>
  <c r="AL12" i="17" s="1"/>
  <c r="AN12" i="17" s="1"/>
  <c r="AG4" i="17"/>
  <c r="AG5" i="17"/>
  <c r="AG6" i="17"/>
  <c r="AG7" i="17"/>
  <c r="AG8" i="17"/>
  <c r="AG9" i="17"/>
  <c r="AG10" i="17"/>
  <c r="AG11" i="17"/>
  <c r="AG12" i="17"/>
  <c r="AZ4" i="17"/>
  <c r="I4" i="17" s="1"/>
  <c r="W4" i="17"/>
  <c r="BV3" i="17"/>
  <c r="BU3" i="17"/>
  <c r="BS3" i="17"/>
  <c r="BG3" i="17"/>
  <c r="BF3" i="17"/>
  <c r="BD3" i="17"/>
  <c r="BC3" i="17"/>
  <c r="AX3" i="17"/>
  <c r="AW3" i="17"/>
  <c r="AT3" i="17"/>
  <c r="AS3" i="17"/>
  <c r="AK3" i="17"/>
  <c r="AJ3" i="17"/>
  <c r="AI3" i="17"/>
  <c r="AG3" i="17"/>
  <c r="AD3" i="17"/>
  <c r="AC3" i="17"/>
  <c r="AB3" i="17"/>
  <c r="AA3" i="17"/>
  <c r="Z3" i="17"/>
  <c r="K3" i="17"/>
  <c r="F3" i="17"/>
  <c r="G3" i="17" s="1"/>
  <c r="E3" i="17"/>
  <c r="D3" i="17"/>
  <c r="C3" i="17"/>
  <c r="A3" i="17" s="1"/>
  <c r="AD27" i="6"/>
  <c r="AD28" i="6"/>
  <c r="AD29" i="6"/>
  <c r="AD30" i="6"/>
  <c r="AD31" i="6"/>
  <c r="AD32" i="6"/>
  <c r="AD33" i="6"/>
  <c r="AD34" i="6"/>
  <c r="AD35" i="6"/>
  <c r="AD26" i="6"/>
  <c r="AE9" i="17"/>
  <c r="AE10" i="17"/>
  <c r="BJ3" i="17"/>
  <c r="O8" i="6"/>
  <c r="O8" i="10" s="1"/>
  <c r="N8" i="10"/>
  <c r="M10" i="6"/>
  <c r="M8" i="10"/>
  <c r="AM5" i="17"/>
  <c r="AO5" i="17" s="1"/>
  <c r="I8" i="17"/>
  <c r="I5" i="17"/>
  <c r="AM6" i="17"/>
  <c r="AO6" i="17" s="1"/>
  <c r="AL9" i="17"/>
  <c r="AN9" i="17" s="1"/>
  <c r="AQ7" i="17"/>
  <c r="I10" i="17"/>
  <c r="AM7" i="17"/>
  <c r="AO7" i="17" s="1"/>
  <c r="AL11" i="17"/>
  <c r="AN11" i="17" s="1"/>
  <c r="AM12" i="17"/>
  <c r="AO12" i="17" s="1"/>
  <c r="I12" i="17"/>
  <c r="AQ9" i="17"/>
  <c r="AQ6" i="17"/>
  <c r="AQ8" i="17"/>
  <c r="AQ10" i="17"/>
  <c r="AQ12" i="17"/>
  <c r="N10" i="6"/>
  <c r="M10" i="10"/>
  <c r="O10" i="6"/>
  <c r="N10" i="10"/>
  <c r="P10" i="6"/>
  <c r="Q10" i="6" s="1"/>
  <c r="O10" i="10"/>
  <c r="U50" i="6"/>
  <c r="AA50" i="6" s="1"/>
  <c r="U55" i="6"/>
  <c r="AA55" i="6"/>
  <c r="R53" i="6"/>
  <c r="X53" i="6" s="1"/>
  <c r="R56" i="6"/>
  <c r="X56" i="6"/>
  <c r="U56" i="6"/>
  <c r="AA56" i="6"/>
  <c r="R55" i="6"/>
  <c r="X55" i="6" s="1"/>
  <c r="U53" i="6"/>
  <c r="AA53" i="6"/>
  <c r="U52" i="6"/>
  <c r="AA52" i="6"/>
  <c r="R51" i="6"/>
  <c r="X51" i="6"/>
  <c r="R50" i="6"/>
  <c r="X50" i="6"/>
  <c r="U49" i="6"/>
  <c r="AA49" i="6" s="1"/>
  <c r="H36" i="10"/>
  <c r="U47" i="6" l="1"/>
  <c r="AA47" i="6" s="1"/>
  <c r="Q10" i="10"/>
  <c r="R10" i="6"/>
  <c r="AE7" i="17"/>
  <c r="BE11" i="17"/>
  <c r="AQ11" i="17"/>
  <c r="BE9" i="17"/>
  <c r="P10" i="10"/>
  <c r="P8" i="6"/>
  <c r="AQ5" i="17"/>
  <c r="AE5" i="17"/>
  <c r="BE6" i="17"/>
  <c r="AI36" i="10"/>
  <c r="I6" i="17"/>
  <c r="AM4" i="17"/>
  <c r="AO4" i="17" s="1"/>
  <c r="BE4" i="17"/>
  <c r="BE3" i="17"/>
  <c r="BO3" i="17"/>
  <c r="AL3" i="17"/>
  <c r="AN3" i="17" s="1"/>
  <c r="R47" i="6"/>
  <c r="X47" i="6" s="1"/>
  <c r="BQ3" i="17"/>
  <c r="H4" i="17"/>
  <c r="U48" i="6"/>
  <c r="AA48" i="6" s="1"/>
  <c r="AE4" i="17"/>
  <c r="AN36" i="6"/>
  <c r="AE3" i="17"/>
  <c r="BI22" i="10"/>
  <c r="BB39" i="10"/>
  <c r="BI22" i="6"/>
  <c r="AM3" i="17"/>
  <c r="AQ4" i="17"/>
  <c r="AL4" i="17"/>
  <c r="AN4" i="17" s="1"/>
  <c r="AR3" i="17"/>
  <c r="BB39" i="6"/>
  <c r="AY3" i="17" s="1"/>
  <c r="H11" i="17"/>
  <c r="H10" i="17"/>
  <c r="H5" i="17"/>
  <c r="H6" i="17"/>
  <c r="B3" i="17"/>
  <c r="A1" i="17" s="1"/>
  <c r="H12" i="17"/>
  <c r="H8" i="17"/>
  <c r="H7" i="17"/>
  <c r="H9" i="17"/>
  <c r="T3" i="17"/>
  <c r="Q8" i="6" l="1"/>
  <c r="P8" i="10"/>
  <c r="S10" i="6"/>
  <c r="R10" i="10"/>
  <c r="AU3" i="17"/>
  <c r="A1" i="6"/>
  <c r="B7" i="17"/>
  <c r="B5" i="17"/>
  <c r="B9" i="17"/>
  <c r="A1" i="10"/>
  <c r="B4" i="17"/>
  <c r="B11" i="17"/>
  <c r="B12" i="17"/>
  <c r="B6" i="17"/>
  <c r="B10" i="17"/>
  <c r="B8" i="17"/>
  <c r="T10" i="6" l="1"/>
  <c r="S10" i="10"/>
  <c r="R8" i="6"/>
  <c r="Q8" i="10"/>
  <c r="R8" i="10" l="1"/>
  <c r="S8" i="6"/>
  <c r="T10" i="10"/>
  <c r="U10" i="6"/>
  <c r="T8" i="6" l="1"/>
  <c r="S8" i="10"/>
  <c r="V10" i="6"/>
  <c r="U10" i="10"/>
  <c r="W10" i="6" l="1"/>
  <c r="V10" i="10"/>
  <c r="T8" i="10"/>
  <c r="U8" i="6"/>
  <c r="V8" i="6" l="1"/>
  <c r="U8" i="10"/>
  <c r="W10" i="10"/>
  <c r="X10" i="6"/>
  <c r="Y10" i="6" l="1"/>
  <c r="X10" i="10"/>
  <c r="V8" i="10"/>
  <c r="W8" i="6"/>
  <c r="X8" i="6" l="1"/>
  <c r="W8" i="10"/>
  <c r="Z10" i="6"/>
  <c r="Y10" i="10"/>
  <c r="Z10" i="10" l="1"/>
  <c r="AA10" i="6"/>
  <c r="X8" i="10"/>
  <c r="Y8" i="6"/>
  <c r="Z8" i="6" l="1"/>
  <c r="Y8" i="10"/>
  <c r="AB10" i="6"/>
  <c r="AA10" i="10"/>
  <c r="AC10" i="6" l="1"/>
  <c r="AB10" i="10"/>
  <c r="Z8" i="10"/>
  <c r="AA8" i="6"/>
  <c r="AB8" i="6" l="1"/>
  <c r="AA8" i="10"/>
  <c r="AD10" i="6"/>
  <c r="AC10" i="10"/>
  <c r="AE10" i="6" l="1"/>
  <c r="AD10" i="10"/>
  <c r="AC8" i="6"/>
  <c r="AB8" i="10"/>
  <c r="AD8" i="6" l="1"/>
  <c r="AC8" i="10"/>
  <c r="AF10" i="6"/>
  <c r="AE10" i="10"/>
  <c r="AF10" i="10" l="1"/>
  <c r="AG10" i="6"/>
  <c r="AE8" i="6"/>
  <c r="AD8" i="10"/>
  <c r="AG10" i="10" l="1"/>
  <c r="AH10" i="6"/>
  <c r="AE8" i="10"/>
  <c r="AF8" i="6"/>
  <c r="AI10" i="6" l="1"/>
  <c r="AH10" i="10"/>
  <c r="AF8" i="10"/>
  <c r="AG8" i="6"/>
  <c r="AH8" i="6" l="1"/>
  <c r="AG8" i="10"/>
  <c r="AJ10" i="6"/>
  <c r="AI10" i="10"/>
  <c r="AK10" i="6" l="1"/>
  <c r="AJ10" i="10"/>
  <c r="AI8" i="6"/>
  <c r="AH8" i="10"/>
  <c r="AJ8" i="6" l="1"/>
  <c r="AI8" i="10"/>
  <c r="AL10" i="6"/>
  <c r="AK10" i="10"/>
  <c r="AL10" i="10" l="1"/>
  <c r="AM10" i="6"/>
  <c r="AK8" i="6"/>
  <c r="AJ8" i="10"/>
  <c r="AN10" i="6" l="1"/>
  <c r="AM10" i="10"/>
  <c r="AK8" i="10"/>
  <c r="AL8" i="6"/>
  <c r="AM8" i="6" l="1"/>
  <c r="AL8" i="10"/>
  <c r="AO10" i="6"/>
  <c r="AN10" i="10"/>
  <c r="AP10" i="6" l="1"/>
  <c r="AO10" i="10"/>
  <c r="AN8" i="6"/>
  <c r="AM8" i="10"/>
  <c r="AO8" i="6" l="1"/>
  <c r="AN8" i="10"/>
  <c r="AQ10" i="6"/>
  <c r="AP10" i="10"/>
  <c r="AR10" i="6" l="1"/>
  <c r="AQ10" i="10"/>
  <c r="AP8" i="6"/>
  <c r="AO8" i="10"/>
  <c r="AQ8" i="6" l="1"/>
  <c r="AP8" i="10"/>
  <c r="AR10" i="10"/>
  <c r="AS10" i="6"/>
  <c r="AS10" i="10" l="1"/>
  <c r="AT10" i="6"/>
  <c r="AQ8" i="10"/>
  <c r="AR8" i="6"/>
  <c r="AR8" i="10" l="1"/>
  <c r="AS8" i="6"/>
  <c r="AU10" i="6"/>
  <c r="AT10" i="10"/>
  <c r="AT8" i="6" l="1"/>
  <c r="AS8" i="10"/>
  <c r="AV10" i="6"/>
  <c r="AU10" i="10"/>
  <c r="AW10" i="6" l="1"/>
  <c r="AV10" i="10"/>
  <c r="AU8" i="6"/>
  <c r="AT8" i="10"/>
  <c r="AV8" i="6" l="1"/>
  <c r="AU8" i="10"/>
  <c r="AX10" i="6"/>
  <c r="AW10" i="10"/>
  <c r="AX10" i="10" l="1"/>
  <c r="AY10" i="6"/>
  <c r="AW8" i="6"/>
  <c r="AV8" i="10"/>
  <c r="AY10" i="10" l="1"/>
  <c r="AZ10" i="6"/>
  <c r="AW8" i="10"/>
  <c r="AX8" i="6"/>
  <c r="BA10" i="6" l="1"/>
  <c r="AZ10" i="10"/>
  <c r="AX8" i="10"/>
  <c r="AY8" i="6"/>
  <c r="AZ8" i="6" l="1"/>
  <c r="AY8" i="10"/>
  <c r="BB10" i="6"/>
  <c r="BA10" i="10"/>
  <c r="BC10" i="6" l="1"/>
  <c r="BB10" i="10"/>
  <c r="BA8" i="6"/>
  <c r="AZ8" i="10"/>
  <c r="BB8" i="6" l="1"/>
  <c r="BA8" i="10"/>
  <c r="BD10" i="6"/>
  <c r="BC10" i="10"/>
  <c r="BD10" i="10" l="1"/>
  <c r="BE10" i="6"/>
  <c r="BC8" i="6"/>
  <c r="BB8" i="10"/>
  <c r="BC8" i="10" l="1"/>
  <c r="BD8" i="6"/>
  <c r="BE10" i="10"/>
  <c r="BF10" i="6"/>
  <c r="BF10" i="10" l="1"/>
  <c r="BG10" i="6"/>
  <c r="BD8" i="10"/>
  <c r="BE8" i="6"/>
  <c r="BF8" i="6" l="1"/>
  <c r="BE8" i="10"/>
  <c r="BH10" i="6"/>
  <c r="BH10" i="10" s="1"/>
  <c r="BG10" i="10"/>
  <c r="BG8" i="6" l="1"/>
  <c r="BF8" i="10"/>
  <c r="BH8" i="6" l="1"/>
  <c r="BH8" i="10" s="1"/>
  <c r="BG8" i="10"/>
</calcChain>
</file>

<file path=xl/sharedStrings.xml><?xml version="1.0" encoding="utf-8"?>
<sst xmlns="http://schemas.openxmlformats.org/spreadsheetml/2006/main" count="3732" uniqueCount="2209">
  <si>
    <t>Form No.</t>
  </si>
  <si>
    <t>7304-FRM-001</t>
  </si>
  <si>
    <t>Track Quality Report: 7304-FRM-001</t>
  </si>
  <si>
    <t>Rev:</t>
  </si>
  <si>
    <t>Date:</t>
  </si>
  <si>
    <t>District:</t>
  </si>
  <si>
    <t>CENTRAL</t>
  </si>
  <si>
    <t>Day:</t>
  </si>
  <si>
    <t>Machine:</t>
  </si>
  <si>
    <t>TM728 NG</t>
  </si>
  <si>
    <t>OD Meter</t>
  </si>
  <si>
    <t>Start</t>
  </si>
  <si>
    <t>Dayshift</t>
  </si>
  <si>
    <t>Total Hours</t>
  </si>
  <si>
    <t>Finish</t>
  </si>
  <si>
    <t>Nightshift</t>
  </si>
  <si>
    <t>Road Transport</t>
  </si>
  <si>
    <t>Daily Crew Travel</t>
  </si>
  <si>
    <t>Prestart &amp; Maintenance</t>
  </si>
  <si>
    <t>Client Delays</t>
  </si>
  <si>
    <t>Other Delays</t>
  </si>
  <si>
    <t>Waiting On Trains</t>
  </si>
  <si>
    <t>Machine Travel</t>
  </si>
  <si>
    <t>Machine Working</t>
  </si>
  <si>
    <t>Machine Breakdown</t>
  </si>
  <si>
    <t>Total</t>
  </si>
  <si>
    <t>No.</t>
  </si>
  <si>
    <t>Completed</t>
  </si>
  <si>
    <t>Client Work Order</t>
  </si>
  <si>
    <t>Work Category</t>
  </si>
  <si>
    <t>Production Data</t>
  </si>
  <si>
    <t>SD PRE</t>
  </si>
  <si>
    <t>SD POST</t>
  </si>
  <si>
    <t>Max Slu + Lift</t>
  </si>
  <si>
    <t>Code</t>
  </si>
  <si>
    <t>Cycle</t>
  </si>
  <si>
    <t>Track Section</t>
  </si>
  <si>
    <t>From (km)</t>
  </si>
  <si>
    <t>To (km)</t>
  </si>
  <si>
    <t>Quantity</t>
  </si>
  <si>
    <t>Speed [km/h]</t>
  </si>
  <si>
    <t>Rail Temp [°C]</t>
  </si>
  <si>
    <t>Line</t>
  </si>
  <si>
    <t>level</t>
  </si>
  <si>
    <t>L+R</t>
  </si>
  <si>
    <t>Lift</t>
  </si>
  <si>
    <t xml:space="preserve">Yes </t>
  </si>
  <si>
    <t>MS4</t>
  </si>
  <si>
    <t>P1DP</t>
  </si>
  <si>
    <t>01MLD</t>
  </si>
  <si>
    <t>10+15</t>
  </si>
  <si>
    <t>No</t>
  </si>
  <si>
    <t>PCS</t>
  </si>
  <si>
    <t>34XOB</t>
  </si>
  <si>
    <t>10+10</t>
  </si>
  <si>
    <t>Structural Clearances:</t>
  </si>
  <si>
    <t>Compliant</t>
  </si>
  <si>
    <t>STABLED:</t>
  </si>
  <si>
    <t>Rottnest</t>
  </si>
  <si>
    <t>Note: SD Values Pre &amp; Post are for information purposes only and subject to verification.</t>
  </si>
  <si>
    <t>Daily Functional Test Completed:</t>
  </si>
  <si>
    <t>Location of DFT:</t>
  </si>
  <si>
    <t>JH Operators</t>
  </si>
  <si>
    <t>D Adams</t>
  </si>
  <si>
    <t>Pass / Fail:</t>
  </si>
  <si>
    <t>Pass</t>
  </si>
  <si>
    <t>Pass / Fail Comments:</t>
  </si>
  <si>
    <t>B Gam</t>
  </si>
  <si>
    <t xml:space="preserve">Speed Applied Post Tamping </t>
  </si>
  <si>
    <t>Reason for Applied Speed:</t>
  </si>
  <si>
    <t>Operator Hours:</t>
  </si>
  <si>
    <t xml:space="preserve">Comments: </t>
  </si>
  <si>
    <t>Machine Worked in Rottnest and all jobs double tamped due to poor top and line.</t>
  </si>
  <si>
    <t>JH Supervisor:</t>
  </si>
  <si>
    <t>C Beek</t>
  </si>
  <si>
    <t>Works performed and completed are in accordance with procedure JHG 7304-PP-001.</t>
  </si>
  <si>
    <t>Track Quality Analysis</t>
  </si>
  <si>
    <t>Track Geometry and Stability Tolerances</t>
  </si>
  <si>
    <t>Date</t>
  </si>
  <si>
    <t>Kilometres</t>
  </si>
  <si>
    <t>Speed
[km/h]</t>
  </si>
  <si>
    <t>Rail Temp
[°C]</t>
  </si>
  <si>
    <t>SD Pre</t>
  </si>
  <si>
    <t>SD Post</t>
  </si>
  <si>
    <t>Improvement</t>
  </si>
  <si>
    <t>Improvement %</t>
  </si>
  <si>
    <t xml:space="preserve">Brookfield Rail Code of Practice for Track and Civil Infrastructure. </t>
  </si>
  <si>
    <t xml:space="preserve">From </t>
  </si>
  <si>
    <t>To</t>
  </si>
  <si>
    <t>Qty.</t>
  </si>
  <si>
    <t xml:space="preserve">Line </t>
  </si>
  <si>
    <t>Level</t>
  </si>
  <si>
    <t>Infrastructure Element</t>
  </si>
  <si>
    <t>Relevant Clause</t>
  </si>
  <si>
    <t>Track Geometry</t>
  </si>
  <si>
    <t>Sub-sections 3.5.4 and 6.5.3.2</t>
  </si>
  <si>
    <t>Track Lateral Stability</t>
  </si>
  <si>
    <t xml:space="preserve">Sub-section 3.15.4 </t>
  </si>
  <si>
    <t>Ballast Profile</t>
  </si>
  <si>
    <t>Sub-section 3.9.4.2</t>
  </si>
  <si>
    <t>Stress Control</t>
  </si>
  <si>
    <t>Sub-section 4.5.1.1</t>
  </si>
  <si>
    <t>Clearances</t>
  </si>
  <si>
    <t>Sub-section 3.4.4</t>
  </si>
  <si>
    <t>TM736 NG</t>
  </si>
  <si>
    <t>Structural Clearances</t>
  </si>
  <si>
    <t xml:space="preserve">Ballast profile deemed to be compliant in accordance with table 3.4 [2] Brookfield Rail Code of Practice for Track and Civil Infrastructure. </t>
  </si>
  <si>
    <t>Comments:</t>
  </si>
  <si>
    <t>JH Operators:</t>
  </si>
  <si>
    <t>A Magill</t>
  </si>
  <si>
    <t>T Briggs</t>
  </si>
  <si>
    <t>Description</t>
  </si>
  <si>
    <t>Sleeper Type</t>
  </si>
  <si>
    <r>
      <t xml:space="preserve">Maintenance
</t>
    </r>
    <r>
      <rPr>
        <sz val="11"/>
        <color theme="1"/>
        <rFont val="Calibri"/>
        <family val="2"/>
        <scheme val="minor"/>
      </rPr>
      <t xml:space="preserve">Corrective tamping - PLAIN LINE TRACK 
(min lift 15mm &amp; max lift 75mm) </t>
    </r>
  </si>
  <si>
    <t>Maintenance 1 : 4 Steel</t>
  </si>
  <si>
    <t>Maintenance 1 : 2 Steel</t>
  </si>
  <si>
    <t>MS2</t>
  </si>
  <si>
    <t>Maintenance Concrete</t>
  </si>
  <si>
    <t>MC</t>
  </si>
  <si>
    <r>
      <t xml:space="preserve">Construction
</t>
    </r>
    <r>
      <rPr>
        <sz val="11"/>
        <color theme="1"/>
        <rFont val="Calibri"/>
        <family val="2"/>
        <scheme val="minor"/>
      </rPr>
      <t>Resleeper, Rerailing, Culvert Installation, 
Level Xing installation</t>
    </r>
  </si>
  <si>
    <t>Construction 1 : 4 Steel</t>
  </si>
  <si>
    <t>CS4</t>
  </si>
  <si>
    <t>Construction 1 : 2 Steel</t>
  </si>
  <si>
    <t>CS2</t>
  </si>
  <si>
    <t>Construction Concrete</t>
  </si>
  <si>
    <t>CC</t>
  </si>
  <si>
    <r>
      <rPr>
        <b/>
        <sz val="11"/>
        <color theme="1"/>
        <rFont val="Calibri"/>
        <family val="2"/>
        <scheme val="minor"/>
      </rPr>
      <t>Points &amp; Crossings</t>
    </r>
    <r>
      <rPr>
        <sz val="11"/>
        <color theme="1"/>
        <rFont val="Calibri"/>
        <family val="2"/>
        <scheme val="minor"/>
      </rPr>
      <t xml:space="preserve">
Installation of any new P&amp;C and or relative 
maintenance tamping over points</t>
    </r>
  </si>
  <si>
    <t>Points &amp; Crossings  Steel</t>
  </si>
  <si>
    <t>Points &amp; Crossings Timbers</t>
  </si>
  <si>
    <t>PCT</t>
  </si>
  <si>
    <t>Points &amp; Crossings Concrete</t>
  </si>
  <si>
    <t>PCC</t>
  </si>
  <si>
    <r>
      <t xml:space="preserve">Measuring
</t>
    </r>
    <r>
      <rPr>
        <sz val="11"/>
        <color theme="1"/>
        <rFont val="Calibri"/>
        <family val="2"/>
        <scheme val="minor"/>
      </rPr>
      <t xml:space="preserve">All track recording </t>
    </r>
  </si>
  <si>
    <t>Measuring All Types</t>
  </si>
  <si>
    <t>ALC</t>
  </si>
  <si>
    <r>
      <t xml:space="preserve">Cycle Type
</t>
    </r>
    <r>
      <rPr>
        <sz val="11"/>
        <color theme="1"/>
        <rFont val="Calibri"/>
        <family val="2"/>
        <scheme val="minor"/>
      </rPr>
      <t>Tamping</t>
    </r>
  </si>
  <si>
    <t>Single Plunge</t>
  </si>
  <si>
    <t>P1SP</t>
  </si>
  <si>
    <t>Double Plunge</t>
  </si>
  <si>
    <t>Triple Plunge</t>
  </si>
  <si>
    <t>P1TP</t>
  </si>
  <si>
    <t>Single Plunge Double Plunge</t>
  </si>
  <si>
    <t>SPDP</t>
  </si>
  <si>
    <r>
      <t xml:space="preserve">Regulating
</t>
    </r>
    <r>
      <rPr>
        <sz val="11"/>
        <color theme="1"/>
        <rFont val="Calibri"/>
        <family val="2"/>
        <scheme val="minor"/>
      </rPr>
      <t>Ballast</t>
    </r>
  </si>
  <si>
    <t>Ballast Brooming</t>
  </si>
  <si>
    <t>BROOM</t>
  </si>
  <si>
    <t>Final Regulating / Profiling</t>
  </si>
  <si>
    <t>PROFILE</t>
  </si>
  <si>
    <t>Code of Practice - Track and Civil Infrastructure</t>
  </si>
  <si>
    <t>Document ID: W190-400-001/002 (Rev 2.01)</t>
  </si>
  <si>
    <t>Track Geometry Sub-sections 3.5.4 and 6.5.3.2</t>
  </si>
  <si>
    <t>3.5.4 Deem to Comply Design</t>
  </si>
  <si>
    <t>The design geometry may be derived using the following design limits. The ‘absolute limits’</t>
  </si>
  <si>
    <t>defined in Table 3.4 are limits based on safety considerations. The ‘typical limits defined in</t>
  </si>
  <si>
    <t>Table 3.4 are of a higher standard and are the normally accepted design limits representing</t>
  </si>
  <si>
    <t>good practice.</t>
  </si>
  <si>
    <t>The design limits in Table 3.4 may be applied by using the design equations defined in Clause</t>
  </si>
  <si>
    <t>3.5.3.</t>
  </si>
  <si>
    <t>For reverse curves there should be a minimum straight of 20 m between consecutive curves.</t>
  </si>
  <si>
    <t>Desirably the minimum straight should be 0.5V metres.</t>
  </si>
  <si>
    <t>6.5.3.2 Geometry Defect Categories</t>
  </si>
  <si>
    <t>Limits have been specified in Table 6.2 for the following geometry defect categories:</t>
  </si>
  <si>
    <t>Gauge</t>
  </si>
  <si>
    <t>Gauge is measured between points 16 mm below the top and on the gauge (or inside) face</t>
  </si>
  <si>
    <t>of the rails.</t>
  </si>
  <si>
    <t>* Wide gauge is based on well tied timber dogspiked track.</t>
  </si>
  <si>
    <t>* Tight gauge is measured including any head flow present.</t>
  </si>
  <si>
    <t>Horizontal alignment</t>
  </si>
  <si>
    <t>Horizontal alignment is measured using the mid-ordinate offset (versine) of a 10m chord.</t>
  </si>
  <si>
    <t>Limits have been set based on the variation from the actual design versine. A fitted versine</t>
  </si>
  <si>
    <t>can be used in lieu of the design versine where the fitted versine still complies with the</t>
  </si>
  <si>
    <t>minimum design standards.</t>
  </si>
  <si>
    <t>At low speeds, i.e., defect bands A and B, the minimum radius negotiable by rolling stock is</t>
  </si>
  <si>
    <t>used as the limiting criterion.</t>
  </si>
  <si>
    <t>Top (vertical alignment)</t>
  </si>
  <si>
    <t>Vertical alignment is assessed using two criteria; Short Top is measured using the offset 1.8</t>
  </si>
  <si>
    <t>m from one end of a 10 m chord, and Long Top is measured using the offset at the midordinate</t>
  </si>
  <si>
    <t>of a 20 m chord.</t>
  </si>
  <si>
    <t>Cross Level</t>
  </si>
  <si>
    <t>Cross level is measured as the variation from the design difference in rail level.</t>
  </si>
  <si>
    <t>Twist</t>
  </si>
  <si>
    <t>Twist is the variation in cross level along the track and should be assessed using two criteria;</t>
  </si>
  <si>
    <t>Short Twist is measured over 2 m and Long Twist is measured over 14 m. Different long</t>
  </si>
  <si>
    <t>twist parameter limits apply in transition curves than in other track (i.e., tangent and circular</t>
  </si>
  <si>
    <t>curves), where the long twist may be primarily the result of a designed cross level variation.</t>
  </si>
  <si>
    <t xml:space="preserve">Track Lateral Stability Sub-section 3.15.4 </t>
  </si>
  <si>
    <t>3.15.4 Deemed to Comply Design</t>
  </si>
  <si>
    <t>The design neutral temperature should be between 35oC and 40oC.</t>
  </si>
  <si>
    <t>When performing track infrastructure works including re-sleepering, re-ballasting, resurfacing,</t>
  </si>
  <si>
    <t>re-railing and de-stressing that would cause track instability, the safe operating temperature,</t>
  </si>
  <si>
    <t>should be:</t>
  </si>
  <si>
    <t>* Concrete Sleepered Track &lt; 60oC rail temperature</t>
  </si>
  <si>
    <t>* Steel / Timber Sleepered Track &lt; 58oC rail temperature</t>
  </si>
  <si>
    <t>Ballast Profile Sub-section 3.9.4.2</t>
  </si>
  <si>
    <t>3.9.4.2 Ballast Profile</t>
  </si>
  <si>
    <t>Figure 3.4 and Table 3.7 prescribe the track cross-sectional ballast profiles that are deemed</t>
  </si>
  <si>
    <t>to comply with the requirements of this Code.</t>
  </si>
  <si>
    <t>Stress Control Sub-section 4.5.1.1</t>
  </si>
  <si>
    <t>4.5.1.1 Adjust Rail Stress</t>
  </si>
  <si>
    <t>The principal elements which should be included in the practices for rail stress adjustment</t>
  </si>
  <si>
    <t>on continuously welded rail are prescribed in this Clause.</t>
  </si>
  <si>
    <t>Rail stress assessment and, if necessary adjustment, should be carried out whenever the</t>
  </si>
  <si>
    <t>following events occur:</t>
  </si>
  <si>
    <t>* track work or realignment may have affected the rail stress by more than an</t>
  </si>
  <si>
    <t xml:space="preserve">   equivalent of a 5°C temperature change from the design neutral temperature [1]</t>
  </si>
  <si>
    <t>Notes:</t>
  </si>
  <si>
    <t>[1] For example a realignment of 50 mm over a 10 m chord is equivalent to a 5ºC</t>
  </si>
  <si>
    <t>temperature change.</t>
  </si>
  <si>
    <t>Clearances Sub-section 3.4.4</t>
  </si>
  <si>
    <t>3.4.4 Deemded to Comply Design</t>
  </si>
  <si>
    <t>The static rolling stock outline for Standard Gauge Track is shown in Appendix 4 termed the</t>
  </si>
  <si>
    <t>“Standard/Narrow Gauge Clearance Diagram.” Appendix 4 also includes the Clearance Diagram for</t>
  </si>
  <si>
    <t>Dual Gauge tracks within Brookfield Rail network.</t>
  </si>
  <si>
    <t>A minimum air gap between the swept rolling stock outlines and a structure (or the swept rolling</t>
  </si>
  <si>
    <t>stock outlines on adjacent tracks) of 300 mm (made up of 3 equal air gaps of 100 mm) has</t>
  </si>
  <si>
    <t>been used to determine the deemed to comply design.</t>
  </si>
  <si>
    <t>Day</t>
  </si>
  <si>
    <t>Machine</t>
  </si>
  <si>
    <t>District</t>
  </si>
  <si>
    <t>Track</t>
  </si>
  <si>
    <t>Cycle Type</t>
  </si>
  <si>
    <t>Regulator Work</t>
  </si>
  <si>
    <t>Work Order Number</t>
  </si>
  <si>
    <t>Operator</t>
  </si>
  <si>
    <t>Supervisor</t>
  </si>
  <si>
    <t>Structure Clearance</t>
  </si>
  <si>
    <t>DFT</t>
  </si>
  <si>
    <t>DFT2</t>
  </si>
  <si>
    <t xml:space="preserve">DFT </t>
  </si>
  <si>
    <t>TRACK CODES &gt;&gt;</t>
  </si>
  <si>
    <t>TRACK CODES FOR DYNAMIC DROP DOWN LISTS</t>
  </si>
  <si>
    <t>Monday</t>
  </si>
  <si>
    <t>TM500 SG</t>
  </si>
  <si>
    <t>01CLB</t>
  </si>
  <si>
    <t>PTA</t>
  </si>
  <si>
    <t>A Bloor</t>
  </si>
  <si>
    <t xml:space="preserve">Pass </t>
  </si>
  <si>
    <t>Column1</t>
  </si>
  <si>
    <t>Column2</t>
  </si>
  <si>
    <t>Column3</t>
  </si>
  <si>
    <t>Tuesday</t>
  </si>
  <si>
    <t>TM747 NG</t>
  </si>
  <si>
    <t>GOLDFIELDS</t>
  </si>
  <si>
    <t>01CLU</t>
  </si>
  <si>
    <t>PROJECTS</t>
  </si>
  <si>
    <t>Non-compliant</t>
  </si>
  <si>
    <t>Fail</t>
  </si>
  <si>
    <t>METRO</t>
  </si>
  <si>
    <t>MIDWEST</t>
  </si>
  <si>
    <t>03CLB</t>
  </si>
  <si>
    <t>SOUTHERN</t>
  </si>
  <si>
    <t>59CLB</t>
  </si>
  <si>
    <t>SOUTHWEST</t>
  </si>
  <si>
    <t>02CLB</t>
  </si>
  <si>
    <t>KARARA</t>
  </si>
  <si>
    <t>MAIN</t>
  </si>
  <si>
    <t>RRP</t>
  </si>
  <si>
    <t xml:space="preserve">ARMADALE DOWN </t>
  </si>
  <si>
    <t>NEWEST</t>
  </si>
  <si>
    <t>01 MLD</t>
  </si>
  <si>
    <t>EVOLVE</t>
  </si>
  <si>
    <t>CBH</t>
  </si>
  <si>
    <t>ARRIVAL ROAD</t>
  </si>
  <si>
    <t>BHP</t>
  </si>
  <si>
    <t>FMG</t>
  </si>
  <si>
    <t>RTIO</t>
  </si>
  <si>
    <t>DDEML</t>
  </si>
  <si>
    <t>RMC</t>
  </si>
  <si>
    <t>AURIZON</t>
  </si>
  <si>
    <t>SOUTH32</t>
  </si>
  <si>
    <t>INTERNAL</t>
  </si>
  <si>
    <t>Wednesday</t>
  </si>
  <si>
    <t>TM740 SG</t>
  </si>
  <si>
    <t>01MLB</t>
  </si>
  <si>
    <t>BALLAST DROP</t>
  </si>
  <si>
    <t>A Stapleton</t>
  </si>
  <si>
    <t>B Winslade</t>
  </si>
  <si>
    <t>03MLB</t>
  </si>
  <si>
    <t>59MLB</t>
  </si>
  <si>
    <t>02MLB</t>
  </si>
  <si>
    <t>LOOP</t>
  </si>
  <si>
    <t xml:space="preserve">ARMADALE UP </t>
  </si>
  <si>
    <t>01 MLU</t>
  </si>
  <si>
    <t>ARRIVAL ROAD 1</t>
  </si>
  <si>
    <t>DDML</t>
  </si>
  <si>
    <t>Thursday</t>
  </si>
  <si>
    <t>TM735 NG</t>
  </si>
  <si>
    <t>B Adams</t>
  </si>
  <si>
    <t>01XOB</t>
  </si>
  <si>
    <t>03PS3</t>
  </si>
  <si>
    <t>59XOB</t>
  </si>
  <si>
    <t>02XOB</t>
  </si>
  <si>
    <t>SIDING</t>
  </si>
  <si>
    <t>CITY DOWN</t>
  </si>
  <si>
    <t>06 MLU</t>
  </si>
  <si>
    <t>ARRIVAL ROAD 2</t>
  </si>
  <si>
    <t>DDWML</t>
  </si>
  <si>
    <t>Friday</t>
  </si>
  <si>
    <t>TM734 SG</t>
  </si>
  <si>
    <t>01MLU</t>
  </si>
  <si>
    <t>50MLB</t>
  </si>
  <si>
    <t>03XOB</t>
  </si>
  <si>
    <t>60CLB</t>
  </si>
  <si>
    <t>13CLB</t>
  </si>
  <si>
    <t>REFUGE</t>
  </si>
  <si>
    <t>CITY UP</t>
  </si>
  <si>
    <t>06 MLD</t>
  </si>
  <si>
    <t>ARRIVAL ROAD 3</t>
  </si>
  <si>
    <t>MLBR</t>
  </si>
  <si>
    <t>Saturday</t>
  </si>
  <si>
    <t>01PS1</t>
  </si>
  <si>
    <t>B Watt Adams</t>
  </si>
  <si>
    <t>J Beitlich</t>
  </si>
  <si>
    <t>51CLB</t>
  </si>
  <si>
    <t>34CLB</t>
  </si>
  <si>
    <t>60MLB</t>
  </si>
  <si>
    <t>13MLB</t>
  </si>
  <si>
    <t>GINDALBIE</t>
  </si>
  <si>
    <t>FREMANTLE DOWN</t>
  </si>
  <si>
    <t>TCL UP</t>
  </si>
  <si>
    <t>DEAD END</t>
  </si>
  <si>
    <t>DEPARTURE ROAD</t>
  </si>
  <si>
    <t>MLETP</t>
  </si>
  <si>
    <t>Sunday</t>
  </si>
  <si>
    <t>01PS2</t>
  </si>
  <si>
    <t>K Barnett</t>
  </si>
  <si>
    <t>04CLB</t>
  </si>
  <si>
    <t>51MLB</t>
  </si>
  <si>
    <t>01XOD</t>
  </si>
  <si>
    <t>34MLB</t>
  </si>
  <si>
    <t>60XOB</t>
  </si>
  <si>
    <t>15MLB</t>
  </si>
  <si>
    <t>ANSTEEL</t>
  </si>
  <si>
    <t>FREMANTLE UP</t>
  </si>
  <si>
    <t>TCL DOWN</t>
  </si>
  <si>
    <t>CROSSOVER</t>
  </si>
  <si>
    <t>DEPARTURE ROAD 1</t>
  </si>
  <si>
    <t>MLPARA</t>
  </si>
  <si>
    <t>TM742 SG</t>
  </si>
  <si>
    <t>01PS3</t>
  </si>
  <si>
    <t>B Wrightson</t>
  </si>
  <si>
    <t>M Wilkinson</t>
  </si>
  <si>
    <t>04MLB</t>
  </si>
  <si>
    <t>51XOB</t>
  </si>
  <si>
    <t>01XOU</t>
  </si>
  <si>
    <t>34PS1</t>
  </si>
  <si>
    <t>61CLB</t>
  </si>
  <si>
    <t>15XOB</t>
  </si>
  <si>
    <t>K10</t>
  </si>
  <si>
    <t>JOONDALUP DOWN</t>
  </si>
  <si>
    <t>YRE UP</t>
  </si>
  <si>
    <t>UP</t>
  </si>
  <si>
    <t>DEPARTURE ROAD 2</t>
  </si>
  <si>
    <t>MLTP</t>
  </si>
  <si>
    <t>TM741 NG</t>
  </si>
  <si>
    <t>01PS4</t>
  </si>
  <si>
    <t>04XOB</t>
  </si>
  <si>
    <t>52CLB</t>
  </si>
  <si>
    <t>05MLB</t>
  </si>
  <si>
    <t>34PS2</t>
  </si>
  <si>
    <t>61MLB</t>
  </si>
  <si>
    <t>16MLB</t>
  </si>
  <si>
    <t>K20</t>
  </si>
  <si>
    <t>JOONDALUP UP</t>
  </si>
  <si>
    <t>YRE DOWN</t>
  </si>
  <si>
    <t>DOWN</t>
  </si>
  <si>
    <t>DEPARTURE ROAD 3</t>
  </si>
  <si>
    <t>MLWA</t>
  </si>
  <si>
    <t>TM738 SG</t>
  </si>
  <si>
    <t>01PS5</t>
  </si>
  <si>
    <t>52MLB</t>
  </si>
  <si>
    <t>06MLB</t>
  </si>
  <si>
    <t>61XOB</t>
  </si>
  <si>
    <t>17MLB</t>
  </si>
  <si>
    <t>G10</t>
  </si>
  <si>
    <t>KENWICK - THORNLIE</t>
  </si>
  <si>
    <t>GI2C UP</t>
  </si>
  <si>
    <t>EAST</t>
  </si>
  <si>
    <t>CBH ROAD</t>
  </si>
  <si>
    <t>MLWTP</t>
  </si>
  <si>
    <t>01PS6</t>
  </si>
  <si>
    <t>D Ruthenberg</t>
  </si>
  <si>
    <t>52XOB</t>
  </si>
  <si>
    <t>06MLD</t>
  </si>
  <si>
    <t>90MLB</t>
  </si>
  <si>
    <t>62CLB</t>
  </si>
  <si>
    <t>18CLB</t>
  </si>
  <si>
    <t>G20</t>
  </si>
  <si>
    <t>MANDURAH DOWN</t>
  </si>
  <si>
    <t>GI2C DOWN</t>
  </si>
  <si>
    <t>WEST</t>
  </si>
  <si>
    <t>MLYA</t>
  </si>
  <si>
    <t>TM732 SG</t>
  </si>
  <si>
    <t>H Beek</t>
  </si>
  <si>
    <t>53MLB</t>
  </si>
  <si>
    <t>06MLU</t>
  </si>
  <si>
    <t>91CLB</t>
  </si>
  <si>
    <t>62MLB</t>
  </si>
  <si>
    <t>18MLB</t>
  </si>
  <si>
    <t>MANDURAH UP</t>
  </si>
  <si>
    <t>YARD</t>
  </si>
  <si>
    <t>MMLHR</t>
  </si>
  <si>
    <t>TM731 SG</t>
  </si>
  <si>
    <t>01XOB2</t>
  </si>
  <si>
    <t>I Blanket</t>
  </si>
  <si>
    <t>35CLB</t>
  </si>
  <si>
    <t>01YD1B</t>
  </si>
  <si>
    <t>06XOB</t>
  </si>
  <si>
    <t>91MLB</t>
  </si>
  <si>
    <t>62XOB</t>
  </si>
  <si>
    <t>18XOB</t>
  </si>
  <si>
    <t>MIDLAND DOWN</t>
  </si>
  <si>
    <t>SERVICE LINE</t>
  </si>
  <si>
    <t>1 ROAD</t>
  </si>
  <si>
    <t>TM730 NG</t>
  </si>
  <si>
    <t>35MLB</t>
  </si>
  <si>
    <t>01YD2B</t>
  </si>
  <si>
    <t>06XOU</t>
  </si>
  <si>
    <t>91XOB</t>
  </si>
  <si>
    <t>63MLB</t>
  </si>
  <si>
    <t>27MLB</t>
  </si>
  <si>
    <t>MIDLAND UP</t>
  </si>
  <si>
    <t>2 ROAD</t>
  </si>
  <si>
    <t>TM727 SG</t>
  </si>
  <si>
    <t>J Bennett</t>
  </si>
  <si>
    <t>35XOB</t>
  </si>
  <si>
    <t>01YD3B</t>
  </si>
  <si>
    <t>07MLB</t>
  </si>
  <si>
    <t>94CLB</t>
  </si>
  <si>
    <t>64MLB</t>
  </si>
  <si>
    <t>28MLB</t>
  </si>
  <si>
    <t>THORNLIE DOWN</t>
  </si>
  <si>
    <t>3 ROAD</t>
  </si>
  <si>
    <t>TM723 NG</t>
  </si>
  <si>
    <t>01YD10B</t>
  </si>
  <si>
    <t>36CLB</t>
  </si>
  <si>
    <t>51YD1B</t>
  </si>
  <si>
    <t>08MLB</t>
  </si>
  <si>
    <t>94MLB</t>
  </si>
  <si>
    <t>65MLB</t>
  </si>
  <si>
    <t>71CLB</t>
  </si>
  <si>
    <t>THORNLIE UP</t>
  </si>
  <si>
    <t>4 ROAD</t>
  </si>
  <si>
    <t>KRAB</t>
  </si>
  <si>
    <t>01YD11B</t>
  </si>
  <si>
    <t>L Duffy</t>
  </si>
  <si>
    <t>36MLB</t>
  </si>
  <si>
    <t>51YD2B</t>
  </si>
  <si>
    <t>08XOB</t>
  </si>
  <si>
    <t>03YD1B</t>
  </si>
  <si>
    <t>31CLB</t>
  </si>
  <si>
    <t>71MLB</t>
  </si>
  <si>
    <t>NOWERGUP</t>
  </si>
  <si>
    <t>01YD12B</t>
  </si>
  <si>
    <t>L Hale</t>
  </si>
  <si>
    <t>36XOB</t>
  </si>
  <si>
    <t>52YD1B</t>
  </si>
  <si>
    <t>09CLB</t>
  </si>
  <si>
    <t>03YD2B</t>
  </si>
  <si>
    <t>31MLB</t>
  </si>
  <si>
    <t>75MLB</t>
  </si>
  <si>
    <t>YANCHEP UP</t>
  </si>
  <si>
    <t>TIE-IN</t>
  </si>
  <si>
    <t>M Flatt</t>
  </si>
  <si>
    <t>37CLB</t>
  </si>
  <si>
    <t>52YD2B</t>
  </si>
  <si>
    <t>09MLB</t>
  </si>
  <si>
    <t>03YD3B</t>
  </si>
  <si>
    <t>31XOB</t>
  </si>
  <si>
    <t>79MLB</t>
  </si>
  <si>
    <t>YANCHEP DOWN</t>
  </si>
  <si>
    <t>01YD1D</t>
  </si>
  <si>
    <t>M Tion</t>
  </si>
  <si>
    <t>37MLB</t>
  </si>
  <si>
    <t>991MLB</t>
  </si>
  <si>
    <t>09XOB</t>
  </si>
  <si>
    <t>03YD4B</t>
  </si>
  <si>
    <t>33CLB</t>
  </si>
  <si>
    <t>79XOB</t>
  </si>
  <si>
    <t>UNKNOWN</t>
  </si>
  <si>
    <t>01YD1U</t>
  </si>
  <si>
    <t>37XOB</t>
  </si>
  <si>
    <t>991XOB</t>
  </si>
  <si>
    <t>10MLB</t>
  </si>
  <si>
    <t>03YD5B</t>
  </si>
  <si>
    <t>33MLB</t>
  </si>
  <si>
    <t>80MLB</t>
  </si>
  <si>
    <t>38CLB</t>
  </si>
  <si>
    <t>992CLB</t>
  </si>
  <si>
    <t>11CLB</t>
  </si>
  <si>
    <t>34YD1B</t>
  </si>
  <si>
    <t>59YD1B</t>
  </si>
  <si>
    <t>81MLB</t>
  </si>
  <si>
    <t>R Toner</t>
  </si>
  <si>
    <t>38MLB</t>
  </si>
  <si>
    <t>992MLB</t>
  </si>
  <si>
    <t>11MLB</t>
  </si>
  <si>
    <t>34YD2B</t>
  </si>
  <si>
    <t>59YD2B</t>
  </si>
  <si>
    <t>82MLB</t>
  </si>
  <si>
    <t>01YD4B</t>
  </si>
  <si>
    <t>S Creusot</t>
  </si>
  <si>
    <t>991YD1B</t>
  </si>
  <si>
    <t>11XOB</t>
  </si>
  <si>
    <t>34YD3B</t>
  </si>
  <si>
    <t>59YD3B</t>
  </si>
  <si>
    <t>82XOB</t>
  </si>
  <si>
    <t>01YD5B</t>
  </si>
  <si>
    <t>S Meerton</t>
  </si>
  <si>
    <t>991YD2B</t>
  </si>
  <si>
    <t>19MLB</t>
  </si>
  <si>
    <t>91YD1B</t>
  </si>
  <si>
    <t>60YD1B</t>
  </si>
  <si>
    <t>83MLB</t>
  </si>
  <si>
    <t>01YD6B</t>
  </si>
  <si>
    <t>S Musgrove</t>
  </si>
  <si>
    <t>991YD3B</t>
  </si>
  <si>
    <t>19XOB</t>
  </si>
  <si>
    <t>91YD2B</t>
  </si>
  <si>
    <t>60YD2B</t>
  </si>
  <si>
    <t>02YD1B</t>
  </si>
  <si>
    <t>01YD7B</t>
  </si>
  <si>
    <t>S Pilbeam</t>
  </si>
  <si>
    <t>992YD1B</t>
  </si>
  <si>
    <t>26MLB</t>
  </si>
  <si>
    <t>60YD3B</t>
  </si>
  <si>
    <t>02YD2B</t>
  </si>
  <si>
    <t>01YD8B</t>
  </si>
  <si>
    <t>S. Meerton</t>
  </si>
  <si>
    <t>992YD2B</t>
  </si>
  <si>
    <t>60YD4B</t>
  </si>
  <si>
    <t>02YD3B</t>
  </si>
  <si>
    <t>01YD9B</t>
  </si>
  <si>
    <t>992YD3B</t>
  </si>
  <si>
    <t>60YD5B</t>
  </si>
  <si>
    <t>02YD4B</t>
  </si>
  <si>
    <t>W Bateman</t>
  </si>
  <si>
    <t>04YD1B</t>
  </si>
  <si>
    <t>60YD6B</t>
  </si>
  <si>
    <t>18YD1B</t>
  </si>
  <si>
    <t>60YD7B</t>
  </si>
  <si>
    <t>18YD2B</t>
  </si>
  <si>
    <t>02PS1</t>
  </si>
  <si>
    <t>60YD8B</t>
  </si>
  <si>
    <t>18YD3B</t>
  </si>
  <si>
    <t>02PS2</t>
  </si>
  <si>
    <t>61YD1B</t>
  </si>
  <si>
    <t>71YD1B</t>
  </si>
  <si>
    <t>02PS3</t>
  </si>
  <si>
    <t>34YD4B</t>
  </si>
  <si>
    <t>61YD2B</t>
  </si>
  <si>
    <t>79YD1B</t>
  </si>
  <si>
    <t>02PS4</t>
  </si>
  <si>
    <t>34YD5B</t>
  </si>
  <si>
    <t>61YD3B</t>
  </si>
  <si>
    <t>79YD2B</t>
  </si>
  <si>
    <t>02PS5</t>
  </si>
  <si>
    <t>34YD6B</t>
  </si>
  <si>
    <t>62YD1B</t>
  </si>
  <si>
    <t>02PS6</t>
  </si>
  <si>
    <t>34YD7B</t>
  </si>
  <si>
    <t>62YD2B</t>
  </si>
  <si>
    <t>35YD1B</t>
  </si>
  <si>
    <t>63YD1B</t>
  </si>
  <si>
    <t>35YD2B</t>
  </si>
  <si>
    <t>06YD1B</t>
  </si>
  <si>
    <t>31YD1B</t>
  </si>
  <si>
    <t>35YD3B</t>
  </si>
  <si>
    <t>06YD2B</t>
  </si>
  <si>
    <t>31YD2B</t>
  </si>
  <si>
    <t>35YD4B</t>
  </si>
  <si>
    <t>06YD3B</t>
  </si>
  <si>
    <t>31YD3B</t>
  </si>
  <si>
    <t>36YD1B</t>
  </si>
  <si>
    <t>06YD4B</t>
  </si>
  <si>
    <t>31YD4B</t>
  </si>
  <si>
    <t>02YD5B</t>
  </si>
  <si>
    <t>37YD1B</t>
  </si>
  <si>
    <t>06YD5B</t>
  </si>
  <si>
    <t>31YD5B</t>
  </si>
  <si>
    <t>38YD1B</t>
  </si>
  <si>
    <t>06YD6B</t>
  </si>
  <si>
    <t>38YD2B</t>
  </si>
  <si>
    <t>06YD7B</t>
  </si>
  <si>
    <t>03PS1</t>
  </si>
  <si>
    <t>38YD3B</t>
  </si>
  <si>
    <t>06YD8B</t>
  </si>
  <si>
    <t>03PS2</t>
  </si>
  <si>
    <t>06YD9B</t>
  </si>
  <si>
    <t>09YD1B</t>
  </si>
  <si>
    <t>09YD2B</t>
  </si>
  <si>
    <t>09YD3B</t>
  </si>
  <si>
    <t>11MLBN</t>
  </si>
  <si>
    <t>19MLBN</t>
  </si>
  <si>
    <t>19YD1B</t>
  </si>
  <si>
    <t>19YD2B</t>
  </si>
  <si>
    <t>19YD3B</t>
  </si>
  <si>
    <t>19YD4B</t>
  </si>
  <si>
    <t>19YD5B</t>
  </si>
  <si>
    <t>04YD2B</t>
  </si>
  <si>
    <t>04YD3B</t>
  </si>
  <si>
    <t>06YD10B</t>
  </si>
  <si>
    <t>06CLB</t>
  </si>
  <si>
    <t>06YD11B</t>
  </si>
  <si>
    <t>06YD12B</t>
  </si>
  <si>
    <t>06PS1</t>
  </si>
  <si>
    <t>06PS10</t>
  </si>
  <si>
    <t>06PS11</t>
  </si>
  <si>
    <t>06PS12</t>
  </si>
  <si>
    <t>06PS13</t>
  </si>
  <si>
    <t>06PS14</t>
  </si>
  <si>
    <t>06PS2</t>
  </si>
  <si>
    <t>06PS3</t>
  </si>
  <si>
    <t>06PS4</t>
  </si>
  <si>
    <t>06PS5</t>
  </si>
  <si>
    <t>06PS6</t>
  </si>
  <si>
    <t>06PS7</t>
  </si>
  <si>
    <t>06PS8</t>
  </si>
  <si>
    <t>06PS9</t>
  </si>
  <si>
    <t>06XOD</t>
  </si>
  <si>
    <t>09PS1</t>
  </si>
  <si>
    <t>09PS2</t>
  </si>
  <si>
    <t>09PS3</t>
  </si>
  <si>
    <t>11PS1</t>
  </si>
  <si>
    <t>13PS1</t>
  </si>
  <si>
    <t>13PS2</t>
  </si>
  <si>
    <t>13PS3</t>
  </si>
  <si>
    <t>13PS4</t>
  </si>
  <si>
    <t>13XOB</t>
  </si>
  <si>
    <t>13YD1B</t>
  </si>
  <si>
    <t>15PS1</t>
  </si>
  <si>
    <t>18PS1</t>
  </si>
  <si>
    <t>18PS2</t>
  </si>
  <si>
    <t>18YD4B</t>
  </si>
  <si>
    <t>19PS1</t>
  </si>
  <si>
    <t>19PS2</t>
  </si>
  <si>
    <t>19PS3</t>
  </si>
  <si>
    <t>19PS4</t>
  </si>
  <si>
    <t>19PS5</t>
  </si>
  <si>
    <t>19PS6</t>
  </si>
  <si>
    <t>19PS7</t>
  </si>
  <si>
    <t>19PS8</t>
  </si>
  <si>
    <t>19PS9</t>
  </si>
  <si>
    <t>19YD6B</t>
  </si>
  <si>
    <t>19YD7B</t>
  </si>
  <si>
    <t>19YD8B</t>
  </si>
  <si>
    <t>19YD9B</t>
  </si>
  <si>
    <t>31PS1</t>
  </si>
  <si>
    <t>31PS2</t>
  </si>
  <si>
    <t>31PS3</t>
  </si>
  <si>
    <t>31PS4</t>
  </si>
  <si>
    <t>33YD1B</t>
  </si>
  <si>
    <t>34PS3</t>
  </si>
  <si>
    <t>34PS4</t>
  </si>
  <si>
    <t>34PS5</t>
  </si>
  <si>
    <t>34PS6</t>
  </si>
  <si>
    <t>34PS7</t>
  </si>
  <si>
    <t>35PS1</t>
  </si>
  <si>
    <t>35PS2</t>
  </si>
  <si>
    <t>35YD5B</t>
  </si>
  <si>
    <t>36YD2B</t>
  </si>
  <si>
    <t>37YD2B</t>
  </si>
  <si>
    <t>51PS1</t>
  </si>
  <si>
    <t>51PS2</t>
  </si>
  <si>
    <t>51PS3</t>
  </si>
  <si>
    <t>51PS4</t>
  </si>
  <si>
    <t>51YD3B</t>
  </si>
  <si>
    <t>52PS1</t>
  </si>
  <si>
    <t>52PS2</t>
  </si>
  <si>
    <t>59PS1</t>
  </si>
  <si>
    <t>59PS2</t>
  </si>
  <si>
    <t>59PS3</t>
  </si>
  <si>
    <t>60PS1</t>
  </si>
  <si>
    <t>60PS2</t>
  </si>
  <si>
    <t>63CLB</t>
  </si>
  <si>
    <t>63XOB</t>
  </si>
  <si>
    <t>63YD2B</t>
  </si>
  <si>
    <t>64CLB</t>
  </si>
  <si>
    <t>64XOB</t>
  </si>
  <si>
    <t>64YD1B</t>
  </si>
  <si>
    <t>666MLB</t>
  </si>
  <si>
    <t>666YD1B</t>
  </si>
  <si>
    <t>666YD2B</t>
  </si>
  <si>
    <t>666YD3B</t>
  </si>
  <si>
    <t>667MLB</t>
  </si>
  <si>
    <t>668MLB</t>
  </si>
  <si>
    <t>71PS1</t>
  </si>
  <si>
    <t>71PS2</t>
  </si>
  <si>
    <t>71XOB</t>
  </si>
  <si>
    <t>71YD2B</t>
  </si>
  <si>
    <t>71YD3B</t>
  </si>
  <si>
    <t>79CLB</t>
  </si>
  <si>
    <t>79PS1</t>
  </si>
  <si>
    <t>79PS2</t>
  </si>
  <si>
    <t>80PS1</t>
  </si>
  <si>
    <t>91PS1</t>
  </si>
  <si>
    <t>91PS2</t>
  </si>
  <si>
    <t>91PS3</t>
  </si>
  <si>
    <t>91PS4</t>
  </si>
  <si>
    <t>91PS5</t>
  </si>
  <si>
    <t>91PS6</t>
  </si>
  <si>
    <t>91YD3B</t>
  </si>
  <si>
    <t>91YD4B</t>
  </si>
  <si>
    <t>91YD5B</t>
  </si>
  <si>
    <t>91YD6B</t>
  </si>
  <si>
    <t>91YD7B</t>
  </si>
  <si>
    <t>91YD8B</t>
  </si>
  <si>
    <t>91YD9B</t>
  </si>
  <si>
    <t>92MLB</t>
  </si>
  <si>
    <t>94YD1B</t>
  </si>
  <si>
    <t>94YD2B</t>
  </si>
  <si>
    <t>94YD3B</t>
  </si>
  <si>
    <t>94YD4B</t>
  </si>
  <si>
    <t>991PS1</t>
  </si>
  <si>
    <t>991PS10</t>
  </si>
  <si>
    <t>991PS11</t>
  </si>
  <si>
    <t>991PS12</t>
  </si>
  <si>
    <t>991PS2</t>
  </si>
  <si>
    <t>991PS3</t>
  </si>
  <si>
    <t>991PS4</t>
  </si>
  <si>
    <t>991PS5</t>
  </si>
  <si>
    <t>991PS6</t>
  </si>
  <si>
    <t>991PS7</t>
  </si>
  <si>
    <t>991PS8</t>
  </si>
  <si>
    <t>991PS9</t>
  </si>
  <si>
    <t>992PS1</t>
  </si>
  <si>
    <t>Armadale UP Main</t>
  </si>
  <si>
    <t>Armadale DOWN Main</t>
  </si>
  <si>
    <t>Fremantle UP Main</t>
  </si>
  <si>
    <t>Fremantle DOWN Main</t>
  </si>
  <si>
    <t>Joondalup UP Main</t>
  </si>
  <si>
    <t>Joondalup DOWN Main</t>
  </si>
  <si>
    <t>Mandurah UP Main</t>
  </si>
  <si>
    <t>Mandurah DOWN Main</t>
  </si>
  <si>
    <t>Midland UP Main</t>
  </si>
  <si>
    <t>Midland DOWN Main</t>
  </si>
  <si>
    <t>Kenwick - Thornlie</t>
  </si>
  <si>
    <t>City DOWN Main</t>
  </si>
  <si>
    <t>City UP Main</t>
  </si>
  <si>
    <t>Karara Main</t>
  </si>
  <si>
    <t>Karara Loop</t>
  </si>
  <si>
    <t>Unknown</t>
  </si>
  <si>
    <t>Turnouts</t>
  </si>
  <si>
    <t>Amery No. 1 Pts</t>
  </si>
  <si>
    <t>Avon Yard 201A</t>
  </si>
  <si>
    <t>Avon Yard 202A</t>
  </si>
  <si>
    <t>Avon Yard 202B</t>
  </si>
  <si>
    <t>Avon Yard 204A</t>
  </si>
  <si>
    <t>Avon Yard 204B</t>
  </si>
  <si>
    <t>Avon Yard 209B</t>
  </si>
  <si>
    <t>Avon Yard 210A</t>
  </si>
  <si>
    <t>Avon Yard 210B</t>
  </si>
  <si>
    <t>Avon Yard 211 Pts</t>
  </si>
  <si>
    <t>Avon Yard 212A</t>
  </si>
  <si>
    <t>Avon Yard 212B</t>
  </si>
  <si>
    <t>Avon Yard 213 pts</t>
  </si>
  <si>
    <t>Avon Yard 214A</t>
  </si>
  <si>
    <t>Avon Yard 214B</t>
  </si>
  <si>
    <t>Avon Yard 215A</t>
  </si>
  <si>
    <t>Avon Yard 215B</t>
  </si>
  <si>
    <t>Avon Yard Ballast Road Pts</t>
  </si>
  <si>
    <t>Avon Yard CBH 15 Pts</t>
  </si>
  <si>
    <t>Avon Yard CBH 218 Pts</t>
  </si>
  <si>
    <t>Avon Yard CBH C1 Pts</t>
  </si>
  <si>
    <t xml:space="preserve">Avon Yard CBH C12 Pts </t>
  </si>
  <si>
    <t xml:space="preserve">Avon Yard CBH C13 Pts </t>
  </si>
  <si>
    <t xml:space="preserve">Avon Yard CBH C15 Pts </t>
  </si>
  <si>
    <t xml:space="preserve">Avon Yard CBH C16 Pts </t>
  </si>
  <si>
    <t>Avon Yard CBH C2 Pts</t>
  </si>
  <si>
    <t>Avon Yard CBH C3 Pts</t>
  </si>
  <si>
    <t>Avon Yard CBH C4 Pts</t>
  </si>
  <si>
    <t>Avon Yard CBH C5 Pts</t>
  </si>
  <si>
    <t xml:space="preserve">Avon Yard CBH C6 Pts </t>
  </si>
  <si>
    <t xml:space="preserve">Avon Yard CBH C7 Pts </t>
  </si>
  <si>
    <t xml:space="preserve">Avon Yard CBH C9 Pts </t>
  </si>
  <si>
    <t xml:space="preserve">Avon Yard CBH West End 201B </t>
  </si>
  <si>
    <t>Avon Yard Diamond</t>
  </si>
  <si>
    <t>Avon Yard East End 219B</t>
  </si>
  <si>
    <t xml:space="preserve">Avon Yard East End 220A </t>
  </si>
  <si>
    <t>Avon Yard G1 Pts</t>
  </si>
  <si>
    <t>Avon Yard LR6 Pts</t>
  </si>
  <si>
    <t>Avon Yard No. 17 Pts</t>
  </si>
  <si>
    <t>Avon Yard No. 19 Pts</t>
  </si>
  <si>
    <t>Avon Yard No. 203 Pts</t>
  </si>
  <si>
    <t>Avon Yard PD1 Pts</t>
  </si>
  <si>
    <t>Avon Yard to Loco Road Pts</t>
  </si>
  <si>
    <t>Avon Yard West End 205 Pts</t>
  </si>
  <si>
    <t xml:space="preserve">Avon Yard West End 206B </t>
  </si>
  <si>
    <t xml:space="preserve">Ballidu No. 1 Pts </t>
  </si>
  <si>
    <t xml:space="preserve">Ballidu No. 2 Pts </t>
  </si>
  <si>
    <t xml:space="preserve">Ballidu No. 3 Pts </t>
  </si>
  <si>
    <t xml:space="preserve">Ballidu No. 4 Pts </t>
  </si>
  <si>
    <t xml:space="preserve">Ballidu No. 5 Pts </t>
  </si>
  <si>
    <t xml:space="preserve">Ballidu No. 6 Pts </t>
  </si>
  <si>
    <t xml:space="preserve">Beacon No. 1 Pts </t>
  </si>
  <si>
    <t xml:space="preserve">Beacon No. 2 Pts </t>
  </si>
  <si>
    <t xml:space="preserve">Beacon No. 3 Pts </t>
  </si>
  <si>
    <t xml:space="preserve">Beacon No. 4 Pts </t>
  </si>
  <si>
    <t>Bencubbin No. 1 Pts</t>
  </si>
  <si>
    <t>Bencubbin No. 2 Pts</t>
  </si>
  <si>
    <t xml:space="preserve">Bencubbin No. 3 Pts </t>
  </si>
  <si>
    <t>Bencubbin No. 4 Pts</t>
  </si>
  <si>
    <t>Bencubbin No. 5 Pts</t>
  </si>
  <si>
    <t>Bencubbin No. 6 Pts</t>
  </si>
  <si>
    <t>Bencubbin No. 7 Pts</t>
  </si>
  <si>
    <t xml:space="preserve">Bindi Bindi No. 1 Pts </t>
  </si>
  <si>
    <t xml:space="preserve">Bindi Bindi No. 2 Pts </t>
  </si>
  <si>
    <t>Bindi Bindi No. 3 Pts (Refuge)</t>
  </si>
  <si>
    <t xml:space="preserve">Bodallin 5A </t>
  </si>
  <si>
    <t>Bodallin 5B</t>
  </si>
  <si>
    <t>Bodallin No. 1 Pts</t>
  </si>
  <si>
    <t>Bodallin No. 3 Pts</t>
  </si>
  <si>
    <t>Bodallin No. 9 Pts</t>
  </si>
  <si>
    <t>Bolgart No. 1 Pts</t>
  </si>
  <si>
    <t xml:space="preserve">Bolgart No. 2 Pts </t>
  </si>
  <si>
    <t>Booran No. 1 Pts</t>
  </si>
  <si>
    <t>Booran No. 9 Pts</t>
  </si>
  <si>
    <t>Bungulla No. 1 Pts</t>
  </si>
  <si>
    <t>Bungulla No. 9 Pts</t>
  </si>
  <si>
    <t xml:space="preserve">Burakin No. 1 Pts </t>
  </si>
  <si>
    <t xml:space="preserve">Burakin No. 2 Pts </t>
  </si>
  <si>
    <t xml:space="preserve">Burakin No. 3 Pts </t>
  </si>
  <si>
    <t xml:space="preserve">Burracoppin 5A </t>
  </si>
  <si>
    <t xml:space="preserve">Burracoppin 5B </t>
  </si>
  <si>
    <t>Burracoppin No. 1 Pts</t>
  </si>
  <si>
    <t>Burracoppin No. 3 Pts</t>
  </si>
  <si>
    <t>Burracoppin No. 9 Pts</t>
  </si>
  <si>
    <t xml:space="preserve">Cadoux No. 1 Pts </t>
  </si>
  <si>
    <t>Cadoux No. 2 Pts</t>
  </si>
  <si>
    <t xml:space="preserve">Cadoux No. 3 Pts </t>
  </si>
  <si>
    <t xml:space="preserve">Cadoux No. 4 Pts </t>
  </si>
  <si>
    <t xml:space="preserve">Calingiri No. 1 Pts </t>
  </si>
  <si>
    <t>Calingiri No. 2 Pts</t>
  </si>
  <si>
    <t xml:space="preserve">Calingiri No. 3 Pts </t>
  </si>
  <si>
    <t>Calingiri No. 4 Pts</t>
  </si>
  <si>
    <t xml:space="preserve">Carrabin 5A </t>
  </si>
  <si>
    <t xml:space="preserve">Carrabin 5B </t>
  </si>
  <si>
    <t>Carrabin No. 1 Pts</t>
  </si>
  <si>
    <t>Carrabin No. 3 Pts</t>
  </si>
  <si>
    <t>Carrabin No. 9 Pts</t>
  </si>
  <si>
    <t xml:space="preserve">Cleary No. 1 Pts </t>
  </si>
  <si>
    <t xml:space="preserve">Cleary No. 2 Pts </t>
  </si>
  <si>
    <t>Coondle No. 1 Pts</t>
  </si>
  <si>
    <t xml:space="preserve">Coondle No. 2 Pts </t>
  </si>
  <si>
    <t xml:space="preserve">Cowcowing No. 1 Pts </t>
  </si>
  <si>
    <t xml:space="preserve">Cowcowing No. 2 Pts </t>
  </si>
  <si>
    <t>Cunderdin 5A</t>
  </si>
  <si>
    <t>Cunderdin 5B</t>
  </si>
  <si>
    <t>Cunderdin No. 1 Pts</t>
  </si>
  <si>
    <t>Cunderdin No. 3 Pts</t>
  </si>
  <si>
    <t>Cunderdin No. 4 Pts</t>
  </si>
  <si>
    <t>Cunderdin No. 6 Pts</t>
  </si>
  <si>
    <t>Cunderdin No. 9 Pts</t>
  </si>
  <si>
    <t>Doodlakine 5A</t>
  </si>
  <si>
    <t>Doodlakine 5B</t>
  </si>
  <si>
    <t>Doodlakine No. 1 Pts</t>
  </si>
  <si>
    <t>Doodlakine No. 3 Pts</t>
  </si>
  <si>
    <t>Doodlakine No. 9 Pts</t>
  </si>
  <si>
    <t>Dowerin No. 1 Pts</t>
  </si>
  <si>
    <t>Dowerin No. 2 Pts</t>
  </si>
  <si>
    <t>Dowerin No. 3 Pts</t>
  </si>
  <si>
    <t xml:space="preserve">Ejanding No. 1 Pts </t>
  </si>
  <si>
    <t>Ejanding No. 2 Pts</t>
  </si>
  <si>
    <t xml:space="preserve">Gabbin No. 1 Pts </t>
  </si>
  <si>
    <t>Gabbin No. 2 Pts</t>
  </si>
  <si>
    <t>Gabbin No. 3 Pts</t>
  </si>
  <si>
    <t xml:space="preserve">Gabbin No. 4 Pts </t>
  </si>
  <si>
    <t xml:space="preserve">Goomalling CBH No. 1 Pts </t>
  </si>
  <si>
    <t>Goomalling CBH No. 2 Pts</t>
  </si>
  <si>
    <t xml:space="preserve">Goomalling CBH No. 3 Pts </t>
  </si>
  <si>
    <t>Goomalling No. 1 Pts</t>
  </si>
  <si>
    <t>Goomalling No. 10 Pts</t>
  </si>
  <si>
    <t>Goomalling No. 2 Pts</t>
  </si>
  <si>
    <t>Goomalling No. 3 Pts</t>
  </si>
  <si>
    <t>Goomalling No. 4 Pts</t>
  </si>
  <si>
    <t>Goomalling No. 5 Pts</t>
  </si>
  <si>
    <t>Goomalling No. 6 Pts</t>
  </si>
  <si>
    <t>Grass Valley 5A Switchlock</t>
  </si>
  <si>
    <t>Grass Valley 5B Switchlock</t>
  </si>
  <si>
    <t>Grass Valley No. 1 Pts</t>
  </si>
  <si>
    <t>Grass Valley No. 3 Pts</t>
  </si>
  <si>
    <t>Grass Valley No. 4 Pts</t>
  </si>
  <si>
    <t>Grass Valley No. 9 Pts</t>
  </si>
  <si>
    <t>Hines Hill 5A Switchlock</t>
  </si>
  <si>
    <t>Hines Hill 5B Switchlock</t>
  </si>
  <si>
    <t>Hines Hill No. 3 Pts</t>
  </si>
  <si>
    <t>Hines Hill No. 9 Pts</t>
  </si>
  <si>
    <t>Hines Hill No.1 Pts</t>
  </si>
  <si>
    <t>Jennacubbine No. 1 Pts</t>
  </si>
  <si>
    <t>Jennacubbine No. 10 Pts</t>
  </si>
  <si>
    <t>Jennacubbine No. 2 Pts</t>
  </si>
  <si>
    <t>Jennacubbine No. 20 Pts</t>
  </si>
  <si>
    <t>Jennacubbine No. 3 Pts</t>
  </si>
  <si>
    <t xml:space="preserve">Kalannie No. 1 Pts </t>
  </si>
  <si>
    <t xml:space="preserve">Kalannie No. 2 Pts </t>
  </si>
  <si>
    <t xml:space="preserve">Kalannie No. 3 Pts </t>
  </si>
  <si>
    <t>Kellerberrin 5A</t>
  </si>
  <si>
    <t>Kellerberrin 5B</t>
  </si>
  <si>
    <t>Kellerberrin No. 1 Pts</t>
  </si>
  <si>
    <t>Kellerberrin No. 3 Pts</t>
  </si>
  <si>
    <t>Kellerberrin No. 4 Pts</t>
  </si>
  <si>
    <t>Kellerberrin No. 6 Pts</t>
  </si>
  <si>
    <t>Kellerberrin No. 9 Pts</t>
  </si>
  <si>
    <t xml:space="preserve">Kirwan No. 1 Pts </t>
  </si>
  <si>
    <t xml:space="preserve">Kirwan No. 2 Pts </t>
  </si>
  <si>
    <t xml:space="preserve">Kirwan No. 3 Pts </t>
  </si>
  <si>
    <t>Kondut No. 1 Pts</t>
  </si>
  <si>
    <t xml:space="preserve">Kondut No. 2 Pts </t>
  </si>
  <si>
    <t xml:space="preserve">Kondut No. 3 Pts </t>
  </si>
  <si>
    <t>Konnongorring No. 2 Pts</t>
  </si>
  <si>
    <t>Konnongorring No. 4 Pts</t>
  </si>
  <si>
    <t>Konnongorring No.3 Pts</t>
  </si>
  <si>
    <t>Koorda No. 1 Pts</t>
  </si>
  <si>
    <t>Koorda No. 2 Pts</t>
  </si>
  <si>
    <t xml:space="preserve">Koorda No. 3 Pts </t>
  </si>
  <si>
    <t>Koorda No. 4 Pts</t>
  </si>
  <si>
    <t>Koorda No. 7 Pts</t>
  </si>
  <si>
    <t>Koorda No. 8 Pts</t>
  </si>
  <si>
    <t>Kulja No. 1 Pts</t>
  </si>
  <si>
    <t xml:space="preserve">Kulja No. 2 Pts </t>
  </si>
  <si>
    <t>Kulja No. 3 Pts</t>
  </si>
  <si>
    <t xml:space="preserve">Kulja No. 4 Pts </t>
  </si>
  <si>
    <t>Kununoppin CBH No. 3 Pts</t>
  </si>
  <si>
    <t>Kununoppin CBH No. 5 Pts</t>
  </si>
  <si>
    <t xml:space="preserve">Kununoppin CBH No. 6 Pts </t>
  </si>
  <si>
    <t xml:space="preserve">Kununoppin CBH No. 7 Pts </t>
  </si>
  <si>
    <t xml:space="preserve">Kununoppin No. 1 Pts </t>
  </si>
  <si>
    <t xml:space="preserve">Kununoppin No. 8 Pts </t>
  </si>
  <si>
    <t>Manmanning No. 1 Pts</t>
  </si>
  <si>
    <t>Manmanning No. 2 Pts</t>
  </si>
  <si>
    <t xml:space="preserve">Manmanning No. 3 Pts </t>
  </si>
  <si>
    <t xml:space="preserve">Manmanning No. 4 Pts </t>
  </si>
  <si>
    <t xml:space="preserve">Manmanning No. 5 Pts </t>
  </si>
  <si>
    <t>Manmanning No. 6 Pts</t>
  </si>
  <si>
    <t xml:space="preserve">McLevie No. 1 Pts </t>
  </si>
  <si>
    <t xml:space="preserve">McLevie No. 2 Pts </t>
  </si>
  <si>
    <t>Meckering 5A</t>
  </si>
  <si>
    <t>Meckering 5B</t>
  </si>
  <si>
    <t>Meckering No. 1 Pts</t>
  </si>
  <si>
    <t>Meckering No. 3 Pts</t>
  </si>
  <si>
    <t>Meckering No. 9 Pts</t>
  </si>
  <si>
    <t>Merredin Station No. 341 Pts</t>
  </si>
  <si>
    <t>Merredin Station No. 351 Pts</t>
  </si>
  <si>
    <t>Miling No. 1 Pts</t>
  </si>
  <si>
    <t>Miling No. 2 Pts</t>
  </si>
  <si>
    <t xml:space="preserve">Miling No. 3 Pts </t>
  </si>
  <si>
    <t>Miling No. 4 Pts</t>
  </si>
  <si>
    <t>Minnivale No. 1 Pts</t>
  </si>
  <si>
    <t>Minnivale No. 2 Pts</t>
  </si>
  <si>
    <t>Minnivale No. 3 Pts</t>
  </si>
  <si>
    <t>Minnivale No. 4 Pts</t>
  </si>
  <si>
    <t xml:space="preserve">Minnivale No. 5 Pts  </t>
  </si>
  <si>
    <t>Minnivale No. 6 Pts</t>
  </si>
  <si>
    <t>Minnivale No. 7 Pts</t>
  </si>
  <si>
    <t>Minnivale No. 8 Pts</t>
  </si>
  <si>
    <t xml:space="preserve">Mollerin No. 1 Pts </t>
  </si>
  <si>
    <t>Mollerin No. 2 Pts</t>
  </si>
  <si>
    <t>Mollerin No. 3 Pts</t>
  </si>
  <si>
    <t>Mollerin No. 4 Pts</t>
  </si>
  <si>
    <t>Moorine Rock 5A</t>
  </si>
  <si>
    <t>Moorine Rock 5B</t>
  </si>
  <si>
    <t>Moorine Rock No. 1 Pts</t>
  </si>
  <si>
    <t>Moorine Rock No. 9 Pts</t>
  </si>
  <si>
    <t>Mukinbudin No. 1 Pts</t>
  </si>
  <si>
    <t>Mukinbudin No. 2 Pts</t>
  </si>
  <si>
    <t>Nukarni No. 1 Pts</t>
  </si>
  <si>
    <t>Nukarni No. 2 Pts</t>
  </si>
  <si>
    <t>Nukarni No. 3 Pts</t>
  </si>
  <si>
    <t>Nukarni No. 4 Pts</t>
  </si>
  <si>
    <t>Nungarin Diamond</t>
  </si>
  <si>
    <t xml:space="preserve">Nungarin No. 1 Pts </t>
  </si>
  <si>
    <t xml:space="preserve">Nungarin No. 3 Pts </t>
  </si>
  <si>
    <t xml:space="preserve">Nungarin No. 4 Pts </t>
  </si>
  <si>
    <t xml:space="preserve">Nungarin No. 5 Pts </t>
  </si>
  <si>
    <t xml:space="preserve">Nungarin No. 6 Pts </t>
  </si>
  <si>
    <t xml:space="preserve">Nungarin No. 7 Pts </t>
  </si>
  <si>
    <t>Nungarin No. 9 Pts</t>
  </si>
  <si>
    <t xml:space="preserve">Piawanning No. 1 Pts </t>
  </si>
  <si>
    <t xml:space="preserve">Piawanning No. 2 Pts </t>
  </si>
  <si>
    <t xml:space="preserve">Piawanning No. 3 Pts </t>
  </si>
  <si>
    <t xml:space="preserve">Piawanning No. 5 Pts </t>
  </si>
  <si>
    <t>Pithara No. 2 Pts</t>
  </si>
  <si>
    <t>Pithara No. 3 Pts</t>
  </si>
  <si>
    <t>Pithara No. 5 Pts</t>
  </si>
  <si>
    <t xml:space="preserve">Pithara No. 6 Pts </t>
  </si>
  <si>
    <t xml:space="preserve">Pithara No. 7 Pts </t>
  </si>
  <si>
    <t xml:space="preserve">Pithara No. 8 Pts </t>
  </si>
  <si>
    <t>Seabrook No. 1 Pts</t>
  </si>
  <si>
    <t>Seabrook No. 9 Pts</t>
  </si>
  <si>
    <t>Southern Cross Arrival Road 5A</t>
  </si>
  <si>
    <t>Southern Cross Arrival Road 5B</t>
  </si>
  <si>
    <t>Southern Cross Loop 3A</t>
  </si>
  <si>
    <t>Southern Cross Loop 7B</t>
  </si>
  <si>
    <t>Southern Cross No. 1 Pts</t>
  </si>
  <si>
    <t>Tammin 3A</t>
  </si>
  <si>
    <t>Tammin 5B</t>
  </si>
  <si>
    <t>Tammin 7A</t>
  </si>
  <si>
    <t>Tammin 7B</t>
  </si>
  <si>
    <t>Tammin No. 1 Pts</t>
  </si>
  <si>
    <t>Tammin No. 9 Pts</t>
  </si>
  <si>
    <t xml:space="preserve">Trayning No. 1 Pts </t>
  </si>
  <si>
    <t>Trayning No. 2 Pts</t>
  </si>
  <si>
    <t>Welbungin No. 1 Pts</t>
  </si>
  <si>
    <t xml:space="preserve">Welbungin No. 2 Pts </t>
  </si>
  <si>
    <t xml:space="preserve">Welbungin No. 3 Pts </t>
  </si>
  <si>
    <t>West Merredin Yard 302A</t>
  </si>
  <si>
    <t>West Merredin Yard 302B</t>
  </si>
  <si>
    <t>West Merredin Yard 311A</t>
  </si>
  <si>
    <t>West Merredin Yard 311B</t>
  </si>
  <si>
    <t>West Merredin Yard 'Cheese Knob'</t>
  </si>
  <si>
    <t>West Merredin Yard No. 201 Pts</t>
  </si>
  <si>
    <t>West Merredin Yard No. 202 Pts</t>
  </si>
  <si>
    <t>West Merredin Yard No. 205 Pts</t>
  </si>
  <si>
    <t>West Merredin Yard No. 206 Pts</t>
  </si>
  <si>
    <t>West Merredin Yard No. 251 Pts</t>
  </si>
  <si>
    <t>West Merredin Yard No. 252 Pts</t>
  </si>
  <si>
    <t>West Merredin Yard No. 253 Pts aka 17SG</t>
  </si>
  <si>
    <t>West Merredin Yard No. 254 Pts aka 20SG</t>
  </si>
  <si>
    <t>West Merredin Yard No. 255 Pts aka 21SG</t>
  </si>
  <si>
    <t>West Merredin Yard No. 256 Pts aka 27SG</t>
  </si>
  <si>
    <t>West Merredin Yard No. 257 Pts aka 28SG</t>
  </si>
  <si>
    <t>West Merredin Yard No. 259 Pts aka 31SG</t>
  </si>
  <si>
    <t>West Merredin Yard No. 260 Pts</t>
  </si>
  <si>
    <t>West Merredin Yard No. 301 Pts</t>
  </si>
  <si>
    <t>West Merredin Yard No. 322 Pts</t>
  </si>
  <si>
    <t>West Merredin Yard No. 335 Pts</t>
  </si>
  <si>
    <t>Wongan Hills No. 1 Pts</t>
  </si>
  <si>
    <t>Wongan Hills No. 10 Pts</t>
  </si>
  <si>
    <t xml:space="preserve">Wongan Hills No. 11 Pts </t>
  </si>
  <si>
    <t xml:space="preserve">Wongan Hills No. 12 Pts </t>
  </si>
  <si>
    <t xml:space="preserve">Wongan Hills No. 14 Pts </t>
  </si>
  <si>
    <t xml:space="preserve">Wongan Hills No. 15 Pts </t>
  </si>
  <si>
    <t xml:space="preserve">Wongan Hills No. 16 Pts </t>
  </si>
  <si>
    <t>Wongan Hills No. 9 Pts</t>
  </si>
  <si>
    <t>Wyalkatchem No. 1 Pts</t>
  </si>
  <si>
    <t>Wyalkatchem No. 2 Pts</t>
  </si>
  <si>
    <t>Yerecoin No. 1 Pts</t>
  </si>
  <si>
    <t xml:space="preserve">Yerecoin No. 2 Pts </t>
  </si>
  <si>
    <t>Yerecoin No. 3 Pts</t>
  </si>
  <si>
    <t xml:space="preserve">Yerecoin No. 4 Pts </t>
  </si>
  <si>
    <t xml:space="preserve">Yerecoin No. 5 Pts </t>
  </si>
  <si>
    <t>Beckwith No. 1 Pts</t>
  </si>
  <si>
    <t>Beckwith No. 9 Pts</t>
  </si>
  <si>
    <t>Binduli 121B</t>
  </si>
  <si>
    <t>Binduli 123B</t>
  </si>
  <si>
    <t>Binduli 9A</t>
  </si>
  <si>
    <t>Binduli 9B</t>
  </si>
  <si>
    <t>Bonnievale Loop 5A</t>
  </si>
  <si>
    <t>Bonnievale Loop 5B</t>
  </si>
  <si>
    <t>Bonnievale No. 1 Pts</t>
  </si>
  <si>
    <t>Bonnievale No. 9 Pts</t>
  </si>
  <si>
    <t>Cowan Main No. 10 Pts</t>
  </si>
  <si>
    <t>Cowan Main No. 20 Pts</t>
  </si>
  <si>
    <t>Daniell Loop No. 2 Pts</t>
  </si>
  <si>
    <t>Daniell Main No. 10 Pts</t>
  </si>
  <si>
    <t>Daniell Main No. 20 Pts</t>
  </si>
  <si>
    <t>Darrine Loop 5A</t>
  </si>
  <si>
    <t>Darrine Loop 5B</t>
  </si>
  <si>
    <t>Darrine No. 1 Pts</t>
  </si>
  <si>
    <t>Darrine No. 9 Pts</t>
  </si>
  <si>
    <t xml:space="preserve">Darrine Refuge No. 6 Pts </t>
  </si>
  <si>
    <t>Esperance Industrial Road No. 1 Pts</t>
  </si>
  <si>
    <t>Esperance Industrial Road No. 3 Pts</t>
  </si>
  <si>
    <t>Esperance Industrial Road No. 4 Pts</t>
  </si>
  <si>
    <t>Esperance Loop No. 2 Pts</t>
  </si>
  <si>
    <t>Esperance Main No. 1 Pts</t>
  </si>
  <si>
    <t>Esperance Port Main 7B</t>
  </si>
  <si>
    <t>Esperance Port Main No. 1 Pts</t>
  </si>
  <si>
    <t>Esperance Port Main No. 2 Pts</t>
  </si>
  <si>
    <t>Esperance Port Nickel Rd No. 6 Pts</t>
  </si>
  <si>
    <t>Esperance Port Nickel Rd No. 8 Pts</t>
  </si>
  <si>
    <t>Esperance Port No. 3 Pts</t>
  </si>
  <si>
    <t>Esperance Port Runaround Rd 7A</t>
  </si>
  <si>
    <t xml:space="preserve">Esperance Port Runaround Rd No. 5 Pts </t>
  </si>
  <si>
    <t>Esperance Shell Road No. 6 Pts</t>
  </si>
  <si>
    <t>Esperance Viva Siding No. 2 Pts</t>
  </si>
  <si>
    <t>Esperance Yard Crossover 11A</t>
  </si>
  <si>
    <t>Esperance Yard Loop No. 29 Pts</t>
  </si>
  <si>
    <t>Esperance Yard Main No. 30 Pts</t>
  </si>
  <si>
    <t>Esperance Yard No. 2 Road 11B</t>
  </si>
  <si>
    <t>Esperance Yard No. 2 Road No. 16 Pts</t>
  </si>
  <si>
    <t>Esperance Yard No. 2 Road No. 28 Pts</t>
  </si>
  <si>
    <t>Esperance Yard No. 3 Pts</t>
  </si>
  <si>
    <t>Esperance Yard No. 4 Pts</t>
  </si>
  <si>
    <t>Esperance Yard No. 5 Pts</t>
  </si>
  <si>
    <t>Gibson No. 10 Pts</t>
  </si>
  <si>
    <t>Gibson No. 20 Pts</t>
  </si>
  <si>
    <t>Grass Patch Loop Refuge Siding Pts</t>
  </si>
  <si>
    <t>Grass Patch Main No. 10 Pts</t>
  </si>
  <si>
    <t>Grass Patch Main No. 20 Pts</t>
  </si>
  <si>
    <t>Hampton Acid 7A Switchlock</t>
  </si>
  <si>
    <t>Hampton Acid 7B Switchlock</t>
  </si>
  <si>
    <t>Hampton Ballast 3A Switchlock</t>
  </si>
  <si>
    <t>Hampton Ballast 3B Switchlock</t>
  </si>
  <si>
    <t>Hampton Ballast No. 2 Pts</t>
  </si>
  <si>
    <t>Hampton Loop 5A Switchlock</t>
  </si>
  <si>
    <t>Hampton Loop 5B Switchlock</t>
  </si>
  <si>
    <t xml:space="preserve">Hampton Nickel No. 9 Pts </t>
  </si>
  <si>
    <t>Hampton Nickel No.1 Pts</t>
  </si>
  <si>
    <t>Higginsville Loop No. 2 Pts</t>
  </si>
  <si>
    <t>Higginsville Main No. 10 Pts</t>
  </si>
  <si>
    <t>Higginsville Main No. 20 Pts</t>
  </si>
  <si>
    <t>Jaurdi Loop 5A</t>
  </si>
  <si>
    <t>Jaurdi Loop 5B</t>
  </si>
  <si>
    <t>Jaurdi Main No. 1 Pts</t>
  </si>
  <si>
    <t>Jaurdi No. 9 Pts</t>
  </si>
  <si>
    <t>Jaurdi Refuge No. 6 Pts</t>
  </si>
  <si>
    <t>Kalgoorlie 87B</t>
  </si>
  <si>
    <t xml:space="preserve">Kalgoorlie Chapple St No. 77 Pts </t>
  </si>
  <si>
    <t>Kalgoorlie Loco Junction East 75B</t>
  </si>
  <si>
    <t>Kalgoorlie Maritana St 87A</t>
  </si>
  <si>
    <t>Kalgoorlie Prospector Dock 79A</t>
  </si>
  <si>
    <t xml:space="preserve">Kambalda Loop No. 2 Pts </t>
  </si>
  <si>
    <t>Kambalda Main No. 10 Pts</t>
  </si>
  <si>
    <t>Kambalda Main No. 20 Pts</t>
  </si>
  <si>
    <t>Kambalda Main to Redmine No. 4 Pts</t>
  </si>
  <si>
    <t>Kookynie No. 1 Pts</t>
  </si>
  <si>
    <t>Koolyanobbing Arrival 5A</t>
  </si>
  <si>
    <t>Koolyanobbing Arrival 5B</t>
  </si>
  <si>
    <t>Koolyanobbing Arrival 5C</t>
  </si>
  <si>
    <t>Koolyanobbing Balloon East Refuge Points</t>
  </si>
  <si>
    <t>Koolyanobbing Balloon Loop No. 15 Pts</t>
  </si>
  <si>
    <t>Koolyanobbing Balloon West Refuge Points</t>
  </si>
  <si>
    <t>Koolyanobbing Loop 7A</t>
  </si>
  <si>
    <t>Koolyanobbing Loop 9A</t>
  </si>
  <si>
    <t>Koolyanobbing No. 1 Pts</t>
  </si>
  <si>
    <t>Koolyanobbing No. 11 Pts</t>
  </si>
  <si>
    <t>Koolyanobbing West 13A</t>
  </si>
  <si>
    <t>Lake Julia No. 1 Pts</t>
  </si>
  <si>
    <t>Lake Julia No. 9 Pts</t>
  </si>
  <si>
    <t>Lefroy Loop No. 2 Pts</t>
  </si>
  <si>
    <t>Lefroy Main No. 10 Pts</t>
  </si>
  <si>
    <t>Lefroy Main No. 20 Pts</t>
  </si>
  <si>
    <t>Leonora  Crossover No. 13 Pts</t>
  </si>
  <si>
    <t>Leonora Crossover No. 10 Pts</t>
  </si>
  <si>
    <t>Leonora Crossover No. 11 Pts</t>
  </si>
  <si>
    <t>Leonora Crossover No. 12 Pts</t>
  </si>
  <si>
    <t>Leonora Main Dead End No. 14 Pts</t>
  </si>
  <si>
    <t>Leonora Main No. 1 Pts</t>
  </si>
  <si>
    <t>Leonora Main No. 3 Pts</t>
  </si>
  <si>
    <t>Leonora Main No. 4 Pts</t>
  </si>
  <si>
    <t>Leonora Main No. 5 Pts</t>
  </si>
  <si>
    <t>Leonora Main to Silo (Nickel Siding) No. 8 Pts</t>
  </si>
  <si>
    <t>Leonora Main To Silo No. 7 Pts</t>
  </si>
  <si>
    <t>Leonora Triangle West Leg No. 2 Pts</t>
  </si>
  <si>
    <t>Malcolm No. 1 Pts</t>
  </si>
  <si>
    <t>Malcolm No. 2 Pts</t>
  </si>
  <si>
    <t>Menzies No. 1 Pts</t>
  </si>
  <si>
    <t>Menzies No. 2 Pts</t>
  </si>
  <si>
    <t>Menzies No. 3 Pts</t>
  </si>
  <si>
    <t>Menzies No. 4 Pts</t>
  </si>
  <si>
    <t>Mount Walton No. 1 Pts</t>
  </si>
  <si>
    <t>Norseman No 1 Pts</t>
  </si>
  <si>
    <t>Norseman Siding No. 2 Pts</t>
  </si>
  <si>
    <t>Norseman Siding No. 3 Pts</t>
  </si>
  <si>
    <t>Salmon Gums CBH Siding No. 3 Pts</t>
  </si>
  <si>
    <t>Salmon Gums CBH Siding No. 4 Pts</t>
  </si>
  <si>
    <t>Salmon Gums CBH Siding No. 5 Pts</t>
  </si>
  <si>
    <t>Salmon Gums CBH Siding No. 6 Pts</t>
  </si>
  <si>
    <t>Salmon Gums Loop No. 2 Pts</t>
  </si>
  <si>
    <t>Salmon Gums Loop No. 7 Pts</t>
  </si>
  <si>
    <t>Salmon Gums Main No. 10 Pts</t>
  </si>
  <si>
    <t>Salmon Gums Main No. 20 Pts</t>
  </si>
  <si>
    <t>Scaddan Loop No. 2 Pts</t>
  </si>
  <si>
    <t>Scaddan Main No. 10 Pts</t>
  </si>
  <si>
    <t>Scaddan Main No. 20 Pts</t>
  </si>
  <si>
    <t>Scotia Loop No. 3 Pts</t>
  </si>
  <si>
    <t>Scotia Main No. 1 Pts</t>
  </si>
  <si>
    <t>Scotia Main No. 2 Pts</t>
  </si>
  <si>
    <t>Southern Cross Arrival Road 5C Pts</t>
  </si>
  <si>
    <t>Southern Cross East Back Road (Aurizon) No. 8 Pts</t>
  </si>
  <si>
    <t>Southern Cross No. 9 Pts</t>
  </si>
  <si>
    <t>Southern Cross Yard No. 10 Pts</t>
  </si>
  <si>
    <t>Southern Cross Yard No. 4 Pts</t>
  </si>
  <si>
    <t>Southern Cross Yard No. 6 Pts</t>
  </si>
  <si>
    <t>Stewart Loop 5A</t>
  </si>
  <si>
    <t>Stewart Loop 5B</t>
  </si>
  <si>
    <t>Stewart No. 1 Pts</t>
  </si>
  <si>
    <t>Stewart No. 9 Pts</t>
  </si>
  <si>
    <t>Wallaroo Loop 5A</t>
  </si>
  <si>
    <t>Wallaroo Loop 5B</t>
  </si>
  <si>
    <t xml:space="preserve">Wallaroo No. 1 Pts </t>
  </si>
  <si>
    <t>Wallaroo No. 9 Pts</t>
  </si>
  <si>
    <t>West Kalgoorlie 21A</t>
  </si>
  <si>
    <t>West Kalgoorlie 21B</t>
  </si>
  <si>
    <t>West Kalgoorlie 59B</t>
  </si>
  <si>
    <t>West Kalgoorlie Arrival 27B</t>
  </si>
  <si>
    <t>West Kalgoorlie Arrival 41B</t>
  </si>
  <si>
    <t>West Kalgoorlie Arrival 45B</t>
  </si>
  <si>
    <t>West Kalgoorlie Arrival 47A</t>
  </si>
  <si>
    <t>West Kalgoorlie Assembly Area No. 43 Pts</t>
  </si>
  <si>
    <t>West Kalgoorlie Industrial Road  No. 46 Pts</t>
  </si>
  <si>
    <t>West Kalgoorlie Loop 41A</t>
  </si>
  <si>
    <t>West Kalgoorlie Loop 47B</t>
  </si>
  <si>
    <t>West Kalgoorlie Loop 59A</t>
  </si>
  <si>
    <t xml:space="preserve">West Kalgoorlie Loop No. 25 Pts </t>
  </si>
  <si>
    <t>West Kalgoorlie Viva Siding 58B</t>
  </si>
  <si>
    <t>West Kalgoorlie Yard Crossover Industrial Road No. 62 Pts</t>
  </si>
  <si>
    <t>West Kalgoorlie Yard Crossover Industrial Road No. 63 Pts</t>
  </si>
  <si>
    <t>West Kalgoorlie Yard Industrial Road (Centurion Transport) No. 60 Pts</t>
  </si>
  <si>
    <t>West Kalgoorlie Yard Industrial Road (Cockburn Cement) No. 59 Pts</t>
  </si>
  <si>
    <t>West Kalgoorlie Yard Industrial Road (Gantry Rd) No. 48 Pts</t>
  </si>
  <si>
    <t>West Kalgoorlie Yard Industrial Road (Hampton Transport) No. 47 Pts</t>
  </si>
  <si>
    <t>West Kalgoorlie Yard Industrial Road (Sadliers) No. 49 Pts</t>
  </si>
  <si>
    <t>West Kalgoorlie Yard Industrial Road (Tank Degas) No. 50 Pts</t>
  </si>
  <si>
    <t>West Kalgoorlie Yard Industrial Road No. 57 Pts</t>
  </si>
  <si>
    <t>West Kalgoorlie Yard Industrial Siding (BP/Origin Energy) No. 66 Pts</t>
  </si>
  <si>
    <t>West Kalgoorlie Yard Neck to Yard No. 35 Pts</t>
  </si>
  <si>
    <t>West Kalgoorlie Yard Oil Siding (BP) No. 65 Pts</t>
  </si>
  <si>
    <t>West Kalgoorlie Yard Oil Sidings Road (Caltex) No. 61 Pts</t>
  </si>
  <si>
    <t>West Kalgoorlie Yard Oil Sidings Road (Viva) 58A</t>
  </si>
  <si>
    <t>Cockburn Cement No. 1 Pts</t>
  </si>
  <si>
    <t>Cockburn Cement No. 421A Pts</t>
  </si>
  <si>
    <t>Cockburn Cement No. 421B Pts</t>
  </si>
  <si>
    <t>Cockburn Cement Third Rail Reverse</t>
  </si>
  <si>
    <t xml:space="preserve">Cockburn East Down Main 401A </t>
  </si>
  <si>
    <t xml:space="preserve">Cockburn East Down Main No. 402 Pts </t>
  </si>
  <si>
    <t>Cockburn East Up Main 401B</t>
  </si>
  <si>
    <t>Cockburn North 415A</t>
  </si>
  <si>
    <t>Cockburn North 415B</t>
  </si>
  <si>
    <t>Cockburn North 416A</t>
  </si>
  <si>
    <t xml:space="preserve">Cockburn North 416B </t>
  </si>
  <si>
    <t>Cockburn South 406B</t>
  </si>
  <si>
    <t xml:space="preserve">Cockburn South Down Main 406A </t>
  </si>
  <si>
    <t>Cockburn South Down Main No. 405 Pts</t>
  </si>
  <si>
    <t>Forrestfield 91A</t>
  </si>
  <si>
    <t>Forrestfield Down Main 507A</t>
  </si>
  <si>
    <t>Forrestfield No. 143A Pts</t>
  </si>
  <si>
    <t>Forrestfield No. 143B Pts</t>
  </si>
  <si>
    <t>Forrestfield No. 161B Pts</t>
  </si>
  <si>
    <t>Forrestfield No. 163A Pts</t>
  </si>
  <si>
    <t>Forrestfield No. 163B Pts</t>
  </si>
  <si>
    <t>Forrestfield No. 165 Pts</t>
  </si>
  <si>
    <t>Forrestfield No. 167 Pts</t>
  </si>
  <si>
    <t>Forrestfield No. 169 Pts</t>
  </si>
  <si>
    <t>Forrestfield No. 173 Pts</t>
  </si>
  <si>
    <t>Forrestfield No. 175A Pts</t>
  </si>
  <si>
    <t>Forrestfield No. 175B Pts</t>
  </si>
  <si>
    <t>Forrestfield No. 353 Pts</t>
  </si>
  <si>
    <t>Forrestfield No. 355B Pts</t>
  </si>
  <si>
    <t>Forrestfield No. 357 Pts</t>
  </si>
  <si>
    <t>Forrestfield No. 381 Pts</t>
  </si>
  <si>
    <t>Forrestfield No. 383 Pts</t>
  </si>
  <si>
    <t>Forrestfield No. 385 Pts</t>
  </si>
  <si>
    <t>Forrestfield No. 387 Pts</t>
  </si>
  <si>
    <t>Forrestfield No. 389B</t>
  </si>
  <si>
    <t>Forrestfield No. 391 Pts</t>
  </si>
  <si>
    <t>Forrestfield No. 393A Pts</t>
  </si>
  <si>
    <t>Forrestfield No. 405 Pts</t>
  </si>
  <si>
    <t>Forrestfield No. 407B Pts</t>
  </si>
  <si>
    <t>Forrestfield No. 43 Pts</t>
  </si>
  <si>
    <t>Forrestfield No. 467A Pts</t>
  </si>
  <si>
    <t>Forrestfield No. 467B Pts</t>
  </si>
  <si>
    <t>Forrestfield No. 469 Pts</t>
  </si>
  <si>
    <t>Forrestfield No. 487B Pts</t>
  </si>
  <si>
    <t>Forrestfield No. 489B Pts</t>
  </si>
  <si>
    <t>Forrestfield No. 49 Pts</t>
  </si>
  <si>
    <t>Forrestfield No. 493A Pts</t>
  </si>
  <si>
    <t>Forrestfield No. 497B Pts</t>
  </si>
  <si>
    <t>Forrestfield No. 505 Pts</t>
  </si>
  <si>
    <t>Forrestfield No. 507B Pts</t>
  </si>
  <si>
    <t>Forrestfield No. 87A Pts</t>
  </si>
  <si>
    <t>Forrestfield No. 89 Pts</t>
  </si>
  <si>
    <t>Forrestfield No. 91B Pts</t>
  </si>
  <si>
    <t>Forrestfield No. 93A Pts</t>
  </si>
  <si>
    <t>Forrestfield No. 93B Pts</t>
  </si>
  <si>
    <t>Jumperkine Bypass 11A</t>
  </si>
  <si>
    <t xml:space="preserve">Jumperkine Bypass 1B </t>
  </si>
  <si>
    <t>Jumperkine Down Main 1A</t>
  </si>
  <si>
    <t>Jumperkine Down Main No. 9 Pts</t>
  </si>
  <si>
    <t>Jumperkine No. 5 Pts</t>
  </si>
  <si>
    <t>Jumperkine No. 7 Pts</t>
  </si>
  <si>
    <t>Jumperkine Up Main 11B</t>
  </si>
  <si>
    <t>Jumperkine Up Main No. 3 Pts</t>
  </si>
  <si>
    <t xml:space="preserve">Kenwick East Down Main 29B </t>
  </si>
  <si>
    <t xml:space="preserve">Kenwick East Up Main 29A </t>
  </si>
  <si>
    <t>Kenwick East Up Main No. 27 Pts</t>
  </si>
  <si>
    <t>Kewdale BP Australia No. 10 Pts</t>
  </si>
  <si>
    <t>Kewdale BP Australia Un-numbered Points</t>
  </si>
  <si>
    <t>Kewdale North Service East No. 1 Pts</t>
  </si>
  <si>
    <t>Kewdale North Service East No. 25 Pts</t>
  </si>
  <si>
    <t>Kewdale North Service West No. 2 Pts (TransWA)</t>
  </si>
  <si>
    <t>Kewdale North Service West No. 3 Pts</t>
  </si>
  <si>
    <t>Kewdale North Service West No. 4 Pts</t>
  </si>
  <si>
    <t>Kewdale North Spur Marshalling Road No. 18 Pts</t>
  </si>
  <si>
    <t>Kewdale North Spur Service No. 12 Pts</t>
  </si>
  <si>
    <t>Kewdale North Spur Service No. 15 Pts</t>
  </si>
  <si>
    <t>Kewdale North Spur Service No. 19 Pts</t>
  </si>
  <si>
    <t>Kewdale North Spur Service No. 20 Pts</t>
  </si>
  <si>
    <t>Kewdale North Spur Stow Road 1 No. 13 Pts</t>
  </si>
  <si>
    <t>Kewdale North Spur Stow Road 1 No. 17 Pts</t>
  </si>
  <si>
    <t>Kewdale North Spur Stow Road 2 No. 14 Pts</t>
  </si>
  <si>
    <t>Kewdale North Spur Stow Road 2 No. 16 Pts</t>
  </si>
  <si>
    <t>Kwinana (AG Junction) No. 175 Pts</t>
  </si>
  <si>
    <t>Kwinana (CBH) No. 179 Pts</t>
  </si>
  <si>
    <t>Kwinana (Coogee Chemicals) No. 183 Pts</t>
  </si>
  <si>
    <t>Kwinana (FPA Junction) 185A</t>
  </si>
  <si>
    <t>Kwinana (WMC Junction) No. 169 Pts</t>
  </si>
  <si>
    <t>Kwinana 163A</t>
  </si>
  <si>
    <t>Kwinana CBH No. 171 Pts</t>
  </si>
  <si>
    <t>Kwinana CBH Third Rail Reverse</t>
  </si>
  <si>
    <t>Kwinana No. 13A Pts</t>
  </si>
  <si>
    <t>Kwinana No. 87 Pts</t>
  </si>
  <si>
    <t xml:space="preserve">Kwinana West 107A </t>
  </si>
  <si>
    <t>Kwinana West 107B</t>
  </si>
  <si>
    <t>Kwinana West 111A</t>
  </si>
  <si>
    <t>Kwinana West 111B</t>
  </si>
  <si>
    <t>Kwinana West No. 105 Pts</t>
  </si>
  <si>
    <t>Midland  Up Main 723B</t>
  </si>
  <si>
    <t>Midland 716A</t>
  </si>
  <si>
    <t>Midland 716B</t>
  </si>
  <si>
    <t>Midland 717A</t>
  </si>
  <si>
    <t>Midland 717B</t>
  </si>
  <si>
    <t>Midland 723A</t>
  </si>
  <si>
    <t>Midland Down Main 724A</t>
  </si>
  <si>
    <t>Midland Down Main No. 725 Pts</t>
  </si>
  <si>
    <t>Midland Flashbutt Depot No. 12 Pts</t>
  </si>
  <si>
    <t>Midland Flashbutt Depot No. 13 Pts</t>
  </si>
  <si>
    <t>Midland Flashbutt Depot No. 14 Pts</t>
  </si>
  <si>
    <t>Midland Flashbutt Depot No. 15 Pts</t>
  </si>
  <si>
    <t>Midland Flashbutt Depot No. 5 Diamond</t>
  </si>
  <si>
    <t>Midland Flashbutt Siding No. 1 Diamond</t>
  </si>
  <si>
    <t>Midland Flashbutt Siding No. 1 Pts</t>
  </si>
  <si>
    <t>Midland Flashbutt Siding No. 10 Pts</t>
  </si>
  <si>
    <t>Midland Flashbutt Siding No. 11 Pts</t>
  </si>
  <si>
    <t>Midland Flashbutt Siding No. 16 Pts</t>
  </si>
  <si>
    <t>Midland Flashbutt Siding No. 2 Diamond</t>
  </si>
  <si>
    <t>Midland Flashbutt Siding No. 2 Pts</t>
  </si>
  <si>
    <t>Midland Flashbutt Siding No. 3 Diamond</t>
  </si>
  <si>
    <t>Midland Flashbutt Siding No. 3 Pts</t>
  </si>
  <si>
    <t>Midland Flashbutt Siding No. 4 Diamond</t>
  </si>
  <si>
    <t>Midland Flashbutt Siding No. 4 Pts</t>
  </si>
  <si>
    <t>Midland Flashbutt Siding No. 5 Pts</t>
  </si>
  <si>
    <t>Midland Flashbutt Siding No. 6 Pts</t>
  </si>
  <si>
    <t>Midland Flashbutt Siding No. 7 Pts</t>
  </si>
  <si>
    <t>Midland Flashbutt Siding No. 8 Pts</t>
  </si>
  <si>
    <t>Midland Flashbutt Siding No. 9 Pts</t>
  </si>
  <si>
    <t>Midland No. 712 Pts</t>
  </si>
  <si>
    <t>Midland No. 715 Pts</t>
  </si>
  <si>
    <t>Midland No. 722 Pts</t>
  </si>
  <si>
    <t>Midland Up Main 724B</t>
  </si>
  <si>
    <t>Midland Yard No. 707 Pts</t>
  </si>
  <si>
    <t>Midland Yard No. 709A Pts</t>
  </si>
  <si>
    <t>Millendon Junction Down Main 1A</t>
  </si>
  <si>
    <t>Millendon Junction Down Main 3A</t>
  </si>
  <si>
    <t>Millendon Junction Up Main 1B</t>
  </si>
  <si>
    <t>Moondyne 11B</t>
  </si>
  <si>
    <t>Moondyne Bypass 11A</t>
  </si>
  <si>
    <t>Moondyne Bypass 1A</t>
  </si>
  <si>
    <t>Moondyne Down Main 1B</t>
  </si>
  <si>
    <t>Moondyne No. 5 Pts</t>
  </si>
  <si>
    <t>Moondyne No. 7 Pts</t>
  </si>
  <si>
    <t>Moondyne No. 9 Pts</t>
  </si>
  <si>
    <t>Moondyne Up Main No. 3 Pts</t>
  </si>
  <si>
    <t>Robb Jetty No. 3 Pts</t>
  </si>
  <si>
    <t>Spearwood 10A</t>
  </si>
  <si>
    <t>Spearwood 10B</t>
  </si>
  <si>
    <t>Spearwood 20A</t>
  </si>
  <si>
    <t>Spearwood 20B</t>
  </si>
  <si>
    <t>Spearwood Diamond</t>
  </si>
  <si>
    <t>Toodyay West 25B</t>
  </si>
  <si>
    <t>Toodyay West Bypass 1A</t>
  </si>
  <si>
    <t>Toodyay West Bypass 25A</t>
  </si>
  <si>
    <t>Toodyay West Bypass 7B</t>
  </si>
  <si>
    <t>Toodyay West Down Main 1B</t>
  </si>
  <si>
    <t>Toodyay West Down Main 7A</t>
  </si>
  <si>
    <t>Toodyay West Down Main 9B</t>
  </si>
  <si>
    <t>Toodyay West No. 23 Pts</t>
  </si>
  <si>
    <t>Toodyay West No. 8 Pts</t>
  </si>
  <si>
    <t>Toodyay West Up Main No. 3 Pts</t>
  </si>
  <si>
    <t>Woodbridge South Down Main 751A</t>
  </si>
  <si>
    <t>Woodbridge South No. 752 Pts</t>
  </si>
  <si>
    <t>Woodbridge South Up Main 751B</t>
  </si>
  <si>
    <t>Arrino No. 1 Pts</t>
  </si>
  <si>
    <t>Arrino No. 2 Pts</t>
  </si>
  <si>
    <t>Bell No. 10 Pts</t>
  </si>
  <si>
    <t>Bell No. 20 Pts</t>
  </si>
  <si>
    <t>Bell Refuge Spur No. 2 Pts</t>
  </si>
  <si>
    <t>Bowgada No. 1 Pts</t>
  </si>
  <si>
    <t>Bowgada No. 2 Pts</t>
  </si>
  <si>
    <t>Bunjil No. 1 Pts</t>
  </si>
  <si>
    <t>Bunjil No. 5 Pts</t>
  </si>
  <si>
    <t>Buntine No. 1 Pts</t>
  </si>
  <si>
    <t>Buntine No. 3 Pts</t>
  </si>
  <si>
    <t>Cairn Hill No. 1 Pts</t>
  </si>
  <si>
    <t>Cairn Hill No. 2 Pts</t>
  </si>
  <si>
    <t>Canna No. 1 Pts</t>
  </si>
  <si>
    <t>Canna No. 2 Pts</t>
  </si>
  <si>
    <t>Carnamah No. 1 Pts</t>
  </si>
  <si>
    <t>Carnamah No. 2 Pts</t>
  </si>
  <si>
    <t>Coomberdale No. 1 Pts</t>
  </si>
  <si>
    <t>Coomberdale No. 2 Pts</t>
  </si>
  <si>
    <t>Coorow No. 1 Pts</t>
  </si>
  <si>
    <t>Coorow No. 2 Pts</t>
  </si>
  <si>
    <t>Coorow No. 3 Pts</t>
  </si>
  <si>
    <t>Coorow No. 4 Pts</t>
  </si>
  <si>
    <t>Coorow No. 5 Pts</t>
  </si>
  <si>
    <t>Coorow No. 6 Pts</t>
  </si>
  <si>
    <t>Dean No. 2 Pts</t>
  </si>
  <si>
    <t>Dean North No. 20 Pts</t>
  </si>
  <si>
    <t>Dean South No. 10 Pts</t>
  </si>
  <si>
    <t>Dongara No. 1 Pts</t>
  </si>
  <si>
    <t>Dongara No. 10 Pts aka No. 5 Pts</t>
  </si>
  <si>
    <t>Dongara No. 2 Pts</t>
  </si>
  <si>
    <t>Dongara No. 3 Pts</t>
  </si>
  <si>
    <t>Dongara No. 4 Pts</t>
  </si>
  <si>
    <t>Eneabba No. 1 Pts</t>
  </si>
  <si>
    <t>Eneabba No. 2 Pts</t>
  </si>
  <si>
    <t>Eradu No. 572 Pts</t>
  </si>
  <si>
    <t>Eradu No. 575 Pts</t>
  </si>
  <si>
    <t>Extension Hill 10A</t>
  </si>
  <si>
    <t>Extension Hill No. 1 Pts</t>
  </si>
  <si>
    <t>Extension Hill No. 2 Pts</t>
  </si>
  <si>
    <t>Geraldton Port K2 Pts</t>
  </si>
  <si>
    <t>Geraldton Port K3 Pts</t>
  </si>
  <si>
    <t>Geraldton Port K4 Pts</t>
  </si>
  <si>
    <t>Geraldton Port No. 520 Pts</t>
  </si>
  <si>
    <t>Grants East No. 559 Pts</t>
  </si>
  <si>
    <t>Grants West No. 556 Pts</t>
  </si>
  <si>
    <t>Latham No. 1 Pts</t>
  </si>
  <si>
    <t>Latham No. 2 Pts</t>
  </si>
  <si>
    <t>Latham No. 3 Pts</t>
  </si>
  <si>
    <t>Latham No. 4 Pts</t>
  </si>
  <si>
    <t>Leda No. 10 Pts</t>
  </si>
  <si>
    <t>Leda No. 20 Pts</t>
  </si>
  <si>
    <t>Marchagee No. 1 Pts</t>
  </si>
  <si>
    <t>Marchagee No. 2 Pts</t>
  </si>
  <si>
    <t>Marchagee No. 3 Pts</t>
  </si>
  <si>
    <t>Maya No. 1 Pts</t>
  </si>
  <si>
    <t>Maya No. 2 Pts</t>
  </si>
  <si>
    <t>Millendon Junction 3B</t>
  </si>
  <si>
    <t>Mingenew No. 1 Pts</t>
  </si>
  <si>
    <t>Mingenew No. 4 Pts</t>
  </si>
  <si>
    <t>Mingenew No. 7 Pts</t>
  </si>
  <si>
    <t>Mingenew WATCO Siding Pts</t>
  </si>
  <si>
    <t>Mogumber No. 1 Pts</t>
  </si>
  <si>
    <t>Mogumber No. 5 Pts</t>
  </si>
  <si>
    <t>Monger No. 10 Pts</t>
  </si>
  <si>
    <t>Monger No. 20 Pts</t>
  </si>
  <si>
    <t>Mooliabeenie No. 1 Pts</t>
  </si>
  <si>
    <t>Mooliabeenie No. 2 Pts</t>
  </si>
  <si>
    <t>Mooliabeenie No. 3 Pts</t>
  </si>
  <si>
    <t>Moora No. 1 Pts</t>
  </si>
  <si>
    <t>Moora No. 2 Pts</t>
  </si>
  <si>
    <t>Moora No. 3 Pts</t>
  </si>
  <si>
    <t>Moora No. 4 Pts</t>
  </si>
  <si>
    <t>Moora No. 5 Pts</t>
  </si>
  <si>
    <t>Morawa No. 1 Pts</t>
  </si>
  <si>
    <t>Morawa No. 2 Pts</t>
  </si>
  <si>
    <t>Morawa No. 3 Pts</t>
  </si>
  <si>
    <t>Morawa No. 4 Pts</t>
  </si>
  <si>
    <t>Morawa No. 5 Pts</t>
  </si>
  <si>
    <t>Morawa No. 6 Pts</t>
  </si>
  <si>
    <t>Morawa No. 7 Pts</t>
  </si>
  <si>
    <t>Morawa No. 8 Pts</t>
  </si>
  <si>
    <t>Muchea No. 1 Pts</t>
  </si>
  <si>
    <t>Muchea No. 2 Pts</t>
  </si>
  <si>
    <t>Muchea No. 3 Pts</t>
  </si>
  <si>
    <t>Mullewa No. 1 Pts</t>
  </si>
  <si>
    <t>Mullewa No. 10 Pts</t>
  </si>
  <si>
    <t>Mullewa No. 11 Pts</t>
  </si>
  <si>
    <t>Mullewa No. 12 Pts</t>
  </si>
  <si>
    <t>Mullewa No. 13 Pts</t>
  </si>
  <si>
    <t>Mullewa No. 6 Pts</t>
  </si>
  <si>
    <t xml:space="preserve">Mullewa No. 7 Pts </t>
  </si>
  <si>
    <t>Mullewa No. 8 Pts</t>
  </si>
  <si>
    <t>Mullewa No. 9 Pts</t>
  </si>
  <si>
    <t>Narngulu 537B</t>
  </si>
  <si>
    <t>Narngulu East Main 553B</t>
  </si>
  <si>
    <t>Narngulu East Main 554A</t>
  </si>
  <si>
    <t>Narngulu Iluka SR Siding No. 1 Pts</t>
  </si>
  <si>
    <t>Narngulu Iluka SR Siding No. 2 Pts</t>
  </si>
  <si>
    <t>Narngulu Main 533A</t>
  </si>
  <si>
    <t>Narngulu Main 533B</t>
  </si>
  <si>
    <t>Narngulu Main 548A</t>
  </si>
  <si>
    <t>Narngulu Main 548B</t>
  </si>
  <si>
    <t>Narngulu Main 550A</t>
  </si>
  <si>
    <t>Narngulu Main 550B</t>
  </si>
  <si>
    <t>Narngulu Main No. 530 Pts</t>
  </si>
  <si>
    <t>Narngulu Main No. 536 Pts</t>
  </si>
  <si>
    <t>Narngulu Main No. 537A</t>
  </si>
  <si>
    <t>Narngulu Main No. 538B</t>
  </si>
  <si>
    <t>Narngulu Main No. 541 Pts</t>
  </si>
  <si>
    <t>Narngulu Main No. 547B</t>
  </si>
  <si>
    <t>Narngulu No. 538A</t>
  </si>
  <si>
    <t>Narngulu No. 547A</t>
  </si>
  <si>
    <t>Narngulu Triangle No. 52 Pts</t>
  </si>
  <si>
    <t>Narngulu Weighbridge Siding No. 19 Pts</t>
  </si>
  <si>
    <t>Narngulu Weighbridge Siding No. 20 Pts</t>
  </si>
  <si>
    <t>Nola No. 580 Pts</t>
  </si>
  <si>
    <t>Nola No. 581 Pts</t>
  </si>
  <si>
    <t>Nola No. 583 Pts</t>
  </si>
  <si>
    <t>Northern Gully East No. 567 Pts</t>
  </si>
  <si>
    <t>Northern Gully No. 562 Pts</t>
  </si>
  <si>
    <t>Northern Gully No. 565 Pts</t>
  </si>
  <si>
    <t>Northern Gully West No. 564 Pts</t>
  </si>
  <si>
    <t>Perenjori No. 1 Pts</t>
  </si>
  <si>
    <t>Perenjori No. 2 Pts</t>
  </si>
  <si>
    <t>Perenjori No. 3 Pts</t>
  </si>
  <si>
    <t>Perenjori No. 4 Pts</t>
  </si>
  <si>
    <t>Perenjori No. 5 Pts</t>
  </si>
  <si>
    <t>Perenjori No. 6 Pts</t>
  </si>
  <si>
    <t>Ruvidini 596A</t>
  </si>
  <si>
    <t>South Mine No. 1 Pts</t>
  </si>
  <si>
    <t>South Mine No. 2 Pts</t>
  </si>
  <si>
    <t>Tenindewa No. 588 Pts</t>
  </si>
  <si>
    <t>Tenindewa No. 590 Pts</t>
  </si>
  <si>
    <t>Tenindewa No. 591 Pts</t>
  </si>
  <si>
    <t>Three Springs No. 1 Pts</t>
  </si>
  <si>
    <t>Three Springs No. 10 Pts</t>
  </si>
  <si>
    <t>Three Springs No. 11 Pts</t>
  </si>
  <si>
    <t>Three Springs No. 12 Pts</t>
  </si>
  <si>
    <t>Three Springs No. 13 Pts</t>
  </si>
  <si>
    <t>Three Springs No. 14 Pts</t>
  </si>
  <si>
    <t>Three Springs No. 2 Pts</t>
  </si>
  <si>
    <t>Three Springs No. 3 Pts</t>
  </si>
  <si>
    <t>Three Springs No. 4 Pts</t>
  </si>
  <si>
    <t>Three Springs No. 5 Pts</t>
  </si>
  <si>
    <t>Three Springs No. 6 Pts</t>
  </si>
  <si>
    <t>Three Springs No. 7 Pts</t>
  </si>
  <si>
    <t>Three Springs No. 8 Pts</t>
  </si>
  <si>
    <t>Three Springs No. 9 Pts</t>
  </si>
  <si>
    <t>Tilley (Karara Main) No. 10 Pts</t>
  </si>
  <si>
    <t>Tilley No. 1 Pts</t>
  </si>
  <si>
    <t>Tilley No. 2 Pts</t>
  </si>
  <si>
    <t>Tilley No. 3 Pts</t>
  </si>
  <si>
    <t>Walkaway No. 1 Pts aka No. 10 Pts</t>
  </si>
  <si>
    <t>Walkaway No. 2 Pts</t>
  </si>
  <si>
    <t>Walkaway No. 3 Pts</t>
  </si>
  <si>
    <t>Walkaway No. 4 Pts aka No. 20 Pts</t>
  </si>
  <si>
    <t>Watheroo No. 1 Pts</t>
  </si>
  <si>
    <t>Watheroo No. 2 Pts</t>
  </si>
  <si>
    <t>Wubin No. 1 Pts</t>
  </si>
  <si>
    <t>Wubin No. 11 Pts</t>
  </si>
  <si>
    <t>Wubin No. 2 Pts</t>
  </si>
  <si>
    <t>Ainsworth No. 1 Pts</t>
  </si>
  <si>
    <t>Ainsworth No. 2 Pts</t>
  </si>
  <si>
    <t>Ainsworth No. 3 Pts</t>
  </si>
  <si>
    <t>Ainsworth No. 4 Pts</t>
  </si>
  <si>
    <t>Albany No. 1 Pts</t>
  </si>
  <si>
    <t>Albany No. 10 Pts</t>
  </si>
  <si>
    <t>Albany No. 2 Pts</t>
  </si>
  <si>
    <t>Albany No. 4 Pts</t>
  </si>
  <si>
    <t>Albany No. 6 Pts</t>
  </si>
  <si>
    <t>Albany No. 7 Pts</t>
  </si>
  <si>
    <t>Albany No. 8 Pts</t>
  </si>
  <si>
    <t>Albany No. 9 Pts</t>
  </si>
  <si>
    <t>Ardath No. 1 Pts</t>
  </si>
  <si>
    <t>Ardath No. 2 Pts</t>
  </si>
  <si>
    <t>Ardath No. 3 Pts</t>
  </si>
  <si>
    <t>Ballaying No. 1 Pts</t>
  </si>
  <si>
    <t>Ballaying No. 2 Pts</t>
  </si>
  <si>
    <t>Bendering No. 1 Pts</t>
  </si>
  <si>
    <t>Bendering No. 2 Pts</t>
  </si>
  <si>
    <t>Beverley No. 1 Pts</t>
  </si>
  <si>
    <t>Beverley No. 2 Pts</t>
  </si>
  <si>
    <t>Brookton No. 1 Pts</t>
  </si>
  <si>
    <t>Brookton No. 2 Pts</t>
  </si>
  <si>
    <t>Brookton No. 3 Pts</t>
  </si>
  <si>
    <t>Brookton No. 4 Pts</t>
  </si>
  <si>
    <t>Brookton No. 5 Pts</t>
  </si>
  <si>
    <t>Brookton No. 6 Pts</t>
  </si>
  <si>
    <t>Brookton No. 7 Pts</t>
  </si>
  <si>
    <t>Broomehill No. 1 Pts</t>
  </si>
  <si>
    <t>Broomehill No. 2 Pts</t>
  </si>
  <si>
    <t>Broomehill No. 3 Pts</t>
  </si>
  <si>
    <t>Broomehill No. 4 Pts</t>
  </si>
  <si>
    <t>Broomehill No. 5 Pts</t>
  </si>
  <si>
    <t>Broomehill No. 6 Pts</t>
  </si>
  <si>
    <t>Broomehill No. 7 Pts</t>
  </si>
  <si>
    <t>Broomehill No. 8 Pts</t>
  </si>
  <si>
    <t>Bruce Rock  No. 4 Pts</t>
  </si>
  <si>
    <t>Bruce Rock  No. 5 Pts</t>
  </si>
  <si>
    <t>Bruce Rock CBH No. 7 Pts</t>
  </si>
  <si>
    <t>Bruce Rock CBH No. 8 Pts</t>
  </si>
  <si>
    <t>Bruce Rock No. 1 Pts</t>
  </si>
  <si>
    <t>Bruce Rock No. 2 Pts</t>
  </si>
  <si>
    <t>Bullaring No. 1 Pts</t>
  </si>
  <si>
    <t>Bullaring No. 2 Pts</t>
  </si>
  <si>
    <t>Buniche No. 1 Pts</t>
  </si>
  <si>
    <t>Buniche No. 2 Pts</t>
  </si>
  <si>
    <t>Buniche No. 3 Pts</t>
  </si>
  <si>
    <t>Buniche No. 4 Pts</t>
  </si>
  <si>
    <t>Buniche No. 5 Pts</t>
  </si>
  <si>
    <t>Corrigin No. 1 Pts</t>
  </si>
  <si>
    <t>Corrigin No. 2 Pts</t>
  </si>
  <si>
    <t>Corrigin No. 3 Pts</t>
  </si>
  <si>
    <t>Corrigin No. 4 Pts</t>
  </si>
  <si>
    <t>Corrigin No. 5 Pts</t>
  </si>
  <si>
    <t>Corrigin No. 6 Pts</t>
  </si>
  <si>
    <t>Corrigin No. 7 Pts</t>
  </si>
  <si>
    <t>Cranbrook No. 1 Pts</t>
  </si>
  <si>
    <t>Cranbrook No. 2 Pts</t>
  </si>
  <si>
    <t>Cranbrook No. 3 Pts</t>
  </si>
  <si>
    <t>Cuballing No. 1 Pts</t>
  </si>
  <si>
    <t>Cuballing No. 2 Pts</t>
  </si>
  <si>
    <t>Dudinin No. 1 Pts</t>
  </si>
  <si>
    <t>Dudinin No. 2 Pts</t>
  </si>
  <si>
    <t>Dudinin No. 3 Pts</t>
  </si>
  <si>
    <t>Dudinin No. 4 Pts</t>
  </si>
  <si>
    <t>Dudinin No. 5 Pts</t>
  </si>
  <si>
    <t>Dudinin No. 6 Pts</t>
  </si>
  <si>
    <t>Dumbleyung No. 1 Pts</t>
  </si>
  <si>
    <t>Dumbleyung No. 2 Pts</t>
  </si>
  <si>
    <t>Greenhills No. 1 Pts</t>
  </si>
  <si>
    <t>Greenhills No. 2 Pts</t>
  </si>
  <si>
    <t>Hyden No. 1 Pts</t>
  </si>
  <si>
    <t>Hyden No. 2 Pts</t>
  </si>
  <si>
    <t>Hyden No. 3 Pts</t>
  </si>
  <si>
    <t>Jitarning No. 1 Pts</t>
  </si>
  <si>
    <t>Jitarning No. 2 Pts</t>
  </si>
  <si>
    <t>Karlgarin No. 1 Pts</t>
  </si>
  <si>
    <t>Karlgarin No. 2 Pts</t>
  </si>
  <si>
    <t>Karlgarin No. 3 Pts</t>
  </si>
  <si>
    <t>Karlgarin No. 4 Pts</t>
  </si>
  <si>
    <t>Karlgarin No. 5 Pts</t>
  </si>
  <si>
    <t>Karlgarin No. 6 Pts</t>
  </si>
  <si>
    <t>Katanning No. 1 Pts</t>
  </si>
  <si>
    <t>Katanning No. 10 Pts</t>
  </si>
  <si>
    <t>Katanning No. 11 Pts</t>
  </si>
  <si>
    <t>Katanning No. 12 Pts</t>
  </si>
  <si>
    <t>Katanning No. 13 Pts</t>
  </si>
  <si>
    <t>Katanning No. 14 Pts</t>
  </si>
  <si>
    <t>Katanning No. 15 Pts</t>
  </si>
  <si>
    <t>Katanning No. 16 Pts</t>
  </si>
  <si>
    <t>Katanning No. 2 Pts</t>
  </si>
  <si>
    <t>Katanning No. 3 Pts</t>
  </si>
  <si>
    <t>Katanning No. 4 Pts</t>
  </si>
  <si>
    <t>Katanning No. 5 Pts</t>
  </si>
  <si>
    <t>Katanning No. 6 Pts</t>
  </si>
  <si>
    <t>Katanning No. 7 Pts</t>
  </si>
  <si>
    <t>Katanning No. 8 Pts</t>
  </si>
  <si>
    <t>Katanning No. 9 Pts</t>
  </si>
  <si>
    <t>Katanning Refuge Siding Pts</t>
  </si>
  <si>
    <t>Kendenup No. 1 Pts</t>
  </si>
  <si>
    <t>Kendenup No. 2 Pts</t>
  </si>
  <si>
    <t>Kendenup No. 3 Pts</t>
  </si>
  <si>
    <t>Kondinin No. 1 Pts</t>
  </si>
  <si>
    <t>Kondinin No. 2 Pts</t>
  </si>
  <si>
    <t>Kondinin No. 3 Pts</t>
  </si>
  <si>
    <t>Kondinin No. 4 Pts</t>
  </si>
  <si>
    <t>Kondinin No. 5 Pts</t>
  </si>
  <si>
    <t>Kondinin No. 6 Pts</t>
  </si>
  <si>
    <t xml:space="preserve">Koonadgin No. 1 Pts </t>
  </si>
  <si>
    <t>Koonadgin No. 2 Pts</t>
  </si>
  <si>
    <t>Korbelka No. 1 Pts</t>
  </si>
  <si>
    <t>Korbelka No. 2 Pts</t>
  </si>
  <si>
    <t>Korbelka No. 3 Pts</t>
  </si>
  <si>
    <t>Korbelka No. 4 Pts</t>
  </si>
  <si>
    <t>Kuender No. 1 Pts</t>
  </si>
  <si>
    <t>Kuender No. 2 Pts</t>
  </si>
  <si>
    <t>Kuender No. 3 Pts</t>
  </si>
  <si>
    <t>Kuender No. 4 Pts</t>
  </si>
  <si>
    <t>Kuender No. 5 Pts</t>
  </si>
  <si>
    <t>Kukerin No. 1 Pts</t>
  </si>
  <si>
    <t>Kukerin No. 2 Pts</t>
  </si>
  <si>
    <t>Kukerin No. 3 Pts</t>
  </si>
  <si>
    <t>Kukerin No. 4 Pts</t>
  </si>
  <si>
    <t>Kulin No. 1 Pts</t>
  </si>
  <si>
    <t>Kulin No. 2 Pts</t>
  </si>
  <si>
    <t>Kulin No. 3 Pts</t>
  </si>
  <si>
    <t>Lake Grace No. 1 Pts</t>
  </si>
  <si>
    <t>Lake Grace No. 2 Pts</t>
  </si>
  <si>
    <t>Lake Grace No. 3 Pts</t>
  </si>
  <si>
    <t>Lake Grace No. 4 Pts</t>
  </si>
  <si>
    <t>Lake Grace No. 5 Pts</t>
  </si>
  <si>
    <t>Lake Grace No. 6 Pts</t>
  </si>
  <si>
    <t>Lake Grace No. 7 Pts</t>
  </si>
  <si>
    <t>Lake Grace No. 8 Pts</t>
  </si>
  <si>
    <t>Mawson No. 1 Pts</t>
  </si>
  <si>
    <t>Mawson No. 2 Pts</t>
  </si>
  <si>
    <t>Moulyinning No. 1 Pts</t>
  </si>
  <si>
    <t>Moulyinning No. 2 Pts</t>
  </si>
  <si>
    <t>Mt Kokerby No. 1 Pts</t>
  </si>
  <si>
    <t>Mt Kokerby No. 2 Pts</t>
  </si>
  <si>
    <t>Muntadgin CBH No. 1 Pts</t>
  </si>
  <si>
    <t xml:space="preserve">Muntadgin CBH No. 2 Pts </t>
  </si>
  <si>
    <t>Muntadgin CBH No. 3 Pts</t>
  </si>
  <si>
    <t>Muntadgin CBH No. 4 Pts</t>
  </si>
  <si>
    <t>Muntadgin No. 5 Pts</t>
  </si>
  <si>
    <t>Muntadgin No. 8 Pts</t>
  </si>
  <si>
    <t>Narembeen No. 1 Pts</t>
  </si>
  <si>
    <t>Narembeen No. 2 Pts</t>
  </si>
  <si>
    <t>Narembeen No. 5 Pts</t>
  </si>
  <si>
    <t>Narembeen No. 6 Pts</t>
  </si>
  <si>
    <t>Narembeen No. 7 Pts</t>
  </si>
  <si>
    <t>Narrikup No. 1 Pts</t>
  </si>
  <si>
    <t>Narrikup No. 2 Pts</t>
  </si>
  <si>
    <t>Narrikup No. 3 Pts</t>
  </si>
  <si>
    <t>Narrogin CBH No. 1 Pts</t>
  </si>
  <si>
    <t>Narrogin CBH No. 2 Pts</t>
  </si>
  <si>
    <t>Narrogin CBH No. 3 Pts</t>
  </si>
  <si>
    <t>Narrogin CBH No. 4 Pts</t>
  </si>
  <si>
    <t>Narrogin No. 10 Pts</t>
  </si>
  <si>
    <t>Narrogin No. 11 Pts</t>
  </si>
  <si>
    <t>Narrogin No. 5 Pts</t>
  </si>
  <si>
    <t>Narrogin No. 6 Pts</t>
  </si>
  <si>
    <t>Narrogin No. 7 Pts</t>
  </si>
  <si>
    <t>Narrogin No. 8 Pts</t>
  </si>
  <si>
    <t>Narrogin No. 9 Pts</t>
  </si>
  <si>
    <t>Newdegate No. 1 Pts</t>
  </si>
  <si>
    <t>Newdegate No. 2 Pts</t>
  </si>
  <si>
    <t>Newdegate No. 3 Pts</t>
  </si>
  <si>
    <t>Nomans Lake No. 1 Pts</t>
  </si>
  <si>
    <t>Nomans Lake No. 2 Pts</t>
  </si>
  <si>
    <t>Pingaring No. 1 Pts</t>
  </si>
  <si>
    <t>Pingaring No. 2 Pts</t>
  </si>
  <si>
    <t>Quairading No. 1 Pts</t>
  </si>
  <si>
    <t>Quairading No. 2 Pts</t>
  </si>
  <si>
    <t>Redmond No. 1 Pts</t>
  </si>
  <si>
    <t>South Kumminin No. 1 Pts</t>
  </si>
  <si>
    <t>South Kumminin No. 2 Pts</t>
  </si>
  <si>
    <t>South Kumminin No. 3 Pts</t>
  </si>
  <si>
    <t>Tambellup No. 1 Pts</t>
  </si>
  <si>
    <t>Tambellup No. 2 Pts</t>
  </si>
  <si>
    <t>Tambellup No. 3 Pts</t>
  </si>
  <si>
    <t>Tambellup No. 5 Pts</t>
  </si>
  <si>
    <t>Tambellup No. 6 Pts</t>
  </si>
  <si>
    <t>Tambellup No. 7 Pts</t>
  </si>
  <si>
    <t>Tarin Rock No. 1 Pts</t>
  </si>
  <si>
    <t>Tarin Rock No. 4 Pts</t>
  </si>
  <si>
    <t>Tincurrin No. 1 Pts</t>
  </si>
  <si>
    <t>Tincurrin No. 2 Pts</t>
  </si>
  <si>
    <t>Tincurrin No. 3 Pts</t>
  </si>
  <si>
    <t>Tincurrin No. 4 Pts</t>
  </si>
  <si>
    <t>Wagin CBH No. 11 Pts</t>
  </si>
  <si>
    <t>Wagin CBH No. 12 Pts</t>
  </si>
  <si>
    <t>Wagin CBH No. 13 Pts</t>
  </si>
  <si>
    <t>Wagin CBH No. 14 Pts</t>
  </si>
  <si>
    <t>Wagin CBH No. 15 Pts</t>
  </si>
  <si>
    <t>Wagin No. 1 Pts</t>
  </si>
  <si>
    <t>Wagin No. 10 Pts</t>
  </si>
  <si>
    <t>Wagin No. 2 Pts</t>
  </si>
  <si>
    <t>Wagin No. 3 Pts</t>
  </si>
  <si>
    <t>Wagin No. 4 Pts</t>
  </si>
  <si>
    <t>Wagin No. 5 Pts</t>
  </si>
  <si>
    <t>Wagin No. 6 Pts</t>
  </si>
  <si>
    <t>Wagin No. 7 Pts</t>
  </si>
  <si>
    <t>Wagin No. 8 Pts</t>
  </si>
  <si>
    <t>Wagin No. 9 Pts</t>
  </si>
  <si>
    <t>West Merredin Yard (CBH Road 4 to DG shunting neck)</t>
  </si>
  <si>
    <t>West Merredin Yard 331A</t>
  </si>
  <si>
    <t>West Merredin Yard 331B</t>
  </si>
  <si>
    <t>West Merredin Yard 334A</t>
  </si>
  <si>
    <t>West Merredin Yard No. 223 Pts aka No. 14 Pts</t>
  </si>
  <si>
    <t>West Merredin Yard No. 227 Pts aka No. 7 Pts</t>
  </si>
  <si>
    <t>West Merredin Yard No. 228 Pts aka No. 6 Pts</t>
  </si>
  <si>
    <t>West Merredin Yard No. 231 Pts</t>
  </si>
  <si>
    <t>West Merredin Yard No. 232 Pts</t>
  </si>
  <si>
    <t>West Merredin Yard No. 233 Pts</t>
  </si>
  <si>
    <t>West Merredin Yard No. 234 Pts</t>
  </si>
  <si>
    <t xml:space="preserve">West Merredin Yard No. 235 Pts </t>
  </si>
  <si>
    <t>West Merredin Yard No. 236 Pts</t>
  </si>
  <si>
    <t>West Merredin Yard No. 237 Pts</t>
  </si>
  <si>
    <t>West Merredin Yard No. 238 Pts</t>
  </si>
  <si>
    <t xml:space="preserve">West Merredin Yard No. 239 Pts (CBH 2 Road) </t>
  </si>
  <si>
    <t xml:space="preserve">West Merredin Yard No. 239 Pts (CBH 4 Road) </t>
  </si>
  <si>
    <t>West Merredin Yard No. 240 Pts (CBH 1 Road)</t>
  </si>
  <si>
    <t>West Merredin Yard No. 240 Pts (CBH 4 Road)</t>
  </si>
  <si>
    <t>West Merredin Yard No. 241 Pts</t>
  </si>
  <si>
    <t>West Merredin Yard No. 244 Pts</t>
  </si>
  <si>
    <t>Wickepin No. 1 Pts</t>
  </si>
  <si>
    <t>Wickepin No. 2 Pts</t>
  </si>
  <si>
    <t>Wickepin No. 3 Pts</t>
  </si>
  <si>
    <t>Wickepin No. 4 Pts</t>
  </si>
  <si>
    <t>Wickepin No. 5 Pts</t>
  </si>
  <si>
    <t>Wickepin No. 6 Pts</t>
  </si>
  <si>
    <t>Wogarl No. 1 Pts</t>
  </si>
  <si>
    <t>Wogarl No. 2 Pts</t>
  </si>
  <si>
    <t xml:space="preserve">Wogarl No. 3 Pts </t>
  </si>
  <si>
    <t>Wogarl No. 4 Pts</t>
  </si>
  <si>
    <t>Wogarl No. 5 Pts</t>
  </si>
  <si>
    <t>Woodanilling No. 1 Pts</t>
  </si>
  <si>
    <t>Woodanilling No. 2 Pts</t>
  </si>
  <si>
    <t>Woodanilling No. 3 Pts</t>
  </si>
  <si>
    <t>Woodanilling No. 4 Pts</t>
  </si>
  <si>
    <t>Woodanilling No. 5 Pts</t>
  </si>
  <si>
    <t>Woodanilling No. 6 Pts</t>
  </si>
  <si>
    <t>Yealering No. 1 Pts</t>
  </si>
  <si>
    <t>Yealering No. 2 Pts</t>
  </si>
  <si>
    <t>Yilliminning No. 1 Pts</t>
  </si>
  <si>
    <t>Yilliminning No. 2 Pts</t>
  </si>
  <si>
    <t>Yilliminning No. 3 Pts</t>
  </si>
  <si>
    <t>York CBH No. 10 Pts</t>
  </si>
  <si>
    <t>York CBH No. 4  Pts</t>
  </si>
  <si>
    <t>York CBH No. 5 Pts</t>
  </si>
  <si>
    <t>York No. 1 Pts</t>
  </si>
  <si>
    <t>York No. 2 Pts</t>
  </si>
  <si>
    <t>York No. 3 Pts</t>
  </si>
  <si>
    <t>Yornaning No. 1 Pts</t>
  </si>
  <si>
    <t>Yornaning No. 2 Pts</t>
  </si>
  <si>
    <t>Alumina Junction No. 582 Pts</t>
  </si>
  <si>
    <t>Beela 578A</t>
  </si>
  <si>
    <t>Beela 578B</t>
  </si>
  <si>
    <t>Beela No. 577 Pts</t>
  </si>
  <si>
    <t>Beela No. 579 Pts</t>
  </si>
  <si>
    <t>Benger North No. 546 Pts</t>
  </si>
  <si>
    <t>Benger South No. 544 Pts</t>
  </si>
  <si>
    <t>Brunswick 532A</t>
  </si>
  <si>
    <t>Brunswick 532B</t>
  </si>
  <si>
    <t>Brunswick 534A</t>
  </si>
  <si>
    <t>Brunswick 535B</t>
  </si>
  <si>
    <t>Brunswick Crossover 534B</t>
  </si>
  <si>
    <t>Brunswick Crossover 535A</t>
  </si>
  <si>
    <t>Brunswick East No. 539 Pts</t>
  </si>
  <si>
    <t>Brunswick No. 527 Pts</t>
  </si>
  <si>
    <t>Brunswick No. 531 Pts</t>
  </si>
  <si>
    <t>Brunswick North No. 541 Pts</t>
  </si>
  <si>
    <t>Brunswick South No. 526 Pts</t>
  </si>
  <si>
    <t>Bunbury Inner Habour (B.I.H) 486B</t>
  </si>
  <si>
    <t xml:space="preserve">Bunbury Inner Habour (B.I.H) 487B  </t>
  </si>
  <si>
    <t>Bunbury Inner Harbour 505B</t>
  </si>
  <si>
    <t>Bunbury Inner Harbour No. 485 Pts</t>
  </si>
  <si>
    <t>Bunbury Yard No. 1 Pts</t>
  </si>
  <si>
    <t>Bunbury Yard WACAP 5A</t>
  </si>
  <si>
    <t>Bunbury Yard WACAP No. 2 Pts</t>
  </si>
  <si>
    <t>Bunbury Yard WACAP No. 4 Pts</t>
  </si>
  <si>
    <t>Burekup East No. 502 Pts</t>
  </si>
  <si>
    <t>Burekup West No. 501 Pts</t>
  </si>
  <si>
    <t>Collie 20A</t>
  </si>
  <si>
    <t>Collie No. 1 Pts</t>
  </si>
  <si>
    <t>Collie No. 10 Pts</t>
  </si>
  <si>
    <t>Collie No. 2 Pts</t>
  </si>
  <si>
    <t>Collie No. 7 Pts</t>
  </si>
  <si>
    <t>Coolup North No. 575 Pts</t>
  </si>
  <si>
    <t>Coolup South No. 573 Pts</t>
  </si>
  <si>
    <t>Dandalup North No. 1 Pts</t>
  </si>
  <si>
    <t>Dandalup South No. 5 Pts</t>
  </si>
  <si>
    <t>Ewington Junction No. 10 Pts</t>
  </si>
  <si>
    <t>Keysbrook Ballast Siding Pts</t>
  </si>
  <si>
    <t>Keysbrook Loop North End 3A</t>
  </si>
  <si>
    <t>Keysbrook Loop South End 3B</t>
  </si>
  <si>
    <t>Keysbrook North No. 1 Pts</t>
  </si>
  <si>
    <t>Keysbrook South No. 5 Pts</t>
  </si>
  <si>
    <t>Kwinana 1A</t>
  </si>
  <si>
    <t>Kwinana Alcoa A Pts</t>
  </si>
  <si>
    <t>Kwinana Bauxite Junction No. 131 Pts</t>
  </si>
  <si>
    <t>Kwinana Bauxite Junction No. 133 Pts</t>
  </si>
  <si>
    <t>Kwinana Narrow Gauge (18) Dual gauge (26) Diamond</t>
  </si>
  <si>
    <t xml:space="preserve">Kwinana Narrow Gauge (18) Standard Gauge (19) Diamond </t>
  </si>
  <si>
    <t>Kwinana Yard 13B</t>
  </si>
  <si>
    <t>Kwinana Yard 3A</t>
  </si>
  <si>
    <t>Kwinana Yard 3B</t>
  </si>
  <si>
    <t>Kwinana Yard 47B</t>
  </si>
  <si>
    <t>Kwinana Yard 57A</t>
  </si>
  <si>
    <t>Kwinana Yard 57B (Aurizon)</t>
  </si>
  <si>
    <t>Kwinana Yard 59A</t>
  </si>
  <si>
    <t>Kwinana Yard 59B</t>
  </si>
  <si>
    <t>Kwinana Yard 63B</t>
  </si>
  <si>
    <t>Kwinana Yard 73B</t>
  </si>
  <si>
    <t>Kwinana Yard No. 49 Pts (Aurizon)</t>
  </si>
  <si>
    <t>Kwinana Yard No. 75 Pts</t>
  </si>
  <si>
    <t>Mundijong Junction No. 101 Pts</t>
  </si>
  <si>
    <t>Mundijong Loop 105A</t>
  </si>
  <si>
    <t>Mundijong North No. 103 Pts</t>
  </si>
  <si>
    <t>Mundijong South No. 107 Pts</t>
  </si>
  <si>
    <t>Picton 505A</t>
  </si>
  <si>
    <t>Picton 507A</t>
  </si>
  <si>
    <t>Picton 507B</t>
  </si>
  <si>
    <t>Picton 508B</t>
  </si>
  <si>
    <t>Picton East No. 522 Pts</t>
  </si>
  <si>
    <t>Picton Junction 516A</t>
  </si>
  <si>
    <t>Picton Junction 516B</t>
  </si>
  <si>
    <t>Picton Junction 517A</t>
  </si>
  <si>
    <t>Picton Junction 517B</t>
  </si>
  <si>
    <t>Picton Junction 518A</t>
  </si>
  <si>
    <t>Picton Junction 518B (Aurizon)</t>
  </si>
  <si>
    <t>Picton Junction 519B</t>
  </si>
  <si>
    <t>Picton Junction 525A</t>
  </si>
  <si>
    <t>Picton Junction CSBP 521A</t>
  </si>
  <si>
    <t>Picton Junction CSBP No. 3 Pts</t>
  </si>
  <si>
    <t>Picton Junction CSBP Sleeper Depot No. 1 Pts</t>
  </si>
  <si>
    <t>Picton Junction CSBP Sleeper Depot No. 2 Pts</t>
  </si>
  <si>
    <t>Picton No. 504 Pts</t>
  </si>
  <si>
    <t>Picton No. 506 Pts</t>
  </si>
  <si>
    <t>Picton No. 510 Pts</t>
  </si>
  <si>
    <t>Pinjarra 584A</t>
  </si>
  <si>
    <t>Pinjarra 585B</t>
  </si>
  <si>
    <t>Pinjarra 586B</t>
  </si>
  <si>
    <t>Pinjarra East No. 581 Pts</t>
  </si>
  <si>
    <t>Pinjarra North 589A</t>
  </si>
  <si>
    <t>Pinjarra North No. 590 Pts</t>
  </si>
  <si>
    <t>Pinjarra South 584B</t>
  </si>
  <si>
    <t>Pinjarra South No. 580 Pts</t>
  </si>
  <si>
    <t>Pinjarra South Spur 585A</t>
  </si>
  <si>
    <t>Pinjarra South Spur 587B</t>
  </si>
  <si>
    <t>Wagerup North No. 564 Pts</t>
  </si>
  <si>
    <t>Wagerup South No. 559 Pts</t>
  </si>
  <si>
    <t>Waroona North No. 570 Pts</t>
  </si>
  <si>
    <t>Waroona South No. 568 Pts</t>
  </si>
  <si>
    <t>Warrawarup North No. 552 Pts</t>
  </si>
  <si>
    <t>Warrawarup South No. 550 Pts</t>
  </si>
  <si>
    <t>Wellard East No. 5 Pts</t>
  </si>
  <si>
    <t>Wellard West No. 1 Pts</t>
  </si>
  <si>
    <t>Worsley 583A</t>
  </si>
  <si>
    <t>Worsley 583B</t>
  </si>
  <si>
    <t>Worsley 585A</t>
  </si>
  <si>
    <t>Worsley Crossover 585B</t>
  </si>
  <si>
    <t>Worsley East No. 591 Pts</t>
  </si>
  <si>
    <t>Worsley No. 581 Pts</t>
  </si>
  <si>
    <t>Worsley No. 582 Pts</t>
  </si>
  <si>
    <t>Worsley No. 584 Pts</t>
  </si>
  <si>
    <t>Worsley North No. 586 Pts</t>
  </si>
  <si>
    <t>Yarloop North 557B</t>
  </si>
  <si>
    <t>Yarloop South 555A</t>
  </si>
  <si>
    <t>Yarloop South 555B</t>
  </si>
  <si>
    <t>Activity Date</t>
  </si>
  <si>
    <t>Activity Gang</t>
  </si>
  <si>
    <t>Comment</t>
  </si>
  <si>
    <t>Attachment</t>
  </si>
  <si>
    <t>Equipment Number</t>
  </si>
  <si>
    <t>Maintenance Policy</t>
  </si>
  <si>
    <t>Project Number</t>
  </si>
  <si>
    <t>Type</t>
  </si>
  <si>
    <t>Work Order No.</t>
  </si>
  <si>
    <t>Task Type</t>
  </si>
  <si>
    <t>Time From</t>
  </si>
  <si>
    <t>Time To</t>
  </si>
  <si>
    <t>Time Detail Comment</t>
  </si>
  <si>
    <t>Asset Type</t>
  </si>
  <si>
    <t>Asset Name</t>
  </si>
  <si>
    <t>Material Type</t>
  </si>
  <si>
    <t>Material Quantity</t>
  </si>
  <si>
    <t>Detail Comment</t>
  </si>
  <si>
    <t>Location From</t>
  </si>
  <si>
    <t>Location To</t>
  </si>
  <si>
    <t>&lt;Null&gt;</t>
  </si>
  <si>
    <t>&lt;Skip&gt;</t>
  </si>
  <si>
    <t>Aecom</t>
  </si>
  <si>
    <t/>
  </si>
  <si>
    <t>Adhoc Inspection</t>
  </si>
  <si>
    <t>Ballast Distribution</t>
  </si>
  <si>
    <t>Machine/Gang Work with Possession</t>
  </si>
  <si>
    <t>Access Structure</t>
  </si>
  <si>
    <t>1</t>
  </si>
  <si>
    <t>Central Team_Northam 1</t>
  </si>
  <si>
    <t>AK Car</t>
  </si>
  <si>
    <t>COP- Fortnightly</t>
  </si>
  <si>
    <t>Bridge Inspection - Detailed</t>
  </si>
  <si>
    <t>Ballast</t>
  </si>
  <si>
    <t>GRA</t>
  </si>
  <si>
    <t>Central Team_Northam 2</t>
  </si>
  <si>
    <t>Calculated Activity- For Trending Only</t>
  </si>
  <si>
    <t>COP- Quarterly</t>
  </si>
  <si>
    <t>Bridge Inspection - General</t>
  </si>
  <si>
    <t>Blade</t>
  </si>
  <si>
    <t>LNE</t>
  </si>
  <si>
    <t>Day Shift</t>
  </si>
  <si>
    <t>Measurement Inspection</t>
  </si>
  <si>
    <t>COP- Weekly</t>
  </si>
  <si>
    <t>Bridge Inspection - Load Rating</t>
  </si>
  <si>
    <t>Bridge</t>
  </si>
  <si>
    <t>Number of passes</t>
  </si>
  <si>
    <t>GHD</t>
  </si>
  <si>
    <t>MMY003- NG</t>
  </si>
  <si>
    <t>COP-Annual</t>
  </si>
  <si>
    <t>Catch Point Inspection</t>
  </si>
  <si>
    <t>Bridge Sub-Structure</t>
  </si>
  <si>
    <t>Number of Plunges</t>
  </si>
  <si>
    <t>Goldfields Team_Esperance</t>
  </si>
  <si>
    <t>MMY032- NG</t>
  </si>
  <si>
    <t>COP-Monthly</t>
  </si>
  <si>
    <t>Culvert Inspection - Detailed</t>
  </si>
  <si>
    <t>Bridge Super-Structure</t>
  </si>
  <si>
    <t>Number of Squeezes</t>
  </si>
  <si>
    <t>Goldfields Team_Kalgoolie 1</t>
  </si>
  <si>
    <t>MMY032- SG</t>
  </si>
  <si>
    <t>General</t>
  </si>
  <si>
    <t>Culvert Inspection - General</t>
  </si>
  <si>
    <t>Check Rail</t>
  </si>
  <si>
    <t>Goldfields Team_Kalgoolie 2</t>
  </si>
  <si>
    <t>MRX AMV</t>
  </si>
  <si>
    <t>Data Check Activity</t>
  </si>
  <si>
    <t>Crossing</t>
  </si>
  <si>
    <t>Metro Team</t>
  </si>
  <si>
    <t>N/A</t>
  </si>
  <si>
    <t>Destressing Down</t>
  </si>
  <si>
    <t>Culvert</t>
  </si>
  <si>
    <t>Midwest Team</t>
  </si>
  <si>
    <t>Off-Track Inspection</t>
  </si>
  <si>
    <t>Destressing Narrow</t>
  </si>
  <si>
    <t>Culvert Opening Detail</t>
  </si>
  <si>
    <t>P2DP</t>
  </si>
  <si>
    <t>MPM Team</t>
  </si>
  <si>
    <t>PV6</t>
  </si>
  <si>
    <t>Destressing Up</t>
  </si>
  <si>
    <t>Curve</t>
  </si>
  <si>
    <t>P2SP</t>
  </si>
  <si>
    <t>Night Shift</t>
  </si>
  <si>
    <t>Railmate HQ</t>
  </si>
  <si>
    <t>Grinding</t>
  </si>
  <si>
    <t>Curve Arc</t>
  </si>
  <si>
    <t>P2TP</t>
  </si>
  <si>
    <t>PWP A. Chisholm</t>
  </si>
  <si>
    <t>Railmate KAL</t>
  </si>
  <si>
    <t>Derailer</t>
  </si>
  <si>
    <t>P3DP</t>
  </si>
  <si>
    <t>PWP A. Donnelly</t>
  </si>
  <si>
    <t>Road Rail Vehicle</t>
  </si>
  <si>
    <t>On-track Ultrasonic Testing Narrow Gauge</t>
  </si>
  <si>
    <t>Events</t>
  </si>
  <si>
    <t>P3SP</t>
  </si>
  <si>
    <t>PWP A. Kempson</t>
  </si>
  <si>
    <t>RTI003</t>
  </si>
  <si>
    <t>On-track Ultrasonic Testing Standard Gauge</t>
  </si>
  <si>
    <t>Fastening</t>
  </si>
  <si>
    <t>P3TP</t>
  </si>
  <si>
    <t>PWP B. Bell</t>
  </si>
  <si>
    <t>RTI006</t>
  </si>
  <si>
    <t>Perway Welding</t>
  </si>
  <si>
    <t>Hazard</t>
  </si>
  <si>
    <t>P4DP</t>
  </si>
  <si>
    <t>PWP B. Thomas</t>
  </si>
  <si>
    <t>RTI006A</t>
  </si>
  <si>
    <t>Rail Corrugation Measurement Narrow Gauge</t>
  </si>
  <si>
    <t>Image</t>
  </si>
  <si>
    <t>P5DP</t>
  </si>
  <si>
    <t>PWP D. Harris</t>
  </si>
  <si>
    <t>RTI007</t>
  </si>
  <si>
    <t>Rail Corrugation Measurement Standard Gauge</t>
  </si>
  <si>
    <t>Insulated Rail Joint</t>
  </si>
  <si>
    <t>PTS</t>
  </si>
  <si>
    <t>PWP D. Keenan</t>
  </si>
  <si>
    <t>RTI018</t>
  </si>
  <si>
    <t>Rail Profile Measurement Down</t>
  </si>
  <si>
    <t>Insulated Rail Joint Down</t>
  </si>
  <si>
    <t>PWP D. Stanley-Smith</t>
  </si>
  <si>
    <t>RTI019</t>
  </si>
  <si>
    <t>Rail Profile Measurement Narrow</t>
  </si>
  <si>
    <t>Insulated Rail Joint Narrow</t>
  </si>
  <si>
    <t>Standard UT Detection Method</t>
  </si>
  <si>
    <t>PWP G. McDowall</t>
  </si>
  <si>
    <t>RTI021</t>
  </si>
  <si>
    <t>Rail Profile Measurement Up</t>
  </si>
  <si>
    <t>Insulated Rail Joint Up</t>
  </si>
  <si>
    <t>String Number</t>
  </si>
  <si>
    <t>PWP H. Hart</t>
  </si>
  <si>
    <t>Speno RRVN041- NG</t>
  </si>
  <si>
    <t>Rerail</t>
  </si>
  <si>
    <t>Junction</t>
  </si>
  <si>
    <t>SUREX</t>
  </si>
  <si>
    <t>PWP J. Cockman</t>
  </si>
  <si>
    <t>Speno RRVS041- SG</t>
  </si>
  <si>
    <t>Rerail Down</t>
  </si>
  <si>
    <t>Junction Down</t>
  </si>
  <si>
    <t>TGE</t>
  </si>
  <si>
    <t>PWP J. Retallack</t>
  </si>
  <si>
    <t>TM012 SG</t>
  </si>
  <si>
    <t>Rerail Narrow</t>
  </si>
  <si>
    <t>Junction Narrow</t>
  </si>
  <si>
    <t>TGH</t>
  </si>
  <si>
    <t>PWP J. Stevens</t>
  </si>
  <si>
    <t>TM013 SG</t>
  </si>
  <si>
    <t>Rerail Up</t>
  </si>
  <si>
    <t>Junction Up</t>
  </si>
  <si>
    <t>TRK</t>
  </si>
  <si>
    <t>PWP L. Cupples</t>
  </si>
  <si>
    <t>TM020 SG</t>
  </si>
  <si>
    <t>Re-Sleepering</t>
  </si>
  <si>
    <t>Kilometer Post</t>
  </si>
  <si>
    <t>PWP L. Denholm</t>
  </si>
  <si>
    <t>Single Weld/Joint Installation Down</t>
  </si>
  <si>
    <t>PWP L. Maudsley</t>
  </si>
  <si>
    <t>TM716 SG</t>
  </si>
  <si>
    <t>Single Weld/Joint Installation Narrow</t>
  </si>
  <si>
    <t>Lubricator</t>
  </si>
  <si>
    <t>PWP M. Simpson</t>
  </si>
  <si>
    <t>TM718 NG</t>
  </si>
  <si>
    <t>Single Weld/Joint Installation Up</t>
  </si>
  <si>
    <t>Lubricator Down</t>
  </si>
  <si>
    <t>PWP N. Filipich</t>
  </si>
  <si>
    <t>TM719 NG</t>
  </si>
  <si>
    <t>System</t>
  </si>
  <si>
    <t>Lubricator Narrow</t>
  </si>
  <si>
    <t>PWP N. France</t>
  </si>
  <si>
    <t>TM722 NG</t>
  </si>
  <si>
    <t>Tamping</t>
  </si>
  <si>
    <t>Lubricator Up</t>
  </si>
  <si>
    <t>PWP P. Chapman</t>
  </si>
  <si>
    <t>tampingx</t>
  </si>
  <si>
    <t>Maximum Operating Speed</t>
  </si>
  <si>
    <t>PWP P. Smythe</t>
  </si>
  <si>
    <t>Track Geometry Measurement NG - MRX</t>
  </si>
  <si>
    <t>Mechanical Joint</t>
  </si>
  <si>
    <t>PWP S. Van Beek</t>
  </si>
  <si>
    <t>Track Geometry Measurement NG- Matisa</t>
  </si>
  <si>
    <t>Mechanical Joint Down</t>
  </si>
  <si>
    <t>PWP. J. Lolang</t>
  </si>
  <si>
    <t>TM739 NG</t>
  </si>
  <si>
    <t>Track Geometry Measurement SG - MRX</t>
  </si>
  <si>
    <t>Mechanical Joint Narrow</t>
  </si>
  <si>
    <t>Relief PWP D. Andersen</t>
  </si>
  <si>
    <t>Track Geometry Measurement SG- AK Car</t>
  </si>
  <si>
    <t>Mechanical Joint Up</t>
  </si>
  <si>
    <t>Relief PWP D. Leggett</t>
  </si>
  <si>
    <t>TM741</t>
  </si>
  <si>
    <t>Track Inspection</t>
  </si>
  <si>
    <t>Monument</t>
  </si>
  <si>
    <t>Relief PWP J. Bennett</t>
  </si>
  <si>
    <t>Turnout Inspection</t>
  </si>
  <si>
    <t>Pedestrian Crossing</t>
  </si>
  <si>
    <t>Relief PWP J. Myers</t>
  </si>
  <si>
    <t>TM749 SG</t>
  </si>
  <si>
    <t>Platform</t>
  </si>
  <si>
    <t>S.S. John Boyle</t>
  </si>
  <si>
    <t>TM767 NG</t>
  </si>
  <si>
    <t>Protected Area</t>
  </si>
  <si>
    <t>Shift A</t>
  </si>
  <si>
    <t>Visual and Physical Test</t>
  </si>
  <si>
    <t>Rail</t>
  </si>
  <si>
    <t>Shift B</t>
  </si>
  <si>
    <t>Visual Inspection</t>
  </si>
  <si>
    <t>Rail Down</t>
  </si>
  <si>
    <t>Southern Team_Katanning/Albany</t>
  </si>
  <si>
    <t>Walking Inspection</t>
  </si>
  <si>
    <t>Rail Narrow</t>
  </si>
  <si>
    <t>Southern Team_Narrogin</t>
  </si>
  <si>
    <t>Rail Up</t>
  </si>
  <si>
    <t>Southwest Team</t>
  </si>
  <si>
    <t>Road Crossing</t>
  </si>
  <si>
    <t>SS C. Beek</t>
  </si>
  <si>
    <t>Signage</t>
  </si>
  <si>
    <t>SS G. Findlay</t>
  </si>
  <si>
    <t>Sleeper</t>
  </si>
  <si>
    <t>SS R. Gibbs</t>
  </si>
  <si>
    <t>Sleeper Plate</t>
  </si>
  <si>
    <t>Track Team</t>
  </si>
  <si>
    <t>Station Yard</t>
  </si>
  <si>
    <t>WorleyParsons</t>
  </si>
  <si>
    <t>Structure Under/Over Track</t>
  </si>
  <si>
    <t>Z Gang 105_Southwest</t>
  </si>
  <si>
    <t>Z Gang 107_Southwest</t>
  </si>
  <si>
    <t>Z Gang 108_Southwest</t>
  </si>
  <si>
    <t>Turnout Diamond</t>
  </si>
  <si>
    <t>Z Gang 203_Central</t>
  </si>
  <si>
    <t>Vert Alignment</t>
  </si>
  <si>
    <t>Z Gang 204_Central</t>
  </si>
  <si>
    <t>Weld</t>
  </si>
  <si>
    <t>Z Gang 205_Southern</t>
  </si>
  <si>
    <t>Weld Down</t>
  </si>
  <si>
    <t>Z Gang 206_Southern</t>
  </si>
  <si>
    <t>Weld Narrow</t>
  </si>
  <si>
    <t>Z Gang 207_Midwest</t>
  </si>
  <si>
    <t>Weld Up</t>
  </si>
  <si>
    <t>Z Gang 301_Metro</t>
  </si>
  <si>
    <t>Z Gang 305_Goldfields_Leonora</t>
  </si>
  <si>
    <t>Z Gang 306_Goldfields_Esperance</t>
  </si>
  <si>
    <t>Z Gang 307_Goldfields_Esperance</t>
  </si>
  <si>
    <t>Z Gang 309_Metro</t>
  </si>
  <si>
    <t>Z Gang 310_Goldfields</t>
  </si>
  <si>
    <t>Z John Holland Structures Supervisor</t>
  </si>
  <si>
    <t>ZGang 208_Midwest</t>
  </si>
  <si>
    <t>Index</t>
  </si>
  <si>
    <t>File Name</t>
  </si>
  <si>
    <t>Tamper</t>
  </si>
  <si>
    <t>Regulator</t>
  </si>
  <si>
    <t>Shift</t>
  </si>
  <si>
    <t>Filter</t>
  </si>
  <si>
    <t>OD Start</t>
  </si>
  <si>
    <t>OD End</t>
  </si>
  <si>
    <t>Odometer</t>
  </si>
  <si>
    <t>Site Transfer</t>
  </si>
  <si>
    <t>Waiting on Trains</t>
  </si>
  <si>
    <t>Worksite</t>
  </si>
  <si>
    <t>From [km]</t>
  </si>
  <si>
    <t>To [km]</t>
  </si>
  <si>
    <r>
      <t>Rail Temp [°</t>
    </r>
    <r>
      <rPr>
        <b/>
        <sz val="12"/>
        <rFont val="Calibri"/>
        <family val="2"/>
      </rPr>
      <t>C]</t>
    </r>
  </si>
  <si>
    <t>Line Pre</t>
  </si>
  <si>
    <t>Level Pre</t>
  </si>
  <si>
    <t>Line Post</t>
  </si>
  <si>
    <t>Level Post</t>
  </si>
  <si>
    <t>∆ Line</t>
  </si>
  <si>
    <t>∆ Level</t>
  </si>
  <si>
    <t>Line Improvement %</t>
  </si>
  <si>
    <t>Level Improvement %</t>
  </si>
  <si>
    <t>Slu Left</t>
  </si>
  <si>
    <t>Slu Right</t>
  </si>
  <si>
    <t>Stabled</t>
  </si>
  <si>
    <t>Total KM</t>
  </si>
  <si>
    <t>JH Supervisor</t>
  </si>
  <si>
    <t>JH Operators1</t>
  </si>
  <si>
    <t>JH Operators2</t>
  </si>
  <si>
    <t>Operator Hours</t>
  </si>
  <si>
    <t>R Worksite</t>
  </si>
  <si>
    <t>R Completed</t>
  </si>
  <si>
    <t>R Client Work Order</t>
  </si>
  <si>
    <t>R From [km]</t>
  </si>
  <si>
    <t>R To [km]</t>
  </si>
  <si>
    <t>R Quantity</t>
  </si>
  <si>
    <t>R Code</t>
  </si>
  <si>
    <t>R Cycle</t>
  </si>
  <si>
    <t>R Site Transfer</t>
  </si>
  <si>
    <t>R Daily Crew Travel</t>
  </si>
  <si>
    <t>R Machine Breakdown</t>
  </si>
  <si>
    <t>R Client Delays</t>
  </si>
  <si>
    <t>R Other Delays</t>
  </si>
  <si>
    <t>R Waiting on Trains</t>
  </si>
  <si>
    <t>R Machine Travel</t>
  </si>
  <si>
    <t>R Machine Working</t>
  </si>
  <si>
    <t>R Prestart &amp; Maintenance</t>
  </si>
  <si>
    <t>R Total Hours</t>
  </si>
  <si>
    <t>R Total Regulated</t>
  </si>
  <si>
    <t>R Operators1</t>
  </si>
  <si>
    <t>R Operators2</t>
  </si>
  <si>
    <t>R OD Start</t>
  </si>
  <si>
    <t>R OD End</t>
  </si>
  <si>
    <t>R Odometer</t>
  </si>
  <si>
    <t>R Comments</t>
  </si>
  <si>
    <t>T 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</si>
</sst>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"/>
    <numFmt numFmtId="165" formatCode="0.0000"/>
    <numFmt numFmtId="166" formatCode="dd\-mm\-yyyy;@"/>
    <numFmt numFmtId="167" formatCode="dddd"/>
    <numFmt numFmtId="168" formatCode="dd/mm/yyyy;@"/>
    <numFmt numFmtId="169" formatCode="hhmm"/>
    <numFmt numFmtId="170" formatCode="mmm\-yy;@"/>
  </numFmts>
  <fonts count="3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0070C0"/>
      <name val="Arial"/>
      <family val="2"/>
    </font>
    <font>
      <sz val="11"/>
      <color rgb="FF9C65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i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0"/>
      <color rgb="FFFF0000"/>
      <name val="Arial"/>
      <family val="2"/>
    </font>
    <font>
      <sz val="11"/>
      <color rgb="FF000000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rgb="FFEB1E3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9C4"/>
        <bgColor rgb="FF000000"/>
      </patternFill>
    </fill>
  </fills>
  <borders count="1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double">
        <color indexed="64"/>
      </top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/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n">
        <color auto="1"/>
      </top>
      <bottom style="double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/>
      <top/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 style="double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thick">
        <color theme="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indexed="64"/>
      </right>
      <top/>
      <bottom/>
      <diagonal/>
    </border>
    <border>
      <left/>
      <right style="hair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8" fillId="10" borderId="0" applyNumberFormat="0" applyBorder="0" applyAlignment="0" applyProtection="0"/>
    <xf numFmtId="9" fontId="12" fillId="0" borderId="0" applyFont="0" applyFill="0" applyBorder="0" applyAlignment="0" applyProtection="0"/>
  </cellStyleXfs>
  <cellXfs count="502">
    <xf numFmtId="0" fontId="0" fillId="0" borderId="0" xfId="0"/>
    <xf numFmtId="0" fontId="0" fillId="0" borderId="54" xfId="0" applyBorder="1" applyAlignment="1">
      <alignment vertical="center"/>
    </xf>
    <xf numFmtId="0" fontId="0" fillId="0" borderId="14" xfId="0" applyBorder="1" applyAlignment="1">
      <alignment vertical="center"/>
    </xf>
    <xf numFmtId="1" fontId="2" fillId="0" borderId="12" xfId="0" applyNumberFormat="1" applyFont="1" applyBorder="1" applyAlignment="1" applyProtection="1">
      <alignment horizontal="center" vertical="center"/>
      <protection locked="0"/>
    </xf>
    <xf numFmtId="1" fontId="4" fillId="2" borderId="12" xfId="0" applyNumberFormat="1" applyFont="1" applyFill="1" applyBorder="1" applyAlignment="1" applyProtection="1">
      <alignment horizontal="center" vertical="center"/>
      <protection locked="0"/>
    </xf>
    <xf numFmtId="0" fontId="13" fillId="0" borderId="57" xfId="2" applyNumberFormat="1" applyFont="1" applyFill="1" applyBorder="1" applyAlignment="1">
      <alignment horizontal="center" vertical="center"/>
    </xf>
    <xf numFmtId="0" fontId="13" fillId="0" borderId="55" xfId="2" applyNumberFormat="1" applyFont="1" applyFill="1" applyBorder="1" applyAlignment="1">
      <alignment horizontal="center" vertical="center"/>
    </xf>
    <xf numFmtId="0" fontId="13" fillId="0" borderId="60" xfId="2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1" fontId="15" fillId="3" borderId="0" xfId="2" applyNumberFormat="1" applyFont="1" applyFill="1" applyAlignment="1">
      <alignment horizontal="center" vertical="center"/>
    </xf>
    <xf numFmtId="49" fontId="15" fillId="3" borderId="0" xfId="2" applyNumberFormat="1" applyFont="1" applyFill="1" applyAlignment="1">
      <alignment horizontal="left" vertical="center"/>
    </xf>
    <xf numFmtId="49" fontId="15" fillId="3" borderId="0" xfId="2" applyNumberFormat="1" applyFont="1" applyFill="1" applyAlignment="1">
      <alignment horizontal="center" vertical="center"/>
    </xf>
    <xf numFmtId="166" fontId="15" fillId="3" borderId="0" xfId="2" applyNumberFormat="1" applyFont="1" applyFill="1" applyAlignment="1">
      <alignment horizontal="center" vertical="center"/>
    </xf>
    <xf numFmtId="14" fontId="15" fillId="3" borderId="0" xfId="2" applyNumberFormat="1" applyFont="1" applyFill="1" applyAlignment="1">
      <alignment horizontal="center" vertical="center"/>
    </xf>
    <xf numFmtId="2" fontId="15" fillId="3" borderId="0" xfId="2" applyNumberFormat="1" applyFont="1" applyFill="1" applyAlignment="1">
      <alignment horizontal="center" vertical="center"/>
    </xf>
    <xf numFmtId="164" fontId="15" fillId="3" borderId="0" xfId="2" applyNumberFormat="1" applyFont="1" applyFill="1" applyAlignment="1">
      <alignment horizontal="center" vertical="center"/>
    </xf>
    <xf numFmtId="9" fontId="15" fillId="3" borderId="0" xfId="2" applyFont="1" applyFill="1" applyAlignment="1">
      <alignment horizontal="center" vertical="center"/>
    </xf>
    <xf numFmtId="49" fontId="15" fillId="3" borderId="0" xfId="2" applyNumberFormat="1" applyFont="1" applyFill="1" applyBorder="1" applyAlignment="1">
      <alignment horizontal="center" vertical="center"/>
    </xf>
    <xf numFmtId="0" fontId="15" fillId="3" borderId="0" xfId="2" applyNumberFormat="1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1" fontId="18" fillId="12" borderId="61" xfId="2" applyNumberFormat="1" applyFont="1" applyFill="1" applyBorder="1" applyAlignment="1">
      <alignment horizontal="center" vertical="center"/>
    </xf>
    <xf numFmtId="49" fontId="18" fillId="12" borderId="62" xfId="2" applyNumberFormat="1" applyFont="1" applyFill="1" applyBorder="1" applyAlignment="1">
      <alignment horizontal="left" vertical="center"/>
    </xf>
    <xf numFmtId="49" fontId="18" fillId="12" borderId="62" xfId="2" applyNumberFormat="1" applyFont="1" applyFill="1" applyBorder="1" applyAlignment="1">
      <alignment horizontal="center" vertical="center"/>
    </xf>
    <xf numFmtId="166" fontId="18" fillId="12" borderId="62" xfId="2" applyNumberFormat="1" applyFont="1" applyFill="1" applyBorder="1" applyAlignment="1">
      <alignment horizontal="center" vertical="center"/>
    </xf>
    <xf numFmtId="14" fontId="18" fillId="12" borderId="62" xfId="2" applyNumberFormat="1" applyFont="1" applyFill="1" applyBorder="1" applyAlignment="1">
      <alignment horizontal="center" vertical="center"/>
    </xf>
    <xf numFmtId="1" fontId="18" fillId="12" borderId="62" xfId="2" applyNumberFormat="1" applyFont="1" applyFill="1" applyBorder="1" applyAlignment="1">
      <alignment horizontal="center" vertical="center"/>
    </xf>
    <xf numFmtId="1" fontId="19" fillId="13" borderId="62" xfId="2" applyNumberFormat="1" applyFont="1" applyFill="1" applyBorder="1" applyAlignment="1">
      <alignment horizontal="center" vertical="center"/>
    </xf>
    <xf numFmtId="2" fontId="18" fillId="11" borderId="62" xfId="2" applyNumberFormat="1" applyFont="1" applyFill="1" applyBorder="1" applyAlignment="1">
      <alignment horizontal="center" vertical="center"/>
    </xf>
    <xf numFmtId="1" fontId="18" fillId="14" borderId="62" xfId="2" applyNumberFormat="1" applyFont="1" applyFill="1" applyBorder="1" applyAlignment="1">
      <alignment horizontal="center" vertical="center"/>
    </xf>
    <xf numFmtId="49" fontId="18" fillId="14" borderId="62" xfId="2" applyNumberFormat="1" applyFont="1" applyFill="1" applyBorder="1" applyAlignment="1">
      <alignment horizontal="center" vertical="center"/>
    </xf>
    <xf numFmtId="164" fontId="18" fillId="14" borderId="62" xfId="2" applyNumberFormat="1" applyFont="1" applyFill="1" applyBorder="1" applyAlignment="1">
      <alignment horizontal="center" vertical="center"/>
    </xf>
    <xf numFmtId="2" fontId="19" fillId="13" borderId="62" xfId="2" applyNumberFormat="1" applyFont="1" applyFill="1" applyBorder="1" applyAlignment="1">
      <alignment horizontal="center" vertical="center"/>
    </xf>
    <xf numFmtId="9" fontId="19" fillId="13" borderId="62" xfId="2" applyFont="1" applyFill="1" applyBorder="1" applyAlignment="1">
      <alignment horizontal="center" vertical="center"/>
    </xf>
    <xf numFmtId="49" fontId="19" fillId="13" borderId="62" xfId="2" applyNumberFormat="1" applyFont="1" applyFill="1" applyBorder="1" applyAlignment="1">
      <alignment horizontal="center" vertical="center"/>
    </xf>
    <xf numFmtId="2" fontId="18" fillId="14" borderId="62" xfId="2" applyNumberFormat="1" applyFont="1" applyFill="1" applyBorder="1" applyAlignment="1">
      <alignment horizontal="center" vertical="center"/>
    </xf>
    <xf numFmtId="49" fontId="18" fillId="15" borderId="62" xfId="2" applyNumberFormat="1" applyFont="1" applyFill="1" applyBorder="1" applyAlignment="1">
      <alignment horizontal="center" vertical="center"/>
    </xf>
    <xf numFmtId="1" fontId="18" fillId="15" borderId="62" xfId="2" applyNumberFormat="1" applyFont="1" applyFill="1" applyBorder="1" applyAlignment="1">
      <alignment horizontal="center" vertical="center"/>
    </xf>
    <xf numFmtId="0" fontId="9" fillId="3" borderId="0" xfId="0" applyFont="1" applyFill="1"/>
    <xf numFmtId="1" fontId="21" fillId="0" borderId="56" xfId="2" applyNumberFormat="1" applyFont="1" applyFill="1" applyBorder="1" applyAlignment="1">
      <alignment horizontal="center" vertical="center"/>
    </xf>
    <xf numFmtId="0" fontId="21" fillId="0" borderId="57" xfId="2" applyNumberFormat="1" applyFont="1" applyFill="1" applyBorder="1" applyAlignment="1">
      <alignment horizontal="left" vertical="center"/>
    </xf>
    <xf numFmtId="0" fontId="21" fillId="0" borderId="57" xfId="2" applyNumberFormat="1" applyFont="1" applyFill="1" applyBorder="1" applyAlignment="1">
      <alignment horizontal="center" vertical="center"/>
    </xf>
    <xf numFmtId="166" fontId="21" fillId="0" borderId="57" xfId="2" applyNumberFormat="1" applyFont="1" applyFill="1" applyBorder="1" applyAlignment="1">
      <alignment horizontal="center" vertical="center"/>
    </xf>
    <xf numFmtId="167" fontId="21" fillId="0" borderId="57" xfId="2" applyNumberFormat="1" applyFont="1" applyFill="1" applyBorder="1" applyAlignment="1">
      <alignment horizontal="center" vertical="center"/>
    </xf>
    <xf numFmtId="1" fontId="21" fillId="0" borderId="57" xfId="2" applyNumberFormat="1" applyFont="1" applyFill="1" applyBorder="1" applyAlignment="1">
      <alignment horizontal="center" vertical="center"/>
    </xf>
    <xf numFmtId="2" fontId="21" fillId="0" borderId="57" xfId="2" applyNumberFormat="1" applyFont="1" applyFill="1" applyBorder="1" applyAlignment="1">
      <alignment horizontal="center" vertical="center"/>
    </xf>
    <xf numFmtId="164" fontId="21" fillId="0" borderId="57" xfId="2" applyNumberFormat="1" applyFont="1" applyFill="1" applyBorder="1" applyAlignment="1">
      <alignment horizontal="center" vertical="center"/>
    </xf>
    <xf numFmtId="164" fontId="21" fillId="0" borderId="55" xfId="2" applyNumberFormat="1" applyFont="1" applyFill="1" applyBorder="1" applyAlignment="1">
      <alignment horizontal="center" vertical="center"/>
    </xf>
    <xf numFmtId="9" fontId="21" fillId="0" borderId="57" xfId="2" applyFont="1" applyFill="1" applyBorder="1" applyAlignment="1">
      <alignment horizontal="center" vertical="center"/>
    </xf>
    <xf numFmtId="0" fontId="0" fillId="3" borderId="0" xfId="0" applyFill="1"/>
    <xf numFmtId="1" fontId="21" fillId="0" borderId="58" xfId="2" applyNumberFormat="1" applyFont="1" applyFill="1" applyBorder="1" applyAlignment="1">
      <alignment horizontal="center" vertical="center"/>
    </xf>
    <xf numFmtId="1" fontId="21" fillId="0" borderId="55" xfId="2" applyNumberFormat="1" applyFont="1" applyFill="1" applyBorder="1" applyAlignment="1">
      <alignment horizontal="center" vertical="center"/>
    </xf>
    <xf numFmtId="2" fontId="21" fillId="0" borderId="55" xfId="2" applyNumberFormat="1" applyFont="1" applyFill="1" applyBorder="1" applyAlignment="1">
      <alignment horizontal="center" vertical="center"/>
    </xf>
    <xf numFmtId="0" fontId="21" fillId="0" borderId="55" xfId="2" applyNumberFormat="1" applyFont="1" applyFill="1" applyBorder="1" applyAlignment="1">
      <alignment horizontal="center" vertical="center"/>
    </xf>
    <xf numFmtId="9" fontId="21" fillId="0" borderId="55" xfId="2" applyFont="1" applyFill="1" applyBorder="1" applyAlignment="1">
      <alignment horizontal="center" vertical="center"/>
    </xf>
    <xf numFmtId="1" fontId="21" fillId="0" borderId="59" xfId="2" applyNumberFormat="1" applyFont="1" applyFill="1" applyBorder="1" applyAlignment="1">
      <alignment horizontal="center" vertical="center"/>
    </xf>
    <xf numFmtId="1" fontId="21" fillId="0" borderId="60" xfId="2" applyNumberFormat="1" applyFont="1" applyFill="1" applyBorder="1" applyAlignment="1">
      <alignment horizontal="center" vertical="center"/>
    </xf>
    <xf numFmtId="2" fontId="21" fillId="0" borderId="60" xfId="2" applyNumberFormat="1" applyFont="1" applyFill="1" applyBorder="1" applyAlignment="1">
      <alignment horizontal="center" vertical="center"/>
    </xf>
    <xf numFmtId="0" fontId="21" fillId="0" borderId="60" xfId="2" applyNumberFormat="1" applyFont="1" applyFill="1" applyBorder="1" applyAlignment="1">
      <alignment horizontal="center" vertical="center"/>
    </xf>
    <xf numFmtId="164" fontId="21" fillId="0" borderId="60" xfId="2" applyNumberFormat="1" applyFont="1" applyFill="1" applyBorder="1" applyAlignment="1">
      <alignment horizontal="center" vertical="center"/>
    </xf>
    <xf numFmtId="9" fontId="21" fillId="0" borderId="60" xfId="2" applyFont="1" applyFill="1" applyBorder="1" applyAlignment="1">
      <alignment horizontal="center" vertical="center"/>
    </xf>
    <xf numFmtId="1" fontId="22" fillId="3" borderId="0" xfId="2" applyNumberFormat="1" applyFont="1" applyFill="1" applyAlignment="1">
      <alignment horizontal="center" vertical="center"/>
    </xf>
    <xf numFmtId="1" fontId="17" fillId="3" borderId="0" xfId="2" applyNumberFormat="1" applyFont="1" applyFill="1" applyAlignment="1">
      <alignment horizontal="left" vertical="center"/>
    </xf>
    <xf numFmtId="2" fontId="5" fillId="0" borderId="42" xfId="0" applyNumberFormat="1" applyFont="1" applyBorder="1" applyAlignment="1" applyProtection="1">
      <alignment horizontal="center" vertical="center"/>
      <protection hidden="1"/>
    </xf>
    <xf numFmtId="2" fontId="2" fillId="8" borderId="69" xfId="0" applyNumberFormat="1" applyFont="1" applyFill="1" applyBorder="1" applyAlignment="1" applyProtection="1">
      <alignment horizontal="center" vertical="center"/>
      <protection hidden="1"/>
    </xf>
    <xf numFmtId="2" fontId="2" fillId="8" borderId="70" xfId="0" applyNumberFormat="1" applyFont="1" applyFill="1" applyBorder="1" applyAlignment="1" applyProtection="1">
      <alignment horizontal="center" vertical="center"/>
      <protection hidden="1"/>
    </xf>
    <xf numFmtId="2" fontId="2" fillId="8" borderId="64" xfId="0" applyNumberFormat="1" applyFont="1" applyFill="1" applyBorder="1" applyAlignment="1" applyProtection="1">
      <alignment horizontal="center" vertical="center"/>
      <protection hidden="1"/>
    </xf>
    <xf numFmtId="2" fontId="2" fillId="8" borderId="71" xfId="0" applyNumberFormat="1" applyFont="1" applyFill="1" applyBorder="1" applyAlignment="1" applyProtection="1">
      <alignment horizontal="center" vertical="center"/>
      <protection hidden="1"/>
    </xf>
    <xf numFmtId="2" fontId="2" fillId="8" borderId="77" xfId="0" applyNumberFormat="1" applyFont="1" applyFill="1" applyBorder="1" applyAlignment="1" applyProtection="1">
      <alignment horizontal="center" vertical="center"/>
      <protection hidden="1"/>
    </xf>
    <xf numFmtId="2" fontId="2" fillId="8" borderId="79" xfId="0" applyNumberFormat="1" applyFont="1" applyFill="1" applyBorder="1" applyAlignment="1" applyProtection="1">
      <alignment horizontal="center" vertical="center"/>
      <protection hidden="1"/>
    </xf>
    <xf numFmtId="164" fontId="2" fillId="0" borderId="69" xfId="0" applyNumberFormat="1" applyFont="1" applyBorder="1" applyAlignment="1" applyProtection="1">
      <alignment horizontal="center" vertical="center"/>
      <protection hidden="1"/>
    </xf>
    <xf numFmtId="164" fontId="2" fillId="0" borderId="67" xfId="0" applyNumberFormat="1" applyFont="1" applyBorder="1" applyAlignment="1" applyProtection="1">
      <alignment horizontal="center" vertical="center"/>
      <protection hidden="1"/>
    </xf>
    <xf numFmtId="164" fontId="2" fillId="0" borderId="64" xfId="0" applyNumberFormat="1" applyFont="1" applyBorder="1" applyAlignment="1" applyProtection="1">
      <alignment horizontal="center" vertical="center"/>
      <protection hidden="1"/>
    </xf>
    <xf numFmtId="164" fontId="2" fillId="0" borderId="55" xfId="0" applyNumberFormat="1" applyFont="1" applyBorder="1" applyAlignment="1" applyProtection="1">
      <alignment horizontal="center" vertical="center"/>
      <protection hidden="1"/>
    </xf>
    <xf numFmtId="164" fontId="2" fillId="0" borderId="77" xfId="0" applyNumberFormat="1" applyFont="1" applyBorder="1" applyAlignment="1" applyProtection="1">
      <alignment horizontal="center" vertical="center"/>
      <protection hidden="1"/>
    </xf>
    <xf numFmtId="164" fontId="2" fillId="0" borderId="78" xfId="0" applyNumberFormat="1" applyFont="1" applyBorder="1" applyAlignment="1" applyProtection="1">
      <alignment horizontal="center" vertical="center"/>
      <protection hidden="1"/>
    </xf>
    <xf numFmtId="164" fontId="2" fillId="0" borderId="70" xfId="0" applyNumberFormat="1" applyFont="1" applyBorder="1" applyAlignment="1" applyProtection="1">
      <alignment horizontal="center" vertical="center"/>
      <protection hidden="1"/>
    </xf>
    <xf numFmtId="164" fontId="2" fillId="0" borderId="71" xfId="0" applyNumberFormat="1" applyFont="1" applyBorder="1" applyAlignment="1" applyProtection="1">
      <alignment horizontal="center" vertical="center"/>
      <protection hidden="1"/>
    </xf>
    <xf numFmtId="164" fontId="2" fillId="0" borderId="79" xfId="0" applyNumberFormat="1" applyFont="1" applyBorder="1" applyAlignment="1" applyProtection="1">
      <alignment horizontal="center" vertical="center"/>
      <protection hidden="1"/>
    </xf>
    <xf numFmtId="1" fontId="24" fillId="16" borderId="75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61" xfId="0" applyFont="1" applyFill="1" applyBorder="1" applyAlignment="1">
      <alignment horizontal="center" vertical="center"/>
    </xf>
    <xf numFmtId="0" fontId="5" fillId="7" borderId="62" xfId="0" applyFont="1" applyFill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/>
    </xf>
    <xf numFmtId="0" fontId="5" fillId="8" borderId="61" xfId="0" applyFont="1" applyFill="1" applyBorder="1" applyAlignment="1">
      <alignment horizontal="center" vertical="center"/>
    </xf>
    <xf numFmtId="0" fontId="5" fillId="8" borderId="63" xfId="0" applyFont="1" applyFill="1" applyBorder="1" applyAlignment="1">
      <alignment horizontal="center" vertical="center"/>
    </xf>
    <xf numFmtId="0" fontId="2" fillId="0" borderId="41" xfId="0" applyFont="1" applyBorder="1"/>
    <xf numFmtId="0" fontId="2" fillId="0" borderId="25" xfId="0" applyFont="1" applyBorder="1"/>
    <xf numFmtId="0" fontId="2" fillId="0" borderId="26" xfId="0" applyFont="1" applyBorder="1"/>
    <xf numFmtId="0" fontId="2" fillId="3" borderId="89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left"/>
    </xf>
    <xf numFmtId="0" fontId="2" fillId="0" borderId="16" xfId="0" applyFont="1" applyBorder="1"/>
    <xf numFmtId="0" fontId="2" fillId="0" borderId="22" xfId="0" applyFont="1" applyBorder="1" applyAlignment="1">
      <alignment horizontal="left"/>
    </xf>
    <xf numFmtId="0" fontId="2" fillId="0" borderId="5" xfId="0" applyFont="1" applyBorder="1"/>
    <xf numFmtId="0" fontId="2" fillId="0" borderId="24" xfId="0" applyFont="1" applyBorder="1" applyAlignment="1">
      <alignment horizontal="left"/>
    </xf>
    <xf numFmtId="0" fontId="2" fillId="0" borderId="39" xfId="0" applyFont="1" applyBorder="1" applyAlignment="1" applyProtection="1">
      <alignment horizontal="center" vertical="center"/>
      <protection hidden="1"/>
    </xf>
    <xf numFmtId="0" fontId="30" fillId="0" borderId="0" xfId="0" applyFont="1"/>
    <xf numFmtId="0" fontId="31" fillId="0" borderId="28" xfId="0" applyFont="1" applyBorder="1"/>
    <xf numFmtId="0" fontId="0" fillId="18" borderId="0" xfId="0" applyFill="1" applyProtection="1">
      <protection hidden="1"/>
    </xf>
    <xf numFmtId="0" fontId="2" fillId="0" borderId="0" xfId="0" applyFont="1"/>
    <xf numFmtId="0" fontId="29" fillId="18" borderId="0" xfId="0" applyFont="1" applyFill="1" applyProtection="1">
      <protection hidden="1"/>
    </xf>
    <xf numFmtId="0" fontId="2" fillId="18" borderId="0" xfId="0" applyFont="1" applyFill="1"/>
    <xf numFmtId="0" fontId="0" fillId="18" borderId="0" xfId="0" applyFill="1"/>
    <xf numFmtId="0" fontId="5" fillId="18" borderId="0" xfId="0" applyFont="1" applyFill="1" applyProtection="1">
      <protection hidden="1"/>
    </xf>
    <xf numFmtId="0" fontId="2" fillId="18" borderId="0" xfId="0" applyFont="1" applyFill="1" applyProtection="1"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center" vertical="center"/>
      <protection hidden="1"/>
    </xf>
    <xf numFmtId="0" fontId="2" fillId="18" borderId="0" xfId="0" applyFont="1" applyFill="1" applyAlignment="1" applyProtection="1">
      <alignment vertical="center"/>
      <protection hidden="1"/>
    </xf>
    <xf numFmtId="0" fontId="2" fillId="3" borderId="12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35" fillId="0" borderId="0" xfId="0" applyFont="1"/>
    <xf numFmtId="0" fontId="31" fillId="0" borderId="30" xfId="0" applyFont="1" applyBorder="1"/>
    <xf numFmtId="0" fontId="30" fillId="0" borderId="23" xfId="0" applyFont="1" applyBorder="1"/>
    <xf numFmtId="0" fontId="30" fillId="18" borderId="0" xfId="0" applyFont="1" applyFill="1"/>
    <xf numFmtId="14" fontId="1" fillId="0" borderId="25" xfId="0" applyNumberFormat="1" applyFont="1" applyBorder="1"/>
    <xf numFmtId="49" fontId="1" fillId="0" borderId="25" xfId="0" applyNumberFormat="1" applyFont="1" applyBorder="1"/>
    <xf numFmtId="21" fontId="1" fillId="0" borderId="25" xfId="0" applyNumberFormat="1" applyFont="1" applyBorder="1"/>
    <xf numFmtId="165" fontId="1" fillId="0" borderId="25" xfId="0" applyNumberFormat="1" applyFont="1" applyBorder="1"/>
    <xf numFmtId="0" fontId="1" fillId="0" borderId="25" xfId="0" applyFont="1" applyBorder="1"/>
    <xf numFmtId="0" fontId="10" fillId="0" borderId="32" xfId="0" applyFont="1" applyBorder="1"/>
    <xf numFmtId="0" fontId="0" fillId="0" borderId="19" xfId="0" applyBorder="1"/>
    <xf numFmtId="0" fontId="0" fillId="0" borderId="21" xfId="0" applyBorder="1"/>
    <xf numFmtId="0" fontId="10" fillId="0" borderId="38" xfId="0" applyFont="1" applyBorder="1"/>
    <xf numFmtId="0" fontId="0" fillId="0" borderId="23" xfId="0" applyBorder="1"/>
    <xf numFmtId="0" fontId="0" fillId="0" borderId="38" xfId="0" applyBorder="1"/>
    <xf numFmtId="0" fontId="1" fillId="0" borderId="38" xfId="0" applyFont="1" applyBorder="1"/>
    <xf numFmtId="0" fontId="11" fillId="0" borderId="38" xfId="0" applyFont="1" applyBorder="1"/>
    <xf numFmtId="0" fontId="0" fillId="0" borderId="47" xfId="0" applyBorder="1"/>
    <xf numFmtId="0" fontId="0" fillId="0" borderId="28" xfId="0" applyBorder="1"/>
    <xf numFmtId="0" fontId="0" fillId="0" borderId="30" xfId="0" applyBorder="1"/>
    <xf numFmtId="0" fontId="0" fillId="18" borderId="0" xfId="0" applyFill="1" applyAlignment="1">
      <alignment horizontal="left"/>
    </xf>
    <xf numFmtId="0" fontId="1" fillId="18" borderId="0" xfId="0" applyFont="1" applyFill="1" applyAlignment="1">
      <alignment vertical="center"/>
    </xf>
    <xf numFmtId="0" fontId="0" fillId="18" borderId="0" xfId="0" applyFill="1" applyAlignment="1">
      <alignment vertical="center" wrapText="1"/>
    </xf>
    <xf numFmtId="0" fontId="0" fillId="18" borderId="0" xfId="0" applyFill="1" applyAlignment="1">
      <alignment horizontal="left" vertical="center"/>
    </xf>
    <xf numFmtId="0" fontId="0" fillId="0" borderId="97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2" xfId="0" applyBorder="1" applyAlignment="1">
      <alignment vertical="center"/>
    </xf>
    <xf numFmtId="0" fontId="9" fillId="3" borderId="15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top" wrapText="1"/>
    </xf>
    <xf numFmtId="0" fontId="0" fillId="0" borderId="4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9" fillId="3" borderId="87" xfId="0" applyFont="1" applyFill="1" applyBorder="1" applyAlignment="1">
      <alignment horizontal="center" vertical="center" wrapText="1"/>
    </xf>
    <xf numFmtId="0" fontId="9" fillId="3" borderId="34" xfId="0" applyFont="1" applyFill="1" applyBorder="1" applyAlignment="1">
      <alignment horizontal="center" vertical="center" wrapText="1"/>
    </xf>
    <xf numFmtId="0" fontId="5" fillId="18" borderId="28" xfId="0" applyFont="1" applyFill="1" applyBorder="1" applyProtection="1">
      <protection hidden="1"/>
    </xf>
    <xf numFmtId="0" fontId="2" fillId="0" borderId="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2" fillId="0" borderId="15" xfId="0" applyFont="1" applyBorder="1"/>
    <xf numFmtId="0" fontId="2" fillId="0" borderId="22" xfId="0" applyFont="1" applyBorder="1"/>
    <xf numFmtId="0" fontId="2" fillId="0" borderId="24" xfId="0" applyFont="1" applyBorder="1"/>
    <xf numFmtId="1" fontId="2" fillId="0" borderId="72" xfId="0" applyNumberFormat="1" applyFont="1" applyBorder="1" applyAlignment="1" applyProtection="1">
      <alignment horizontal="center" vertical="center"/>
      <protection hidden="1"/>
    </xf>
    <xf numFmtId="1" fontId="2" fillId="0" borderId="74" xfId="0" applyNumberFormat="1" applyFont="1" applyBorder="1" applyAlignment="1" applyProtection="1">
      <alignment horizontal="center" vertical="center"/>
      <protection hidden="1"/>
    </xf>
    <xf numFmtId="1" fontId="2" fillId="0" borderId="76" xfId="0" applyNumberFormat="1" applyFont="1" applyBorder="1" applyAlignment="1" applyProtection="1">
      <alignment horizontal="center" vertical="center"/>
      <protection hidden="1"/>
    </xf>
    <xf numFmtId="168" fontId="2" fillId="0" borderId="101" xfId="0" applyNumberFormat="1" applyFont="1" applyBorder="1" applyAlignment="1" applyProtection="1">
      <alignment horizontal="center" vertical="center"/>
      <protection hidden="1"/>
    </xf>
    <xf numFmtId="168" fontId="2" fillId="0" borderId="102" xfId="0" applyNumberFormat="1" applyFont="1" applyBorder="1" applyAlignment="1" applyProtection="1">
      <alignment horizontal="center" vertical="center"/>
      <protection hidden="1"/>
    </xf>
    <xf numFmtId="168" fontId="2" fillId="0" borderId="103" xfId="0" applyNumberFormat="1" applyFont="1" applyBorder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4" fillId="16" borderId="73" xfId="0" applyFont="1" applyFill="1" applyBorder="1" applyAlignment="1">
      <alignment horizontal="center" vertical="center" wrapText="1"/>
    </xf>
    <xf numFmtId="0" fontId="24" fillId="16" borderId="75" xfId="0" applyFont="1" applyFill="1" applyBorder="1" applyAlignment="1">
      <alignment horizontal="center" vertical="center" wrapText="1"/>
    </xf>
    <xf numFmtId="169" fontId="4" fillId="6" borderId="13" xfId="0" applyNumberFormat="1" applyFont="1" applyFill="1" applyBorder="1" applyAlignment="1">
      <alignment horizontal="center" vertical="center" textRotation="90"/>
    </xf>
    <xf numFmtId="169" fontId="4" fillId="6" borderId="14" xfId="0" applyNumberFormat="1" applyFont="1" applyFill="1" applyBorder="1" applyAlignment="1">
      <alignment horizontal="center" vertical="center" textRotation="90"/>
    </xf>
    <xf numFmtId="0" fontId="2" fillId="18" borderId="53" xfId="0" applyFont="1" applyFill="1" applyBorder="1" applyAlignment="1" applyProtection="1">
      <alignment horizontal="center"/>
      <protection hidden="1"/>
    </xf>
    <xf numFmtId="0" fontId="2" fillId="18" borderId="44" xfId="0" applyFont="1" applyFill="1" applyBorder="1" applyAlignment="1" applyProtection="1">
      <alignment horizontal="center"/>
      <protection hidden="1"/>
    </xf>
    <xf numFmtId="0" fontId="28" fillId="0" borderId="65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5" fillId="8" borderId="31" xfId="0" applyFont="1" applyFill="1" applyBorder="1" applyAlignment="1" applyProtection="1">
      <alignment horizontal="center" vertical="center"/>
      <protection locked="0"/>
    </xf>
    <xf numFmtId="169" fontId="4" fillId="5" borderId="33" xfId="0" applyNumberFormat="1" applyFont="1" applyFill="1" applyBorder="1" applyAlignment="1">
      <alignment horizontal="center" vertical="center" textRotation="90"/>
    </xf>
    <xf numFmtId="169" fontId="4" fillId="5" borderId="14" xfId="0" applyNumberFormat="1" applyFont="1" applyFill="1" applyBorder="1" applyAlignment="1">
      <alignment horizontal="center" vertical="center" textRotation="90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49" fontId="6" fillId="3" borderId="46" xfId="1" applyNumberFormat="1" applyFont="1" applyFill="1" applyBorder="1" applyAlignment="1" applyProtection="1">
      <alignment horizontal="center" vertical="center" wrapText="1"/>
    </xf>
    <xf numFmtId="49" fontId="6" fillId="3" borderId="1" xfId="1" applyNumberFormat="1" applyFont="1" applyFill="1" applyBorder="1" applyAlignment="1" applyProtection="1">
      <alignment horizontal="center" vertical="center" wrapText="1"/>
    </xf>
    <xf numFmtId="49" fontId="6" fillId="3" borderId="2" xfId="1" applyNumberFormat="1" applyFont="1" applyFill="1" applyBorder="1" applyAlignment="1" applyProtection="1">
      <alignment horizontal="center" vertical="center" wrapText="1"/>
    </xf>
    <xf numFmtId="49" fontId="6" fillId="3" borderId="38" xfId="1" applyNumberFormat="1" applyFont="1" applyFill="1" applyBorder="1" applyAlignment="1" applyProtection="1">
      <alignment horizontal="center" vertical="center" wrapText="1"/>
    </xf>
    <xf numFmtId="49" fontId="6" fillId="3" borderId="0" xfId="1" applyNumberFormat="1" applyFont="1" applyFill="1" applyBorder="1" applyAlignment="1" applyProtection="1">
      <alignment horizontal="center" vertical="center" wrapText="1"/>
    </xf>
    <xf numFmtId="49" fontId="6" fillId="3" borderId="3" xfId="1" applyNumberFormat="1" applyFont="1" applyFill="1" applyBorder="1" applyAlignment="1" applyProtection="1">
      <alignment horizontal="center" vertical="center" wrapText="1"/>
    </xf>
    <xf numFmtId="49" fontId="6" fillId="3" borderId="47" xfId="1" applyNumberFormat="1" applyFont="1" applyFill="1" applyBorder="1" applyAlignment="1" applyProtection="1">
      <alignment horizontal="center" vertical="center" wrapText="1"/>
    </xf>
    <xf numFmtId="49" fontId="6" fillId="3" borderId="28" xfId="1" applyNumberFormat="1" applyFont="1" applyFill="1" applyBorder="1" applyAlignment="1" applyProtection="1">
      <alignment horizontal="center" vertical="center" wrapText="1"/>
    </xf>
    <xf numFmtId="49" fontId="6" fillId="3" borderId="29" xfId="1" applyNumberFormat="1" applyFont="1" applyFill="1" applyBorder="1" applyAlignment="1" applyProtection="1">
      <alignment horizontal="center" vertical="center" wrapText="1"/>
    </xf>
    <xf numFmtId="49" fontId="4" fillId="0" borderId="1" xfId="1" applyNumberFormat="1" applyFont="1" applyFill="1" applyBorder="1" applyAlignment="1" applyProtection="1">
      <alignment horizontal="left" vertical="top" wrapText="1"/>
      <protection locked="0"/>
    </xf>
    <xf numFmtId="49" fontId="4" fillId="0" borderId="49" xfId="1" applyNumberFormat="1" applyFont="1" applyFill="1" applyBorder="1" applyAlignment="1" applyProtection="1">
      <alignment horizontal="left" vertical="top" wrapText="1"/>
      <protection locked="0"/>
    </xf>
    <xf numFmtId="49" fontId="4" fillId="0" borderId="0" xfId="1" applyNumberFormat="1" applyFont="1" applyFill="1" applyBorder="1" applyAlignment="1" applyProtection="1">
      <alignment horizontal="left" vertical="top" wrapText="1"/>
      <protection locked="0"/>
    </xf>
    <xf numFmtId="49" fontId="4" fillId="0" borderId="23" xfId="1" applyNumberFormat="1" applyFont="1" applyFill="1" applyBorder="1" applyAlignment="1" applyProtection="1">
      <alignment horizontal="left" vertical="top" wrapText="1"/>
      <protection locked="0"/>
    </xf>
    <xf numFmtId="49" fontId="4" fillId="0" borderId="28" xfId="1" applyNumberFormat="1" applyFont="1" applyFill="1" applyBorder="1" applyAlignment="1" applyProtection="1">
      <alignment horizontal="left" vertical="top" wrapText="1"/>
      <protection locked="0"/>
    </xf>
    <xf numFmtId="49" fontId="4" fillId="0" borderId="30" xfId="1" applyNumberFormat="1" applyFont="1" applyFill="1" applyBorder="1" applyAlignment="1" applyProtection="1">
      <alignment horizontal="left" vertical="top" wrapText="1"/>
      <protection locked="0"/>
    </xf>
    <xf numFmtId="0" fontId="26" fillId="3" borderId="4" xfId="0" applyFont="1" applyFill="1" applyBorder="1" applyAlignment="1">
      <alignment horizontal="center" vertical="center"/>
    </xf>
    <xf numFmtId="0" fontId="26" fillId="3" borderId="5" xfId="0" applyFont="1" applyFill="1" applyBorder="1" applyAlignment="1">
      <alignment horizontal="center" vertical="center"/>
    </xf>
    <xf numFmtId="0" fontId="26" fillId="3" borderId="6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37" fillId="0" borderId="4" xfId="0" applyFont="1" applyBorder="1" applyAlignment="1">
      <alignment horizontal="center" vertical="center"/>
    </xf>
    <xf numFmtId="0" fontId="37" fillId="0" borderId="5" xfId="0" applyFont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164" fontId="2" fillId="0" borderId="12" xfId="0" applyNumberFormat="1" applyFont="1" applyBorder="1" applyAlignment="1" applyProtection="1">
      <alignment horizontal="center" vertical="center"/>
      <protection locked="0"/>
    </xf>
    <xf numFmtId="0" fontId="5" fillId="3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97" xfId="0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 applyProtection="1">
      <alignment horizontal="center" vertical="center"/>
      <protection hidden="1"/>
    </xf>
    <xf numFmtId="0" fontId="5" fillId="3" borderId="22" xfId="0" applyFont="1" applyFill="1" applyBorder="1" applyAlignment="1">
      <alignment horizontal="center" vertical="center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5" fillId="2" borderId="6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>
      <alignment horizontal="center" vertical="center"/>
    </xf>
    <xf numFmtId="0" fontId="5" fillId="0" borderId="48" xfId="0" applyFont="1" applyBorder="1" applyAlignment="1" applyProtection="1">
      <alignment horizontal="center" vertical="center"/>
      <protection locked="0"/>
    </xf>
    <xf numFmtId="1" fontId="2" fillId="2" borderId="12" xfId="0" applyNumberFormat="1" applyFont="1" applyFill="1" applyBorder="1" applyAlignment="1" applyProtection="1">
      <alignment horizontal="center" vertical="center"/>
      <protection locked="0"/>
    </xf>
    <xf numFmtId="1" fontId="2" fillId="2" borderId="39" xfId="0" applyNumberFormat="1" applyFont="1" applyFill="1" applyBorder="1" applyAlignment="1" applyProtection="1">
      <alignment horizontal="center" vertical="center"/>
      <protection locked="0"/>
    </xf>
    <xf numFmtId="0" fontId="16" fillId="3" borderId="22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1" fontId="4" fillId="8" borderId="13" xfId="0" applyNumberFormat="1" applyFont="1" applyFill="1" applyBorder="1" applyAlignment="1" applyProtection="1">
      <alignment horizontal="center" vertical="center"/>
      <protection locked="0"/>
    </xf>
    <xf numFmtId="1" fontId="4" fillId="8" borderId="14" xfId="0" applyNumberFormat="1" applyFont="1" applyFill="1" applyBorder="1" applyAlignment="1" applyProtection="1">
      <alignment horizontal="center" vertical="center"/>
      <protection locked="0"/>
    </xf>
    <xf numFmtId="169" fontId="4" fillId="5" borderId="33" xfId="0" quotePrefix="1" applyNumberFormat="1" applyFont="1" applyFill="1" applyBorder="1" applyAlignment="1">
      <alignment horizontal="center" vertical="center" textRotation="90"/>
    </xf>
    <xf numFmtId="0" fontId="24" fillId="16" borderId="113" xfId="0" applyFont="1" applyFill="1" applyBorder="1" applyAlignment="1">
      <alignment horizontal="center" vertical="center" wrapText="1"/>
    </xf>
    <xf numFmtId="0" fontId="24" fillId="16" borderId="106" xfId="0" applyFont="1" applyFill="1" applyBorder="1" applyAlignment="1">
      <alignment horizontal="center" vertical="center" wrapText="1"/>
    </xf>
    <xf numFmtId="0" fontId="24" fillId="16" borderId="68" xfId="0" applyFont="1" applyFill="1" applyBorder="1" applyAlignment="1">
      <alignment horizontal="center" vertical="center" wrapText="1"/>
    </xf>
    <xf numFmtId="1" fontId="24" fillId="16" borderId="64" xfId="0" applyNumberFormat="1" applyFont="1" applyFill="1" applyBorder="1" applyAlignment="1" applyProtection="1">
      <alignment horizontal="center" vertical="center" wrapText="1"/>
      <protection locked="0"/>
    </xf>
    <xf numFmtId="1" fontId="24" fillId="16" borderId="55" xfId="0" applyNumberFormat="1" applyFont="1" applyFill="1" applyBorder="1" applyAlignment="1" applyProtection="1">
      <alignment horizontal="center" vertical="center" wrapText="1"/>
      <protection locked="0"/>
    </xf>
    <xf numFmtId="0" fontId="24" fillId="16" borderId="114" xfId="0" applyFont="1" applyFill="1" applyBorder="1" applyAlignment="1">
      <alignment horizontal="center" vertical="center" wrapText="1"/>
    </xf>
    <xf numFmtId="0" fontId="24" fillId="16" borderId="108" xfId="0" applyFont="1" applyFill="1" applyBorder="1" applyAlignment="1">
      <alignment horizontal="center" vertical="center" wrapText="1"/>
    </xf>
    <xf numFmtId="0" fontId="24" fillId="16" borderId="58" xfId="0" applyFont="1" applyFill="1" applyBorder="1" applyAlignment="1">
      <alignment horizontal="center" vertical="center" wrapText="1"/>
    </xf>
    <xf numFmtId="0" fontId="2" fillId="3" borderId="61" xfId="0" applyFont="1" applyFill="1" applyBorder="1" applyAlignment="1">
      <alignment horizontal="center" vertical="center" wrapText="1"/>
    </xf>
    <xf numFmtId="0" fontId="2" fillId="3" borderId="62" xfId="0" applyFont="1" applyFill="1" applyBorder="1" applyAlignment="1">
      <alignment horizontal="center" vertical="center" wrapText="1"/>
    </xf>
    <xf numFmtId="0" fontId="5" fillId="0" borderId="41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2" fillId="3" borderId="6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2" fillId="3" borderId="96" xfId="0" applyFont="1" applyFill="1" applyBorder="1" applyAlignment="1">
      <alignment horizontal="center" vertical="center" wrapText="1"/>
    </xf>
    <xf numFmtId="0" fontId="5" fillId="4" borderId="17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 wrapText="1"/>
    </xf>
    <xf numFmtId="0" fontId="5" fillId="4" borderId="45" xfId="0" applyFont="1" applyFill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95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4" fillId="16" borderId="109" xfId="0" applyFont="1" applyFill="1" applyBorder="1" applyAlignment="1">
      <alignment horizontal="center" vertical="center" wrapText="1"/>
    </xf>
    <xf numFmtId="0" fontId="24" fillId="16" borderId="111" xfId="0" applyFont="1" applyFill="1" applyBorder="1" applyAlignment="1">
      <alignment horizontal="center" vertical="center" wrapText="1"/>
    </xf>
    <xf numFmtId="0" fontId="24" fillId="16" borderId="110" xfId="0" applyFont="1" applyFill="1" applyBorder="1" applyAlignment="1">
      <alignment horizontal="center" vertical="center" wrapText="1"/>
    </xf>
    <xf numFmtId="0" fontId="24" fillId="16" borderId="112" xfId="0" applyFont="1" applyFill="1" applyBorder="1" applyAlignment="1">
      <alignment horizontal="center" vertical="center" wrapText="1"/>
    </xf>
    <xf numFmtId="0" fontId="24" fillId="16" borderId="105" xfId="0" applyFont="1" applyFill="1" applyBorder="1" applyAlignment="1">
      <alignment horizontal="center" vertical="center" wrapText="1"/>
    </xf>
    <xf numFmtId="0" fontId="2" fillId="0" borderId="85" xfId="0" applyFont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0" fontId="2" fillId="0" borderId="86" xfId="0" applyFont="1" applyBorder="1" applyAlignment="1">
      <alignment horizontal="center" vertical="center" wrapText="1"/>
    </xf>
    <xf numFmtId="0" fontId="2" fillId="0" borderId="78" xfId="0" applyFont="1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84" xfId="0" applyFont="1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81" xfId="0" applyFont="1" applyBorder="1" applyAlignment="1">
      <alignment horizontal="center" vertical="center" wrapText="1"/>
    </xf>
    <xf numFmtId="1" fontId="2" fillId="0" borderId="78" xfId="0" applyNumberFormat="1" applyFont="1" applyBorder="1" applyAlignment="1" applyProtection="1">
      <alignment horizontal="center" vertical="center"/>
      <protection hidden="1"/>
    </xf>
    <xf numFmtId="1" fontId="2" fillId="0" borderId="81" xfId="0" applyNumberFormat="1" applyFont="1" applyBorder="1" applyAlignment="1" applyProtection="1">
      <alignment horizontal="center" vertical="center"/>
      <protection hidden="1"/>
    </xf>
    <xf numFmtId="1" fontId="2" fillId="0" borderId="55" xfId="0" applyNumberFormat="1" applyFont="1" applyBorder="1" applyAlignment="1" applyProtection="1">
      <alignment horizontal="center" vertical="center"/>
      <protection hidden="1"/>
    </xf>
    <xf numFmtId="1" fontId="2" fillId="0" borderId="75" xfId="0" applyNumberFormat="1" applyFont="1" applyBorder="1" applyAlignment="1" applyProtection="1">
      <alignment horizontal="center" vertical="center"/>
      <protection hidden="1"/>
    </xf>
    <xf numFmtId="1" fontId="2" fillId="0" borderId="64" xfId="0" applyNumberFormat="1" applyFont="1" applyBorder="1" applyAlignment="1" applyProtection="1">
      <alignment horizontal="center" vertical="center"/>
      <protection hidden="1"/>
    </xf>
    <xf numFmtId="1" fontId="2" fillId="0" borderId="71" xfId="0" applyNumberFormat="1" applyFont="1" applyBorder="1" applyAlignment="1" applyProtection="1">
      <alignment horizontal="center" vertical="center"/>
      <protection hidden="1"/>
    </xf>
    <xf numFmtId="2" fontId="2" fillId="17" borderId="64" xfId="0" applyNumberFormat="1" applyFont="1" applyFill="1" applyBorder="1" applyAlignment="1" applyProtection="1">
      <alignment horizontal="center" vertical="center"/>
      <protection hidden="1"/>
    </xf>
    <xf numFmtId="2" fontId="2" fillId="17" borderId="55" xfId="0" applyNumberFormat="1" applyFont="1" applyFill="1" applyBorder="1" applyAlignment="1" applyProtection="1">
      <alignment horizontal="center" vertical="center"/>
      <protection hidden="1"/>
    </xf>
    <xf numFmtId="2" fontId="2" fillId="17" borderId="71" xfId="0" applyNumberFormat="1" applyFont="1" applyFill="1" applyBorder="1" applyAlignment="1" applyProtection="1">
      <alignment horizontal="center" vertical="center"/>
      <protection hidden="1"/>
    </xf>
    <xf numFmtId="2" fontId="4" fillId="9" borderId="64" xfId="0" applyNumberFormat="1" applyFont="1" applyFill="1" applyBorder="1" applyAlignment="1" applyProtection="1">
      <alignment horizontal="center" vertical="center"/>
      <protection hidden="1"/>
    </xf>
    <xf numFmtId="2" fontId="4" fillId="9" borderId="55" xfId="0" applyNumberFormat="1" applyFont="1" applyFill="1" applyBorder="1" applyAlignment="1" applyProtection="1">
      <alignment horizontal="center" vertical="center"/>
      <protection hidden="1"/>
    </xf>
    <xf numFmtId="2" fontId="2" fillId="9" borderId="55" xfId="0" applyNumberFormat="1" applyFont="1" applyFill="1" applyBorder="1" applyAlignment="1" applyProtection="1">
      <alignment horizontal="center" vertical="center"/>
      <protection hidden="1"/>
    </xf>
    <xf numFmtId="2" fontId="2" fillId="9" borderId="71" xfId="0" applyNumberFormat="1" applyFont="1" applyFill="1" applyBorder="1" applyAlignment="1" applyProtection="1">
      <alignment horizontal="center" vertical="center"/>
      <protection hidden="1"/>
    </xf>
    <xf numFmtId="1" fontId="2" fillId="0" borderId="58" xfId="0" applyNumberFormat="1" applyFont="1" applyBorder="1" applyAlignment="1" applyProtection="1">
      <alignment horizontal="center" vertical="center"/>
      <protection hidden="1"/>
    </xf>
    <xf numFmtId="1" fontId="2" fillId="0" borderId="77" xfId="0" applyNumberFormat="1" applyFont="1" applyBorder="1" applyAlignment="1" applyProtection="1">
      <alignment horizontal="center" vertical="center"/>
      <protection hidden="1"/>
    </xf>
    <xf numFmtId="1" fontId="2" fillId="0" borderId="79" xfId="0" applyNumberFormat="1" applyFont="1" applyBorder="1" applyAlignment="1" applyProtection="1">
      <alignment horizontal="center" vertical="center"/>
      <protection hidden="1"/>
    </xf>
    <xf numFmtId="2" fontId="2" fillId="17" borderId="77" xfId="0" applyNumberFormat="1" applyFont="1" applyFill="1" applyBorder="1" applyAlignment="1" applyProtection="1">
      <alignment horizontal="center" vertical="center"/>
      <protection hidden="1"/>
    </xf>
    <xf numFmtId="2" fontId="2" fillId="17" borderId="78" xfId="0" applyNumberFormat="1" applyFont="1" applyFill="1" applyBorder="1" applyAlignment="1" applyProtection="1">
      <alignment horizontal="center" vertical="center"/>
      <protection hidden="1"/>
    </xf>
    <xf numFmtId="2" fontId="2" fillId="17" borderId="79" xfId="0" applyNumberFormat="1" applyFont="1" applyFill="1" applyBorder="1" applyAlignment="1" applyProtection="1">
      <alignment horizontal="center" vertical="center"/>
      <protection hidden="1"/>
    </xf>
    <xf numFmtId="2" fontId="4" fillId="9" borderId="77" xfId="0" applyNumberFormat="1" applyFont="1" applyFill="1" applyBorder="1" applyAlignment="1" applyProtection="1">
      <alignment horizontal="center" vertical="center"/>
      <protection hidden="1"/>
    </xf>
    <xf numFmtId="2" fontId="4" fillId="9" borderId="78" xfId="0" applyNumberFormat="1" applyFont="1" applyFill="1" applyBorder="1" applyAlignment="1" applyProtection="1">
      <alignment horizontal="center" vertical="center"/>
      <protection hidden="1"/>
    </xf>
    <xf numFmtId="2" fontId="2" fillId="9" borderId="78" xfId="0" applyNumberFormat="1" applyFont="1" applyFill="1" applyBorder="1" applyAlignment="1" applyProtection="1">
      <alignment horizontal="center" vertical="center"/>
      <protection hidden="1"/>
    </xf>
    <xf numFmtId="2" fontId="2" fillId="9" borderId="79" xfId="0" applyNumberFormat="1" applyFont="1" applyFill="1" applyBorder="1" applyAlignment="1" applyProtection="1">
      <alignment horizontal="center" vertical="center"/>
      <protection hidden="1"/>
    </xf>
    <xf numFmtId="1" fontId="2" fillId="0" borderId="80" xfId="0" applyNumberFormat="1" applyFont="1" applyBorder="1" applyAlignment="1" applyProtection="1">
      <alignment horizontal="center" vertical="center"/>
      <protection hidden="1"/>
    </xf>
    <xf numFmtId="0" fontId="2" fillId="0" borderId="82" xfId="0" applyFont="1" applyBorder="1" applyAlignment="1">
      <alignment horizontal="center" vertical="center" wrapText="1"/>
    </xf>
    <xf numFmtId="0" fontId="5" fillId="17" borderId="61" xfId="0" applyFont="1" applyFill="1" applyBorder="1" applyAlignment="1">
      <alignment horizontal="center" vertical="center"/>
    </xf>
    <xf numFmtId="0" fontId="5" fillId="17" borderId="6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2" xfId="0" applyFont="1" applyFill="1" applyBorder="1" applyAlignment="1">
      <alignment horizontal="center" vertical="center" wrapText="1"/>
    </xf>
    <xf numFmtId="0" fontId="2" fillId="3" borderId="93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/>
    </xf>
    <xf numFmtId="0" fontId="5" fillId="17" borderId="63" xfId="0" applyFont="1" applyFill="1" applyBorder="1" applyAlignment="1">
      <alignment horizontal="center" vertical="center"/>
    </xf>
    <xf numFmtId="0" fontId="2" fillId="3" borderId="91" xfId="0" applyFont="1" applyFill="1" applyBorder="1" applyAlignment="1">
      <alignment horizontal="center" vertical="center" wrapText="1"/>
    </xf>
    <xf numFmtId="0" fontId="5" fillId="0" borderId="61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6" fillId="0" borderId="5" xfId="1" applyFont="1" applyFill="1" applyBorder="1" applyAlignment="1" applyProtection="1">
      <alignment horizontal="center" vertical="center"/>
      <protection locked="0"/>
    </xf>
    <xf numFmtId="0" fontId="6" fillId="0" borderId="48" xfId="1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3" borderId="40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39" xfId="0" applyFont="1" applyFill="1" applyBorder="1" applyAlignment="1">
      <alignment horizontal="center"/>
    </xf>
    <xf numFmtId="0" fontId="6" fillId="3" borderId="12" xfId="1" applyFont="1" applyFill="1" applyBorder="1" applyAlignment="1" applyProtection="1">
      <alignment horizontal="center" vertical="center"/>
    </xf>
    <xf numFmtId="0" fontId="5" fillId="9" borderId="61" xfId="0" applyFont="1" applyFill="1" applyBorder="1" applyAlignment="1">
      <alignment horizontal="center" vertical="center"/>
    </xf>
    <xf numFmtId="0" fontId="5" fillId="9" borderId="62" xfId="0" applyFont="1" applyFill="1" applyBorder="1" applyAlignment="1">
      <alignment horizontal="center" vertical="center"/>
    </xf>
    <xf numFmtId="2" fontId="5" fillId="0" borderId="4" xfId="0" applyNumberFormat="1" applyFont="1" applyBorder="1" applyAlignment="1" applyProtection="1">
      <alignment horizontal="center" vertical="center" wrapText="1"/>
      <protection hidden="1"/>
    </xf>
    <xf numFmtId="2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48" xfId="0" applyNumberFormat="1" applyFont="1" applyBorder="1" applyAlignment="1" applyProtection="1">
      <alignment horizontal="center" vertical="center" wrapText="1"/>
      <protection hidden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5" fillId="0" borderId="89" xfId="0" applyFont="1" applyBorder="1" applyAlignment="1">
      <alignment horizontal="center" vertical="center"/>
    </xf>
    <xf numFmtId="0" fontId="5" fillId="9" borderId="63" xfId="0" applyFont="1" applyFill="1" applyBorder="1" applyAlignment="1">
      <alignment horizontal="center" vertical="center"/>
    </xf>
    <xf numFmtId="1" fontId="2" fillId="0" borderId="67" xfId="0" applyNumberFormat="1" applyFont="1" applyBorder="1" applyAlignment="1" applyProtection="1">
      <alignment horizontal="center" vertical="center"/>
      <protection hidden="1"/>
    </xf>
    <xf numFmtId="1" fontId="2" fillId="0" borderId="70" xfId="0" applyNumberFormat="1" applyFont="1" applyBorder="1" applyAlignment="1" applyProtection="1">
      <alignment horizontal="center" vertical="center"/>
      <protection hidden="1"/>
    </xf>
    <xf numFmtId="1" fontId="2" fillId="0" borderId="69" xfId="0" applyNumberFormat="1" applyFont="1" applyBorder="1" applyAlignment="1" applyProtection="1">
      <alignment horizontal="center" vertical="center"/>
      <protection hidden="1"/>
    </xf>
    <xf numFmtId="1" fontId="2" fillId="0" borderId="73" xfId="0" applyNumberFormat="1" applyFont="1" applyBorder="1" applyAlignment="1" applyProtection="1">
      <alignment horizontal="center" vertical="center"/>
      <protection hidden="1"/>
    </xf>
    <xf numFmtId="1" fontId="2" fillId="0" borderId="68" xfId="0" applyNumberFormat="1" applyFont="1" applyBorder="1" applyAlignment="1" applyProtection="1">
      <alignment horizontal="center" vertical="center"/>
      <protection hidden="1"/>
    </xf>
    <xf numFmtId="2" fontId="2" fillId="9" borderId="67" xfId="0" applyNumberFormat="1" applyFont="1" applyFill="1" applyBorder="1" applyAlignment="1" applyProtection="1">
      <alignment horizontal="center" vertical="center"/>
      <protection hidden="1"/>
    </xf>
    <xf numFmtId="2" fontId="2" fillId="9" borderId="70" xfId="0" applyNumberFormat="1" applyFont="1" applyFill="1" applyBorder="1" applyAlignment="1" applyProtection="1">
      <alignment horizontal="center" vertical="center"/>
      <protection hidden="1"/>
    </xf>
    <xf numFmtId="2" fontId="4" fillId="9" borderId="69" xfId="0" applyNumberFormat="1" applyFont="1" applyFill="1" applyBorder="1" applyAlignment="1" applyProtection="1">
      <alignment horizontal="center" vertical="center"/>
      <protection hidden="1"/>
    </xf>
    <xf numFmtId="2" fontId="4" fillId="9" borderId="67" xfId="0" applyNumberFormat="1" applyFont="1" applyFill="1" applyBorder="1" applyAlignment="1" applyProtection="1">
      <alignment horizontal="center" vertical="center"/>
      <protection hidden="1"/>
    </xf>
    <xf numFmtId="2" fontId="2" fillId="17" borderId="69" xfId="0" applyNumberFormat="1" applyFont="1" applyFill="1" applyBorder="1" applyAlignment="1" applyProtection="1">
      <alignment horizontal="center" vertical="center"/>
      <protection hidden="1"/>
    </xf>
    <xf numFmtId="2" fontId="2" fillId="17" borderId="67" xfId="0" applyNumberFormat="1" applyFont="1" applyFill="1" applyBorder="1" applyAlignment="1" applyProtection="1">
      <alignment horizontal="center" vertical="center"/>
      <protection hidden="1"/>
    </xf>
    <xf numFmtId="2" fontId="2" fillId="17" borderId="70" xfId="0" applyNumberFormat="1" applyFont="1" applyFill="1" applyBorder="1" applyAlignment="1" applyProtection="1">
      <alignment horizontal="center" vertical="center"/>
      <protection hidden="1"/>
    </xf>
    <xf numFmtId="0" fontId="37" fillId="16" borderId="4" xfId="0" applyFont="1" applyFill="1" applyBorder="1" applyAlignment="1">
      <alignment horizontal="center" vertical="center"/>
    </xf>
    <xf numFmtId="0" fontId="37" fillId="16" borderId="5" xfId="0" applyFont="1" applyFill="1" applyBorder="1" applyAlignment="1">
      <alignment horizontal="center" vertical="center"/>
    </xf>
    <xf numFmtId="0" fontId="37" fillId="16" borderId="48" xfId="0" applyFont="1" applyFill="1" applyBorder="1" applyAlignment="1">
      <alignment horizontal="center" vertical="center"/>
    </xf>
    <xf numFmtId="2" fontId="2" fillId="3" borderId="12" xfId="0" applyNumberFormat="1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 applyProtection="1">
      <alignment horizontal="center" vertical="center"/>
      <protection locked="0"/>
    </xf>
    <xf numFmtId="0" fontId="37" fillId="16" borderId="6" xfId="0" applyFont="1" applyFill="1" applyBorder="1" applyAlignment="1">
      <alignment horizontal="center" vertical="center"/>
    </xf>
    <xf numFmtId="0" fontId="5" fillId="3" borderId="40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 wrapText="1"/>
    </xf>
    <xf numFmtId="0" fontId="5" fillId="4" borderId="43" xfId="0" applyFont="1" applyFill="1" applyBorder="1" applyAlignment="1">
      <alignment horizontal="center" vertical="center" wrapText="1"/>
    </xf>
    <xf numFmtId="0" fontId="5" fillId="4" borderId="40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5" fillId="8" borderId="66" xfId="0" applyFont="1" applyFill="1" applyBorder="1" applyAlignment="1" applyProtection="1">
      <alignment horizontal="center" vertical="center"/>
      <protection locked="0"/>
    </xf>
    <xf numFmtId="14" fontId="36" fillId="19" borderId="104" xfId="0" applyNumberFormat="1" applyFont="1" applyFill="1" applyBorder="1" applyAlignment="1">
      <alignment horizontal="center" vertical="center"/>
    </xf>
    <xf numFmtId="14" fontId="36" fillId="19" borderId="44" xfId="0" applyNumberFormat="1" applyFont="1" applyFill="1" applyBorder="1" applyAlignment="1">
      <alignment horizontal="center" vertical="center"/>
    </xf>
    <xf numFmtId="14" fontId="36" fillId="19" borderId="100" xfId="0" applyNumberFormat="1" applyFont="1" applyFill="1" applyBorder="1" applyAlignment="1">
      <alignment horizontal="center" vertical="center"/>
    </xf>
    <xf numFmtId="0" fontId="16" fillId="3" borderId="46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167" fontId="25" fillId="8" borderId="31" xfId="0" applyNumberFormat="1" applyFont="1" applyFill="1" applyBorder="1" applyAlignment="1" applyProtection="1">
      <alignment horizontal="center" vertical="center"/>
      <protection hidden="1"/>
    </xf>
    <xf numFmtId="0" fontId="5" fillId="4" borderId="32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38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36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1" fontId="4" fillId="8" borderId="33" xfId="0" applyNumberFormat="1" applyFont="1" applyFill="1" applyBorder="1" applyAlignment="1" applyProtection="1">
      <alignment horizontal="center" vertical="center"/>
      <protection locked="0"/>
    </xf>
    <xf numFmtId="1" fontId="27" fillId="0" borderId="18" xfId="0" applyNumberFormat="1" applyFont="1" applyBorder="1" applyAlignment="1" applyProtection="1">
      <alignment horizontal="center" vertical="center"/>
      <protection hidden="1"/>
    </xf>
    <xf numFmtId="1" fontId="27" fillId="0" borderId="19" xfId="0" applyNumberFormat="1" applyFont="1" applyBorder="1" applyAlignment="1" applyProtection="1">
      <alignment horizontal="center" vertical="center"/>
      <protection hidden="1"/>
    </xf>
    <xf numFmtId="1" fontId="27" fillId="0" borderId="11" xfId="0" applyNumberFormat="1" applyFont="1" applyBorder="1" applyAlignment="1" applyProtection="1">
      <alignment horizontal="center" vertical="center"/>
      <protection hidden="1"/>
    </xf>
    <xf numFmtId="1" fontId="27" fillId="0" borderId="0" xfId="0" applyNumberFormat="1" applyFont="1" applyAlignment="1" applyProtection="1">
      <alignment horizontal="center" vertical="center"/>
      <protection hidden="1"/>
    </xf>
    <xf numFmtId="1" fontId="27" fillId="0" borderId="3" xfId="0" applyNumberFormat="1" applyFont="1" applyBorder="1" applyAlignment="1" applyProtection="1">
      <alignment horizontal="center" vertical="center"/>
      <protection hidden="1"/>
    </xf>
    <xf numFmtId="1" fontId="27" fillId="0" borderId="7" xfId="0" applyNumberFormat="1" applyFont="1" applyBorder="1" applyAlignment="1" applyProtection="1">
      <alignment horizontal="center" vertical="center"/>
      <protection hidden="1"/>
    </xf>
    <xf numFmtId="1" fontId="27" fillId="0" borderId="9" xfId="0" applyNumberFormat="1" applyFont="1" applyBorder="1" applyAlignment="1" applyProtection="1">
      <alignment horizontal="center" vertical="center"/>
      <protection hidden="1"/>
    </xf>
    <xf numFmtId="2" fontId="24" fillId="16" borderId="55" xfId="0" applyNumberFormat="1" applyFont="1" applyFill="1" applyBorder="1" applyAlignment="1" applyProtection="1">
      <alignment horizontal="center" vertical="center" wrapText="1"/>
      <protection locked="0"/>
    </xf>
    <xf numFmtId="2" fontId="24" fillId="16" borderId="71" xfId="0" applyNumberFormat="1" applyFont="1" applyFill="1" applyBorder="1" applyAlignment="1" applyProtection="1">
      <alignment horizontal="center" vertical="center" wrapText="1"/>
      <protection locked="0"/>
    </xf>
    <xf numFmtId="2" fontId="24" fillId="16" borderId="64" xfId="0" applyNumberFormat="1" applyFont="1" applyFill="1" applyBorder="1" applyAlignment="1" applyProtection="1">
      <alignment horizontal="center" vertical="center" wrapText="1"/>
      <protection locked="0"/>
    </xf>
    <xf numFmtId="164" fontId="26" fillId="0" borderId="12" xfId="0" applyNumberFormat="1" applyFont="1" applyBorder="1" applyAlignment="1" applyProtection="1">
      <alignment horizontal="center" vertical="center"/>
      <protection hidden="1"/>
    </xf>
    <xf numFmtId="164" fontId="26" fillId="0" borderId="39" xfId="0" applyNumberFormat="1" applyFont="1" applyBorder="1" applyAlignment="1" applyProtection="1">
      <alignment horizontal="center" vertical="center"/>
      <protection hidden="1"/>
    </xf>
    <xf numFmtId="2" fontId="24" fillId="16" borderId="85" xfId="0" applyNumberFormat="1" applyFont="1" applyFill="1" applyBorder="1" applyAlignment="1" applyProtection="1">
      <alignment horizontal="center" vertical="center" wrapText="1"/>
      <protection locked="0"/>
    </xf>
    <xf numFmtId="0" fontId="24" fillId="16" borderId="107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170" fontId="2" fillId="0" borderId="25" xfId="0" applyNumberFormat="1" applyFont="1" applyBorder="1" applyAlignment="1">
      <alignment horizontal="left"/>
    </xf>
    <xf numFmtId="170" fontId="2" fillId="0" borderId="26" xfId="0" applyNumberFormat="1" applyFont="1" applyBorder="1" applyAlignment="1">
      <alignment horizontal="left"/>
    </xf>
    <xf numFmtId="0" fontId="5" fillId="4" borderId="3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/>
    </xf>
    <xf numFmtId="0" fontId="2" fillId="3" borderId="88" xfId="0" applyFont="1" applyFill="1" applyBorder="1" applyAlignment="1">
      <alignment horizontal="center" vertical="center"/>
    </xf>
    <xf numFmtId="0" fontId="6" fillId="3" borderId="4" xfId="1" applyFont="1" applyFill="1" applyBorder="1" applyAlignment="1" applyProtection="1">
      <alignment horizontal="center" vertical="center"/>
    </xf>
    <xf numFmtId="0" fontId="6" fillId="3" borderId="5" xfId="1" applyFont="1" applyFill="1" applyBorder="1" applyAlignment="1" applyProtection="1">
      <alignment horizontal="center" vertical="center"/>
    </xf>
    <xf numFmtId="0" fontId="6" fillId="3" borderId="6" xfId="1" applyFont="1" applyFill="1" applyBorder="1" applyAlignment="1" applyProtection="1">
      <alignment horizontal="center" vertical="center"/>
    </xf>
    <xf numFmtId="0" fontId="32" fillId="18" borderId="46" xfId="0" applyFont="1" applyFill="1" applyBorder="1" applyAlignment="1">
      <alignment horizontal="center" vertical="center" wrapText="1"/>
    </xf>
    <xf numFmtId="0" fontId="32" fillId="18" borderId="1" xfId="0" applyFont="1" applyFill="1" applyBorder="1" applyAlignment="1">
      <alignment horizontal="center" vertical="center" wrapText="1"/>
    </xf>
    <xf numFmtId="0" fontId="32" fillId="18" borderId="49" xfId="0" applyFont="1" applyFill="1" applyBorder="1" applyAlignment="1">
      <alignment horizontal="center" vertical="center" wrapText="1"/>
    </xf>
    <xf numFmtId="0" fontId="33" fillId="18" borderId="46" xfId="1" applyFont="1" applyFill="1" applyBorder="1" applyAlignment="1" applyProtection="1">
      <alignment horizontal="center" vertical="center" wrapText="1"/>
    </xf>
    <xf numFmtId="0" fontId="33" fillId="18" borderId="1" xfId="1" applyFont="1" applyFill="1" applyBorder="1" applyAlignment="1" applyProtection="1">
      <alignment horizontal="center" vertical="center" wrapText="1"/>
    </xf>
    <xf numFmtId="0" fontId="33" fillId="18" borderId="49" xfId="1" applyFont="1" applyFill="1" applyBorder="1" applyAlignment="1" applyProtection="1">
      <alignment horizontal="center" vertical="center" wrapText="1"/>
    </xf>
    <xf numFmtId="0" fontId="33" fillId="18" borderId="47" xfId="1" applyFont="1" applyFill="1" applyBorder="1" applyAlignment="1" applyProtection="1">
      <alignment horizontal="center" vertical="center" wrapText="1"/>
    </xf>
    <xf numFmtId="0" fontId="33" fillId="18" borderId="28" xfId="1" applyFont="1" applyFill="1" applyBorder="1" applyAlignment="1" applyProtection="1">
      <alignment horizontal="center" vertical="center" wrapText="1"/>
    </xf>
    <xf numFmtId="0" fontId="33" fillId="18" borderId="30" xfId="1" applyFont="1" applyFill="1" applyBorder="1" applyAlignment="1" applyProtection="1">
      <alignment horizontal="center" vertical="center" wrapText="1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2" fillId="3" borderId="4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4" fillId="3" borderId="46" xfId="1" applyFont="1" applyFill="1" applyBorder="1" applyAlignment="1" applyProtection="1">
      <alignment horizontal="center" vertical="center"/>
    </xf>
    <xf numFmtId="0" fontId="4" fillId="3" borderId="1" xfId="1" applyFont="1" applyFill="1" applyBorder="1" applyAlignment="1" applyProtection="1">
      <alignment horizontal="center" vertical="center"/>
    </xf>
    <xf numFmtId="0" fontId="4" fillId="3" borderId="2" xfId="1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48" xfId="0" applyFont="1" applyBorder="1" applyAlignment="1" applyProtection="1">
      <alignment horizontal="center" vertical="center"/>
      <protection locked="0"/>
    </xf>
    <xf numFmtId="0" fontId="23" fillId="0" borderId="4" xfId="1" applyFont="1" applyFill="1" applyBorder="1" applyAlignment="1" applyProtection="1">
      <alignment horizontal="center" vertical="center"/>
      <protection locked="0"/>
    </xf>
    <xf numFmtId="0" fontId="23" fillId="0" borderId="5" xfId="1" applyFont="1" applyFill="1" applyBorder="1" applyAlignment="1" applyProtection="1">
      <alignment horizontal="center" vertical="center"/>
      <protection locked="0"/>
    </xf>
    <xf numFmtId="0" fontId="23" fillId="0" borderId="48" xfId="1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4" fillId="8" borderId="13" xfId="0" applyFont="1" applyFill="1" applyBorder="1" applyAlignment="1" applyProtection="1">
      <alignment horizontal="center" vertical="center"/>
      <protection locked="0"/>
    </xf>
    <xf numFmtId="0" fontId="4" fillId="8" borderId="14" xfId="0" applyFont="1" applyFill="1" applyBorder="1" applyAlignment="1" applyProtection="1">
      <alignment horizontal="center" vertical="center"/>
      <protection locked="0"/>
    </xf>
    <xf numFmtId="0" fontId="4" fillId="8" borderId="33" xfId="0" applyFont="1" applyFill="1" applyBorder="1" applyAlignment="1" applyProtection="1">
      <alignment horizontal="center" vertical="center"/>
      <protection locked="0"/>
    </xf>
    <xf numFmtId="0" fontId="27" fillId="0" borderId="18" xfId="0" applyFont="1" applyBorder="1" applyAlignment="1" applyProtection="1">
      <alignment horizontal="center" vertical="center"/>
      <protection hidden="1"/>
    </xf>
    <xf numFmtId="0" fontId="27" fillId="0" borderId="19" xfId="0" applyFont="1" applyBorder="1" applyAlignment="1" applyProtection="1">
      <alignment horizontal="center" vertical="center"/>
      <protection hidden="1"/>
    </xf>
    <xf numFmtId="0" fontId="27" fillId="0" borderId="11" xfId="0" applyFont="1" applyBorder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27" fillId="0" borderId="7" xfId="0" applyFont="1" applyBorder="1" applyAlignment="1" applyProtection="1">
      <alignment horizontal="center" vertical="center"/>
      <protection hidden="1"/>
    </xf>
    <xf numFmtId="0" fontId="27" fillId="0" borderId="9" xfId="0" applyFont="1" applyBorder="1" applyAlignment="1" applyProtection="1">
      <alignment horizontal="center" vertical="center"/>
      <protection hidden="1"/>
    </xf>
    <xf numFmtId="0" fontId="5" fillId="3" borderId="40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50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51" xfId="0" applyFont="1" applyFill="1" applyBorder="1" applyAlignment="1">
      <alignment horizontal="center" vertical="center" wrapText="1"/>
    </xf>
    <xf numFmtId="0" fontId="2" fillId="0" borderId="12" xfId="0" applyFont="1" applyBorder="1" applyAlignment="1" applyProtection="1">
      <alignment horizontal="center" vertical="top" wrapText="1"/>
      <protection locked="0"/>
    </xf>
    <xf numFmtId="0" fontId="2" fillId="0" borderId="51" xfId="0" applyFont="1" applyBorder="1" applyAlignment="1" applyProtection="1">
      <alignment horizontal="center" vertical="top" wrapText="1"/>
      <protection locked="0"/>
    </xf>
    <xf numFmtId="164" fontId="2" fillId="0" borderId="12" xfId="0" applyNumberFormat="1" applyFont="1" applyBorder="1" applyAlignment="1" applyProtection="1">
      <alignment horizontal="center" vertical="center"/>
      <protection hidden="1"/>
    </xf>
    <xf numFmtId="0" fontId="26" fillId="0" borderId="12" xfId="0" applyFont="1" applyBorder="1" applyAlignment="1" applyProtection="1">
      <alignment horizontal="center" vertical="center"/>
      <protection locked="0"/>
    </xf>
    <xf numFmtId="164" fontId="16" fillId="3" borderId="12" xfId="0" applyNumberFormat="1" applyFont="1" applyFill="1" applyBorder="1" applyAlignment="1">
      <alignment horizontal="center" vertical="center" wrapText="1"/>
    </xf>
    <xf numFmtId="164" fontId="16" fillId="2" borderId="12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51" xfId="0" applyFont="1" applyBorder="1" applyAlignment="1" applyProtection="1">
      <alignment horizontal="center" vertical="center"/>
      <protection locked="0"/>
    </xf>
    <xf numFmtId="0" fontId="23" fillId="0" borderId="52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0" borderId="39" xfId="0" applyFont="1" applyBorder="1" applyAlignment="1" applyProtection="1">
      <alignment horizontal="center" vertical="center"/>
      <protection locked="0"/>
    </xf>
    <xf numFmtId="2" fontId="5" fillId="0" borderId="12" xfId="0" applyNumberFormat="1" applyFont="1" applyBorder="1" applyAlignment="1" applyProtection="1">
      <alignment horizontal="center" vertical="center" wrapText="1"/>
      <protection hidden="1"/>
    </xf>
    <xf numFmtId="2" fontId="5" fillId="0" borderId="39" xfId="0" applyNumberFormat="1" applyFont="1" applyBorder="1" applyAlignment="1" applyProtection="1">
      <alignment horizontal="center" vertical="center" wrapText="1"/>
      <protection hidden="1"/>
    </xf>
    <xf numFmtId="0" fontId="2" fillId="3" borderId="51" xfId="0" applyFont="1" applyFill="1" applyBorder="1" applyAlignment="1">
      <alignment horizontal="center" vertical="center"/>
    </xf>
    <xf numFmtId="0" fontId="2" fillId="0" borderId="12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>
      <alignment horizontal="center" vertical="center" wrapText="1"/>
    </xf>
    <xf numFmtId="0" fontId="14" fillId="0" borderId="39" xfId="0" applyFont="1" applyBorder="1" applyAlignment="1">
      <alignment horizontal="center" vertical="center" wrapText="1"/>
    </xf>
    <xf numFmtId="0" fontId="2" fillId="18" borderId="0" xfId="0" applyFont="1" applyFill="1" applyAlignment="1" applyProtection="1">
      <alignment horizontal="center"/>
      <protection hidden="1"/>
    </xf>
    <xf numFmtId="0" fontId="25" fillId="8" borderId="31" xfId="0" applyFont="1" applyFill="1" applyBorder="1" applyAlignment="1" applyProtection="1">
      <alignment horizontal="center" vertical="center"/>
      <protection hidden="1"/>
    </xf>
    <xf numFmtId="168" fontId="25" fillId="8" borderId="31" xfId="0" applyNumberFormat="1" applyFont="1" applyFill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/>
      <protection hidden="1"/>
    </xf>
    <xf numFmtId="0" fontId="2" fillId="0" borderId="20" xfId="0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0" fontId="2" fillId="0" borderId="28" xfId="0" applyFont="1" applyBorder="1" applyAlignment="1" applyProtection="1">
      <alignment horizontal="center"/>
      <protection hidden="1"/>
    </xf>
    <xf numFmtId="0" fontId="2" fillId="0" borderId="29" xfId="0" applyFont="1" applyBorder="1" applyAlignment="1" applyProtection="1">
      <alignment horizontal="center"/>
      <protection hidden="1"/>
    </xf>
    <xf numFmtId="0" fontId="2" fillId="0" borderId="16" xfId="0" applyFont="1" applyBorder="1" applyAlignment="1" applyProtection="1">
      <alignment horizontal="left"/>
      <protection hidden="1"/>
    </xf>
    <xf numFmtId="0" fontId="2" fillId="0" borderId="17" xfId="0" applyFont="1" applyBorder="1" applyAlignment="1" applyProtection="1">
      <alignment horizontal="left"/>
      <protection hidden="1"/>
    </xf>
    <xf numFmtId="0" fontId="2" fillId="0" borderId="5" xfId="0" applyFont="1" applyBorder="1" applyAlignment="1" applyProtection="1">
      <alignment horizontal="left"/>
      <protection hidden="1"/>
    </xf>
    <xf numFmtId="0" fontId="2" fillId="0" borderId="6" xfId="0" applyFont="1" applyBorder="1" applyAlignment="1" applyProtection="1">
      <alignment horizontal="left"/>
      <protection hidden="1"/>
    </xf>
    <xf numFmtId="17" fontId="2" fillId="0" borderId="25" xfId="0" applyNumberFormat="1" applyFont="1" applyBorder="1" applyAlignment="1" applyProtection="1">
      <alignment horizontal="left"/>
      <protection hidden="1"/>
    </xf>
    <xf numFmtId="17" fontId="2" fillId="0" borderId="26" xfId="0" applyNumberFormat="1" applyFont="1" applyBorder="1" applyAlignment="1" applyProtection="1">
      <alignment horizontal="left"/>
      <protection hidden="1"/>
    </xf>
    <xf numFmtId="0" fontId="1" fillId="0" borderId="94" xfId="0" applyFont="1" applyBorder="1" applyAlignment="1">
      <alignment horizontal="left" vertical="top" wrapText="1"/>
    </xf>
    <xf numFmtId="0" fontId="1" fillId="0" borderId="90" xfId="0" applyFont="1" applyBorder="1" applyAlignment="1">
      <alignment horizontal="left" vertical="top" wrapText="1"/>
    </xf>
    <xf numFmtId="0" fontId="1" fillId="0" borderId="98" xfId="0" applyFont="1" applyBorder="1" applyAlignment="1">
      <alignment horizontal="left" vertical="top" wrapText="1"/>
    </xf>
    <xf numFmtId="0" fontId="1" fillId="0" borderId="88" xfId="0" applyFont="1" applyBorder="1" applyAlignment="1">
      <alignment horizontal="left" vertical="top" wrapText="1"/>
    </xf>
    <xf numFmtId="0" fontId="1" fillId="0" borderId="40" xfId="0" applyFont="1" applyBorder="1" applyAlignment="1">
      <alignment horizontal="left" vertical="top" wrapText="1"/>
    </xf>
    <xf numFmtId="0" fontId="1" fillId="0" borderId="40" xfId="0" applyFont="1" applyBorder="1" applyAlignment="1">
      <alignment horizontal="left" vertical="top"/>
    </xf>
    <xf numFmtId="0" fontId="0" fillId="0" borderId="40" xfId="0" applyBorder="1" applyAlignment="1">
      <alignment horizontal="left" vertical="top" wrapText="1"/>
    </xf>
    <xf numFmtId="0" fontId="0" fillId="0" borderId="94" xfId="0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0" fillId="18" borderId="0" xfId="0" applyFill="1" applyAlignment="1" applyProtection="1">
      <protection hidden="1"/>
    </xf>
    <xf numFmtId="0" fontId="2" fillId="0" borderId="34" xfId="0" applyFont="1" applyBorder="1" applyAlignment="1"/>
    <xf numFmtId="0" fontId="2" fillId="0" borderId="45" xfId="0" applyFont="1" applyBorder="1" applyAlignment="1"/>
    <xf numFmtId="0" fontId="2" fillId="0" borderId="12" xfId="0" applyFont="1" applyBorder="1" applyAlignment="1"/>
    <xf numFmtId="0" fontId="2" fillId="0" borderId="39" xfId="0" applyFont="1" applyBorder="1" applyAlignment="1"/>
  </cellXfs>
  <cellStyles count="3">
    <cellStyle name="Neutral" xfId="1" builtinId="28"/>
    <cellStyle name="Normal" xfId="0" builtinId="0"/>
    <cellStyle name="Percent" xfId="2" builtinId="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dd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dd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dd\-mm\-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>
        <bottom style="double">
          <color indexed="64"/>
        </bottom>
      </border>
    </dxf>
    <dxf>
      <border diagonalUp="0" diagonalDown="0">
        <left style="thin">
          <color auto="1"/>
        </left>
        <right style="thick">
          <color theme="3" tint="0.39994506668294322"/>
        </right>
        <top style="thin">
          <color auto="1"/>
        </top>
        <bottom style="thick">
          <color theme="3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/>
      </border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 outline="0"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double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3F4BC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3F4B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3F4BC"/>
        </patternFill>
      </fill>
    </dxf>
    <dxf>
      <font>
        <color theme="0"/>
      </font>
    </dxf>
  </dxfs>
  <tableStyles count="1" defaultTableStyle="TableStyleMedium9" defaultPivotStyle="PivotStyleLight16">
    <tableStyle name="Invisible" pivot="0" table="0" count="0" xr9:uid="{324013F1-DDB1-41DB-9BF6-515B577E0AD9}"/>
  </tableStyles>
  <colors>
    <mruColors>
      <color rgb="FF60EA8E"/>
      <color rgb="FF00E266"/>
      <color rgb="FF9BF7B7"/>
      <color rgb="FFFFEB9C"/>
      <color rgb="FFC6EFCE"/>
      <color rgb="FFFFC7CE"/>
      <color rgb="FF63BE7B"/>
      <color rgb="FFFFEB84"/>
      <color rgb="FFEFFA5C"/>
      <color rgb="FFB4D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9571</xdr:colOff>
      <xdr:row>1</xdr:row>
      <xdr:rowOff>149645</xdr:rowOff>
    </xdr:from>
    <xdr:to>
      <xdr:col>60</xdr:col>
      <xdr:colOff>251693</xdr:colOff>
      <xdr:row>3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9415" y="352051"/>
          <a:ext cx="1456560" cy="469480"/>
        </a:xfrm>
        <a:prstGeom prst="rect">
          <a:avLst/>
        </a:prstGeom>
      </xdr:spPr>
    </xdr:pic>
    <xdr:clientData/>
  </xdr:twoCellAnchor>
  <xdr:twoCellAnchor editAs="oneCell">
    <xdr:from>
      <xdr:col>17</xdr:col>
      <xdr:colOff>152973</xdr:colOff>
      <xdr:row>1</xdr:row>
      <xdr:rowOff>114160</xdr:rowOff>
    </xdr:from>
    <xdr:to>
      <xdr:col>37</xdr:col>
      <xdr:colOff>14360</xdr:colOff>
      <xdr:row>3</xdr:row>
      <xdr:rowOff>139991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27E9C2-D1B5-D245-882D-6200371E1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32442" y="316566"/>
          <a:ext cx="3909512" cy="5973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176759</xdr:colOff>
      <xdr:row>23</xdr:row>
      <xdr:rowOff>71938</xdr:rowOff>
    </xdr:from>
    <xdr:to>
      <xdr:col>60</xdr:col>
      <xdr:colOff>212037</xdr:colOff>
      <xdr:row>34</xdr:row>
      <xdr:rowOff>145677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173" t="31139" r="53360" b="16389"/>
        <a:stretch/>
      </xdr:blipFill>
      <xdr:spPr>
        <a:xfrm>
          <a:off x="11440072" y="5084469"/>
          <a:ext cx="3880996" cy="2431177"/>
        </a:xfrm>
        <a:prstGeom prst="rect">
          <a:avLst/>
        </a:prstGeom>
      </xdr:spPr>
    </xdr:pic>
    <xdr:clientData/>
  </xdr:twoCellAnchor>
  <xdr:twoCellAnchor editAs="oneCell">
    <xdr:from>
      <xdr:col>53</xdr:col>
      <xdr:colOff>177800</xdr:colOff>
      <xdr:row>1</xdr:row>
      <xdr:rowOff>165100</xdr:rowOff>
    </xdr:from>
    <xdr:to>
      <xdr:col>60</xdr:col>
      <xdr:colOff>211961</xdr:colOff>
      <xdr:row>3</xdr:row>
      <xdr:rowOff>53556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CF447FE-360B-4BB1-813E-2868AA665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600" y="355600"/>
          <a:ext cx="1456560" cy="469480"/>
        </a:xfrm>
        <a:prstGeom prst="rect">
          <a:avLst/>
        </a:prstGeom>
      </xdr:spPr>
    </xdr:pic>
    <xdr:clientData/>
  </xdr:twoCellAnchor>
  <xdr:twoCellAnchor editAs="oneCell">
    <xdr:from>
      <xdr:col>17</xdr:col>
      <xdr:colOff>130967</xdr:colOff>
      <xdr:row>1</xdr:row>
      <xdr:rowOff>119063</xdr:rowOff>
    </xdr:from>
    <xdr:to>
      <xdr:col>36</xdr:col>
      <xdr:colOff>194761</xdr:colOff>
      <xdr:row>3</xdr:row>
      <xdr:rowOff>144894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ED0016A-987C-4A50-9231-B5714D261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6530" y="321469"/>
          <a:ext cx="3909512" cy="59733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114300</xdr:colOff>
      <xdr:row>0</xdr:row>
      <xdr:rowOff>57150</xdr:rowOff>
    </xdr:from>
    <xdr:to>
      <xdr:col>5</xdr:col>
      <xdr:colOff>561210</xdr:colOff>
      <xdr:row>2</xdr:row>
      <xdr:rowOff>40855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420EDC-BF51-452F-B41F-082F34339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5950" y="57150"/>
          <a:ext cx="1456560" cy="4694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1357308</xdr:colOff>
      <xdr:row>0</xdr:row>
      <xdr:rowOff>59531</xdr:rowOff>
    </xdr:from>
    <xdr:to>
      <xdr:col>18</xdr:col>
      <xdr:colOff>426706</xdr:colOff>
      <xdr:row>0</xdr:row>
      <xdr:rowOff>309417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4B147A-E7FE-4CA3-8E9A-184D49D33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55083" y="59531"/>
          <a:ext cx="667217" cy="2498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rkt\Downloads\Copy%20of%20TQR19.9.xlsm" TargetMode="External"/><Relationship Id="rId1" Type="http://schemas.openxmlformats.org/officeDocument/2006/relationships/externalLinkPath" Target="https://d.docs.live.net/Users/markt/Downloads/Copy%20of%20TQR19.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1.%20John%20Holland%20Group\Macro%20Test\T4\7304%20Day%20Sheet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MPER"/>
      <sheetName val="REGULATOR"/>
      <sheetName val="CODES"/>
      <sheetName val="COP"/>
      <sheetName val="DATA"/>
      <sheetName val="RAMSYS"/>
      <sheetName val="REPORT"/>
      <sheetName val="Copy of TQR19.9"/>
    </sheetNames>
    <sheetDataSet>
      <sheetData sheetId="0"/>
      <sheetData sheetId="1"/>
      <sheetData sheetId="2" refreshError="1"/>
      <sheetData sheetId="3" refreshError="1"/>
      <sheetData sheetId="4">
        <row r="3">
          <cell r="B3" t="str">
            <v>TM500 SG</v>
          </cell>
          <cell r="D3" t="str">
            <v>01CLB</v>
          </cell>
          <cell r="H3" t="str">
            <v>BROOM</v>
          </cell>
          <cell r="L3" t="str">
            <v>Compliant</v>
          </cell>
          <cell r="M3" t="str">
            <v xml:space="preserve">Pass </v>
          </cell>
          <cell r="N3" t="str">
            <v xml:space="preserve">Yes </v>
          </cell>
        </row>
        <row r="4">
          <cell r="B4" t="str">
            <v>TM747 NG</v>
          </cell>
          <cell r="D4" t="str">
            <v>01CLB</v>
          </cell>
          <cell r="H4" t="str">
            <v>FINAL</v>
          </cell>
          <cell r="L4" t="str">
            <v>Non-compliant</v>
          </cell>
          <cell r="M4" t="str">
            <v>Fail</v>
          </cell>
          <cell r="N4" t="str">
            <v>No</v>
          </cell>
        </row>
        <row r="5">
          <cell r="B5" t="str">
            <v>TM740 SG</v>
          </cell>
          <cell r="D5" t="str">
            <v>01CLB</v>
          </cell>
        </row>
        <row r="6">
          <cell r="B6" t="str">
            <v>TM735 NG</v>
          </cell>
          <cell r="D6" t="str">
            <v>01CLB</v>
          </cell>
        </row>
        <row r="7">
          <cell r="B7" t="str">
            <v>TM734 SG</v>
          </cell>
          <cell r="D7" t="str">
            <v>01CLB</v>
          </cell>
        </row>
        <row r="8">
          <cell r="B8" t="str">
            <v>TM728 NG</v>
          </cell>
          <cell r="D8" t="str">
            <v>01CLB</v>
          </cell>
        </row>
        <row r="9">
          <cell r="B9" t="str">
            <v>TM742 SG</v>
          </cell>
          <cell r="D9" t="str">
            <v>01CLB</v>
          </cell>
        </row>
        <row r="10">
          <cell r="B10" t="str">
            <v>TM741 NG</v>
          </cell>
          <cell r="D10" t="str">
            <v>01CLB</v>
          </cell>
        </row>
        <row r="11">
          <cell r="B11" t="str">
            <v>TM738 SG</v>
          </cell>
          <cell r="D11" t="str">
            <v>01CLB</v>
          </cell>
        </row>
        <row r="12">
          <cell r="B12" t="str">
            <v>TM736 SG</v>
          </cell>
          <cell r="D12" t="str">
            <v>01CLB</v>
          </cell>
        </row>
        <row r="13">
          <cell r="B13" t="str">
            <v>TM732 SG</v>
          </cell>
          <cell r="D13" t="str">
            <v>01CLB</v>
          </cell>
        </row>
        <row r="14">
          <cell r="B14" t="str">
            <v>TM731 SG</v>
          </cell>
          <cell r="D14" t="str">
            <v>01CLB</v>
          </cell>
        </row>
        <row r="15">
          <cell r="B15" t="str">
            <v>TM730 NG</v>
          </cell>
          <cell r="D15" t="str">
            <v>01CLB</v>
          </cell>
        </row>
        <row r="16">
          <cell r="B16" t="str">
            <v>TM727 SG</v>
          </cell>
          <cell r="D16" t="str">
            <v>01CLB</v>
          </cell>
        </row>
        <row r="17">
          <cell r="B17" t="str">
            <v>TM723 NG</v>
          </cell>
          <cell r="D17" t="str">
            <v>01CLB</v>
          </cell>
        </row>
        <row r="18">
          <cell r="D18" t="str">
            <v>01CLB</v>
          </cell>
        </row>
        <row r="19">
          <cell r="D19" t="str">
            <v>01CLB</v>
          </cell>
        </row>
        <row r="20">
          <cell r="D20" t="str">
            <v>01CLB</v>
          </cell>
        </row>
        <row r="21">
          <cell r="D21" t="str">
            <v>01MLB</v>
          </cell>
        </row>
        <row r="22">
          <cell r="D22" t="str">
            <v>01MLD</v>
          </cell>
        </row>
        <row r="23">
          <cell r="D23" t="str">
            <v>01MLU</v>
          </cell>
        </row>
        <row r="24">
          <cell r="D24" t="str">
            <v>01XOB</v>
          </cell>
        </row>
        <row r="25">
          <cell r="D25" t="str">
            <v>01XOB</v>
          </cell>
        </row>
        <row r="26">
          <cell r="D26" t="str">
            <v>01XOB</v>
          </cell>
        </row>
        <row r="27">
          <cell r="D27" t="str">
            <v>01XOB</v>
          </cell>
        </row>
        <row r="28">
          <cell r="D28" t="str">
            <v>01XOB</v>
          </cell>
        </row>
        <row r="29">
          <cell r="D29" t="str">
            <v>01XOB2</v>
          </cell>
        </row>
        <row r="30">
          <cell r="D30" t="str">
            <v>01YD1B</v>
          </cell>
        </row>
        <row r="31">
          <cell r="D31" t="str">
            <v>01YD1B</v>
          </cell>
        </row>
        <row r="32">
          <cell r="D32" t="str">
            <v>01YD1B</v>
          </cell>
        </row>
        <row r="33">
          <cell r="D33" t="str">
            <v>01YD1B</v>
          </cell>
        </row>
        <row r="34">
          <cell r="D34" t="str">
            <v>01YD1B</v>
          </cell>
        </row>
        <row r="35">
          <cell r="D35" t="str">
            <v>01YD1B</v>
          </cell>
        </row>
        <row r="36">
          <cell r="D36" t="str">
            <v>01YD1B</v>
          </cell>
        </row>
        <row r="37">
          <cell r="D37" t="str">
            <v>01YD1B</v>
          </cell>
        </row>
        <row r="38">
          <cell r="D38" t="str">
            <v>01YD1B</v>
          </cell>
        </row>
        <row r="39">
          <cell r="D39" t="str">
            <v>01YD1B</v>
          </cell>
        </row>
        <row r="40">
          <cell r="D40" t="str">
            <v>01YD1B</v>
          </cell>
        </row>
        <row r="41">
          <cell r="D41" t="str">
            <v>01YD1B</v>
          </cell>
        </row>
        <row r="42">
          <cell r="D42" t="str">
            <v>01YD1B</v>
          </cell>
        </row>
        <row r="43">
          <cell r="D43" t="str">
            <v>01YD1B</v>
          </cell>
        </row>
        <row r="44">
          <cell r="D44" t="str">
            <v>01YD1B</v>
          </cell>
        </row>
        <row r="45">
          <cell r="D45" t="str">
            <v>01YD1B</v>
          </cell>
        </row>
        <row r="46">
          <cell r="D46" t="str">
            <v>01YD1B</v>
          </cell>
        </row>
        <row r="47">
          <cell r="D47" t="str">
            <v>01YD1B</v>
          </cell>
        </row>
        <row r="48">
          <cell r="D48" t="str">
            <v>01YD2B</v>
          </cell>
        </row>
        <row r="49">
          <cell r="D49" t="str">
            <v>01YD2B</v>
          </cell>
        </row>
        <row r="50">
          <cell r="D50" t="str">
            <v>01YD2B</v>
          </cell>
        </row>
        <row r="51">
          <cell r="D51" t="str">
            <v>01YD2B</v>
          </cell>
        </row>
        <row r="52">
          <cell r="D52" t="str">
            <v>01YD2B</v>
          </cell>
        </row>
        <row r="53">
          <cell r="D53" t="str">
            <v>01YD2B</v>
          </cell>
        </row>
        <row r="54">
          <cell r="D54" t="str">
            <v>01YD2B</v>
          </cell>
        </row>
        <row r="55">
          <cell r="D55" t="str">
            <v>01YD2B</v>
          </cell>
        </row>
        <row r="56">
          <cell r="D56" t="str">
            <v>01YD2B</v>
          </cell>
        </row>
        <row r="57">
          <cell r="D57" t="str">
            <v>01YD2B</v>
          </cell>
        </row>
        <row r="58">
          <cell r="D58" t="str">
            <v>01YD2B</v>
          </cell>
        </row>
        <row r="59">
          <cell r="D59" t="str">
            <v>01YD2B</v>
          </cell>
        </row>
        <row r="60">
          <cell r="D60" t="str">
            <v>01YD2B</v>
          </cell>
        </row>
        <row r="61">
          <cell r="D61" t="str">
            <v>01YD3B</v>
          </cell>
        </row>
        <row r="62">
          <cell r="D62" t="str">
            <v>01YD3B</v>
          </cell>
        </row>
        <row r="63">
          <cell r="D63" t="str">
            <v>01YD3B</v>
          </cell>
        </row>
        <row r="64">
          <cell r="D64" t="str">
            <v>01YD3B</v>
          </cell>
        </row>
        <row r="65">
          <cell r="D65" t="str">
            <v>01YD3B</v>
          </cell>
        </row>
        <row r="66">
          <cell r="D66" t="str">
            <v>01YD3B</v>
          </cell>
        </row>
        <row r="67">
          <cell r="D67" t="str">
            <v>01YD3B</v>
          </cell>
        </row>
        <row r="68">
          <cell r="D68" t="str">
            <v>01YD3B</v>
          </cell>
        </row>
        <row r="69">
          <cell r="D69" t="str">
            <v>01YD3B</v>
          </cell>
        </row>
        <row r="70">
          <cell r="D70" t="str">
            <v>01YD4B</v>
          </cell>
        </row>
        <row r="71">
          <cell r="D71" t="str">
            <v>01YD4B</v>
          </cell>
        </row>
        <row r="72">
          <cell r="D72" t="str">
            <v>01YD4B</v>
          </cell>
        </row>
        <row r="73">
          <cell r="D73" t="str">
            <v>01YD4B</v>
          </cell>
        </row>
        <row r="74">
          <cell r="D74" t="str">
            <v>01YD4B</v>
          </cell>
        </row>
        <row r="75">
          <cell r="D75" t="str">
            <v>01YD5B</v>
          </cell>
        </row>
        <row r="76">
          <cell r="D76" t="str">
            <v>04CLB</v>
          </cell>
        </row>
        <row r="77">
          <cell r="D77" t="str">
            <v>04CLB</v>
          </cell>
        </row>
        <row r="78">
          <cell r="D78" t="str">
            <v>04CLB</v>
          </cell>
        </row>
        <row r="79">
          <cell r="D79" t="str">
            <v>04CLB</v>
          </cell>
        </row>
        <row r="80">
          <cell r="D80" t="str">
            <v>04CLB</v>
          </cell>
        </row>
        <row r="81">
          <cell r="D81" t="str">
            <v>04CLB</v>
          </cell>
        </row>
        <row r="82">
          <cell r="D82" t="str">
            <v>04CLB</v>
          </cell>
        </row>
        <row r="83">
          <cell r="D83" t="str">
            <v>04CLB</v>
          </cell>
        </row>
        <row r="84">
          <cell r="D84" t="str">
            <v>04CLB</v>
          </cell>
        </row>
        <row r="85">
          <cell r="D85" t="str">
            <v>04MLB</v>
          </cell>
        </row>
        <row r="86">
          <cell r="D86" t="str">
            <v>04XOB</v>
          </cell>
        </row>
        <row r="87">
          <cell r="D87" t="str">
            <v>04YD1B</v>
          </cell>
        </row>
        <row r="88">
          <cell r="D88" t="str">
            <v>04YD1B</v>
          </cell>
        </row>
        <row r="89">
          <cell r="D89" t="str">
            <v>04YD1B</v>
          </cell>
        </row>
        <row r="90">
          <cell r="D90" t="str">
            <v>04YD1B</v>
          </cell>
        </row>
        <row r="91">
          <cell r="D91" t="str">
            <v>04YD1B</v>
          </cell>
        </row>
        <row r="92">
          <cell r="D92" t="str">
            <v>34CLB</v>
          </cell>
        </row>
        <row r="93">
          <cell r="D93" t="str">
            <v>34CLB</v>
          </cell>
        </row>
        <row r="94">
          <cell r="D94" t="str">
            <v>34CLB</v>
          </cell>
        </row>
        <row r="95">
          <cell r="D95" t="str">
            <v>34CLB</v>
          </cell>
        </row>
        <row r="96">
          <cell r="D96" t="str">
            <v>34CLB</v>
          </cell>
        </row>
        <row r="97">
          <cell r="D97" t="str">
            <v>34CLB</v>
          </cell>
        </row>
        <row r="98">
          <cell r="D98" t="str">
            <v>34CLB</v>
          </cell>
        </row>
        <row r="99">
          <cell r="D99" t="str">
            <v>34CLB</v>
          </cell>
        </row>
        <row r="100">
          <cell r="D100" t="str">
            <v>34CLB</v>
          </cell>
        </row>
        <row r="101">
          <cell r="D101" t="str">
            <v>34CLB</v>
          </cell>
        </row>
        <row r="102">
          <cell r="D102" t="str">
            <v>34CLB</v>
          </cell>
        </row>
        <row r="103">
          <cell r="D103" t="str">
            <v>34CLB</v>
          </cell>
        </row>
        <row r="104">
          <cell r="D104" t="str">
            <v>34CLB</v>
          </cell>
        </row>
        <row r="105">
          <cell r="D105" t="str">
            <v>34CLB</v>
          </cell>
        </row>
        <row r="106">
          <cell r="D106" t="str">
            <v>34MLB</v>
          </cell>
        </row>
        <row r="107">
          <cell r="D107" t="str">
            <v>34XOB</v>
          </cell>
        </row>
        <row r="108">
          <cell r="D108" t="str">
            <v>34XOB</v>
          </cell>
        </row>
        <row r="109">
          <cell r="D109" t="str">
            <v>34XOB</v>
          </cell>
        </row>
        <row r="110">
          <cell r="D110" t="str">
            <v>34XOB</v>
          </cell>
        </row>
        <row r="111">
          <cell r="D111" t="str">
            <v>34XOB</v>
          </cell>
        </row>
        <row r="112">
          <cell r="D112" t="str">
            <v>34XOB</v>
          </cell>
        </row>
        <row r="113">
          <cell r="D113" t="str">
            <v>34XOB</v>
          </cell>
        </row>
        <row r="114">
          <cell r="D114" t="str">
            <v>34XOB</v>
          </cell>
        </row>
        <row r="115">
          <cell r="D115" t="str">
            <v>34XOB</v>
          </cell>
        </row>
        <row r="116">
          <cell r="D116" t="str">
            <v>34YD1B</v>
          </cell>
        </row>
        <row r="117">
          <cell r="D117" t="str">
            <v>34YD1B</v>
          </cell>
        </row>
        <row r="118">
          <cell r="D118" t="str">
            <v>34YD1B</v>
          </cell>
        </row>
        <row r="119">
          <cell r="D119" t="str">
            <v>34YD1B</v>
          </cell>
        </row>
        <row r="120">
          <cell r="D120" t="str">
            <v>34YD1B</v>
          </cell>
        </row>
        <row r="121">
          <cell r="D121" t="str">
            <v>34YD1B</v>
          </cell>
        </row>
        <row r="122">
          <cell r="D122" t="str">
            <v>34YD1B</v>
          </cell>
        </row>
        <row r="123">
          <cell r="D123" t="str">
            <v>34YD1B</v>
          </cell>
        </row>
        <row r="124">
          <cell r="D124" t="str">
            <v>34YD1B</v>
          </cell>
        </row>
        <row r="125">
          <cell r="D125" t="str">
            <v>34YD1B</v>
          </cell>
        </row>
        <row r="126">
          <cell r="D126" t="str">
            <v>34YD1B</v>
          </cell>
        </row>
        <row r="127">
          <cell r="D127" t="str">
            <v>34YD1B</v>
          </cell>
        </row>
        <row r="128">
          <cell r="D128" t="str">
            <v>34YD1B</v>
          </cell>
        </row>
        <row r="129">
          <cell r="D129" t="str">
            <v>34YD1B</v>
          </cell>
        </row>
        <row r="130">
          <cell r="D130" t="str">
            <v>34YD1B</v>
          </cell>
        </row>
        <row r="131">
          <cell r="D131" t="str">
            <v>34YD1B</v>
          </cell>
        </row>
        <row r="132">
          <cell r="D132" t="str">
            <v>34YD1B</v>
          </cell>
        </row>
        <row r="133">
          <cell r="D133" t="str">
            <v>34YD1B</v>
          </cell>
        </row>
        <row r="134">
          <cell r="D134" t="str">
            <v>34YD1B</v>
          </cell>
        </row>
        <row r="135">
          <cell r="D135" t="str">
            <v>34YD2B</v>
          </cell>
        </row>
        <row r="136">
          <cell r="D136" t="str">
            <v>34YD2B</v>
          </cell>
        </row>
        <row r="137">
          <cell r="D137" t="str">
            <v>34YD2B</v>
          </cell>
        </row>
        <row r="138">
          <cell r="D138" t="str">
            <v>34YD3B</v>
          </cell>
        </row>
        <row r="139">
          <cell r="D139" t="str">
            <v>34YD3B</v>
          </cell>
        </row>
        <row r="140">
          <cell r="D140" t="str">
            <v>34YD3B</v>
          </cell>
        </row>
        <row r="141">
          <cell r="D141" t="str">
            <v>34YD3B</v>
          </cell>
        </row>
        <row r="142">
          <cell r="D142" t="str">
            <v>34YD4B</v>
          </cell>
        </row>
        <row r="143">
          <cell r="D143" t="str">
            <v>34YD4B</v>
          </cell>
        </row>
        <row r="144">
          <cell r="D144" t="str">
            <v>34YD5B</v>
          </cell>
        </row>
        <row r="145">
          <cell r="D145" t="str">
            <v>34YD6B</v>
          </cell>
        </row>
        <row r="146">
          <cell r="D146" t="str">
            <v>34YD7B</v>
          </cell>
        </row>
        <row r="147">
          <cell r="D147" t="str">
            <v>34YD7B</v>
          </cell>
        </row>
        <row r="148">
          <cell r="D148" t="str">
            <v>35CLB</v>
          </cell>
        </row>
        <row r="149">
          <cell r="D149" t="str">
            <v>35CLB</v>
          </cell>
        </row>
        <row r="150">
          <cell r="D150" t="str">
            <v>35CLB</v>
          </cell>
        </row>
        <row r="151">
          <cell r="D151" t="str">
            <v>35CLB</v>
          </cell>
        </row>
        <row r="152">
          <cell r="D152" t="str">
            <v>35CLB</v>
          </cell>
        </row>
        <row r="153">
          <cell r="D153" t="str">
            <v>35CLB</v>
          </cell>
        </row>
        <row r="154">
          <cell r="D154" t="str">
            <v>35MLB</v>
          </cell>
        </row>
        <row r="155">
          <cell r="D155" t="str">
            <v>35MLB</v>
          </cell>
        </row>
        <row r="156">
          <cell r="D156" t="str">
            <v>35MLB</v>
          </cell>
        </row>
        <row r="157">
          <cell r="D157" t="str">
            <v>35XOB</v>
          </cell>
        </row>
        <row r="158">
          <cell r="D158" t="str">
            <v>35XOB</v>
          </cell>
        </row>
        <row r="159">
          <cell r="D159" t="str">
            <v>35XOB</v>
          </cell>
        </row>
        <row r="160">
          <cell r="D160" t="str">
            <v>35YD1B</v>
          </cell>
        </row>
        <row r="161">
          <cell r="D161" t="str">
            <v>35YD1B</v>
          </cell>
        </row>
        <row r="162">
          <cell r="D162" t="str">
            <v>35YD1B</v>
          </cell>
        </row>
        <row r="163">
          <cell r="D163" t="str">
            <v>35YD1B</v>
          </cell>
        </row>
        <row r="164">
          <cell r="D164" t="str">
            <v>35YD1B</v>
          </cell>
        </row>
        <row r="165">
          <cell r="D165" t="str">
            <v>35YD1B</v>
          </cell>
        </row>
        <row r="166">
          <cell r="D166" t="str">
            <v>35YD2B</v>
          </cell>
        </row>
        <row r="167">
          <cell r="D167" t="str">
            <v>35YD2B</v>
          </cell>
        </row>
        <row r="168">
          <cell r="D168" t="str">
            <v>35YD2B</v>
          </cell>
        </row>
        <row r="169">
          <cell r="D169" t="str">
            <v>35YD3B</v>
          </cell>
        </row>
        <row r="170">
          <cell r="D170" t="str">
            <v>35YD3B</v>
          </cell>
        </row>
        <row r="171">
          <cell r="D171" t="str">
            <v>35YD3B</v>
          </cell>
        </row>
        <row r="172">
          <cell r="D172" t="str">
            <v>35YD4B</v>
          </cell>
        </row>
        <row r="173">
          <cell r="D173" t="str">
            <v>36CLB</v>
          </cell>
        </row>
        <row r="174">
          <cell r="D174" t="str">
            <v>36CLB</v>
          </cell>
        </row>
        <row r="175">
          <cell r="D175" t="str">
            <v>36CLB</v>
          </cell>
        </row>
        <row r="176">
          <cell r="D176" t="str">
            <v>36CLB</v>
          </cell>
        </row>
        <row r="177">
          <cell r="D177" t="str">
            <v>36CLB</v>
          </cell>
        </row>
        <row r="178">
          <cell r="D178" t="str">
            <v>36CLB</v>
          </cell>
        </row>
        <row r="179">
          <cell r="D179" t="str">
            <v>36CLB</v>
          </cell>
        </row>
        <row r="180">
          <cell r="D180" t="str">
            <v>36MLB</v>
          </cell>
        </row>
        <row r="181">
          <cell r="D181" t="str">
            <v>36XOB</v>
          </cell>
        </row>
        <row r="182">
          <cell r="D182" t="str">
            <v>36XOB</v>
          </cell>
        </row>
        <row r="183">
          <cell r="D183" t="str">
            <v>36YD1B</v>
          </cell>
        </row>
        <row r="184">
          <cell r="D184" t="str">
            <v>36YD1B</v>
          </cell>
        </row>
        <row r="185">
          <cell r="D185" t="str">
            <v>36YD1B</v>
          </cell>
        </row>
        <row r="186">
          <cell r="D186" t="str">
            <v>36YD1B</v>
          </cell>
        </row>
        <row r="187">
          <cell r="D187" t="str">
            <v>37CLB</v>
          </cell>
        </row>
        <row r="188">
          <cell r="D188" t="str">
            <v>37CLB</v>
          </cell>
        </row>
        <row r="189">
          <cell r="D189" t="str">
            <v>37CLB</v>
          </cell>
        </row>
        <row r="190">
          <cell r="D190" t="str">
            <v>37CLB</v>
          </cell>
        </row>
        <row r="191">
          <cell r="D191" t="str">
            <v>37CLB</v>
          </cell>
        </row>
        <row r="192">
          <cell r="D192" t="str">
            <v>37MLB</v>
          </cell>
        </row>
        <row r="193">
          <cell r="D193" t="str">
            <v>37XOB</v>
          </cell>
        </row>
        <row r="194">
          <cell r="D194" t="str">
            <v>37XOB</v>
          </cell>
        </row>
        <row r="195">
          <cell r="D195" t="str">
            <v>37YD1B</v>
          </cell>
        </row>
        <row r="196">
          <cell r="D196" t="str">
            <v>37YD1B</v>
          </cell>
        </row>
        <row r="197">
          <cell r="D197" t="str">
            <v>37YD1B</v>
          </cell>
        </row>
        <row r="198">
          <cell r="D198" t="str">
            <v>37YD1B</v>
          </cell>
        </row>
        <row r="199">
          <cell r="D199" t="str">
            <v>38CLB</v>
          </cell>
        </row>
        <row r="200">
          <cell r="D200" t="str">
            <v>38CLB</v>
          </cell>
        </row>
        <row r="201">
          <cell r="D201" t="str">
            <v>38CLB</v>
          </cell>
        </row>
        <row r="202">
          <cell r="D202" t="str">
            <v>38CLB</v>
          </cell>
        </row>
        <row r="203">
          <cell r="D203" t="str">
            <v>38CLB</v>
          </cell>
        </row>
        <row r="204">
          <cell r="D204" t="str">
            <v>38CLB</v>
          </cell>
        </row>
        <row r="205">
          <cell r="D205" t="str">
            <v>38CLB</v>
          </cell>
        </row>
        <row r="206">
          <cell r="D206" t="str">
            <v>38MLB</v>
          </cell>
        </row>
        <row r="207">
          <cell r="D207" t="str">
            <v>38YD1B</v>
          </cell>
        </row>
        <row r="208">
          <cell r="D208" t="str">
            <v>38YD1B</v>
          </cell>
        </row>
        <row r="209">
          <cell r="D209" t="str">
            <v>38YD1B</v>
          </cell>
        </row>
        <row r="210">
          <cell r="D210" t="str">
            <v>38YD1B</v>
          </cell>
        </row>
        <row r="211">
          <cell r="D211" t="str">
            <v>38YD1B</v>
          </cell>
        </row>
        <row r="212">
          <cell r="D212" t="str">
            <v>38YD1B</v>
          </cell>
        </row>
        <row r="213">
          <cell r="D213" t="str">
            <v>38YD2B</v>
          </cell>
        </row>
        <row r="214">
          <cell r="D214" t="str">
            <v>38YD2B</v>
          </cell>
        </row>
        <row r="215">
          <cell r="D215" t="str">
            <v>38YD2B</v>
          </cell>
        </row>
        <row r="216">
          <cell r="D216" t="str">
            <v>38YD3B</v>
          </cell>
        </row>
        <row r="217">
          <cell r="D217" t="str">
            <v>38YD3B</v>
          </cell>
        </row>
        <row r="218">
          <cell r="D218" t="str">
            <v>01CLB</v>
          </cell>
        </row>
        <row r="219">
          <cell r="D219" t="str">
            <v>01CLB</v>
          </cell>
        </row>
        <row r="220">
          <cell r="D220" t="str">
            <v>01CLB</v>
          </cell>
        </row>
        <row r="221">
          <cell r="D221" t="str">
            <v>01CLB</v>
          </cell>
        </row>
        <row r="222">
          <cell r="D222" t="str">
            <v>01CLB</v>
          </cell>
        </row>
        <row r="223">
          <cell r="D223" t="str">
            <v>01CLB</v>
          </cell>
        </row>
        <row r="224">
          <cell r="D224" t="str">
            <v>01CLB</v>
          </cell>
        </row>
        <row r="225">
          <cell r="D225" t="str">
            <v>01CLB</v>
          </cell>
        </row>
        <row r="226">
          <cell r="D226" t="str">
            <v>01CLB</v>
          </cell>
        </row>
        <row r="227">
          <cell r="D227" t="str">
            <v>01CLB</v>
          </cell>
        </row>
        <row r="228">
          <cell r="D228" t="str">
            <v>01CLB</v>
          </cell>
        </row>
        <row r="229">
          <cell r="D229" t="str">
            <v>01MLB</v>
          </cell>
        </row>
        <row r="230">
          <cell r="D230" t="str">
            <v>01XOB</v>
          </cell>
        </row>
        <row r="231">
          <cell r="D231" t="str">
            <v>01XOB</v>
          </cell>
        </row>
        <row r="232">
          <cell r="D232" t="str">
            <v>01XOB</v>
          </cell>
        </row>
        <row r="233">
          <cell r="D233" t="str">
            <v>01XOB</v>
          </cell>
        </row>
        <row r="234">
          <cell r="D234" t="str">
            <v>01YD1B</v>
          </cell>
        </row>
        <row r="235">
          <cell r="D235" t="str">
            <v>01YD1B</v>
          </cell>
        </row>
        <row r="236">
          <cell r="D236" t="str">
            <v>01YD1B</v>
          </cell>
        </row>
        <row r="237">
          <cell r="D237" t="str">
            <v>01YD1B</v>
          </cell>
        </row>
        <row r="238">
          <cell r="D238" t="str">
            <v>01YD1B</v>
          </cell>
        </row>
        <row r="239">
          <cell r="D239" t="str">
            <v>01YD1B</v>
          </cell>
        </row>
        <row r="240">
          <cell r="D240" t="str">
            <v>01YD1B</v>
          </cell>
        </row>
        <row r="241">
          <cell r="D241" t="str">
            <v>01YD1B</v>
          </cell>
        </row>
        <row r="242">
          <cell r="D242" t="str">
            <v>01YD1B</v>
          </cell>
        </row>
        <row r="243">
          <cell r="D243" t="str">
            <v>01YD1B</v>
          </cell>
        </row>
        <row r="244">
          <cell r="D244" t="str">
            <v>01YD2B</v>
          </cell>
        </row>
        <row r="245">
          <cell r="D245" t="str">
            <v>01YD2B</v>
          </cell>
        </row>
        <row r="246">
          <cell r="D246" t="str">
            <v>01YD2B</v>
          </cell>
        </row>
        <row r="247">
          <cell r="D247" t="str">
            <v>01YD3B</v>
          </cell>
        </row>
        <row r="248">
          <cell r="D248" t="str">
            <v>50MLB</v>
          </cell>
        </row>
        <row r="249">
          <cell r="D249" t="str">
            <v>51CLB</v>
          </cell>
        </row>
        <row r="250">
          <cell r="D250" t="str">
            <v>51CLB</v>
          </cell>
        </row>
        <row r="251">
          <cell r="D251" t="str">
            <v>51CLB</v>
          </cell>
        </row>
        <row r="252">
          <cell r="D252" t="str">
            <v>51CLB</v>
          </cell>
        </row>
        <row r="253">
          <cell r="D253" t="str">
            <v>51CLB</v>
          </cell>
        </row>
        <row r="254">
          <cell r="D254" t="str">
            <v>51CLB</v>
          </cell>
        </row>
        <row r="255">
          <cell r="D255" t="str">
            <v>51CLB</v>
          </cell>
        </row>
        <row r="256">
          <cell r="D256" t="str">
            <v>51CLB</v>
          </cell>
        </row>
        <row r="257">
          <cell r="D257" t="str">
            <v>51CLB</v>
          </cell>
        </row>
        <row r="258">
          <cell r="D258" t="str">
            <v>51CLB</v>
          </cell>
        </row>
        <row r="259">
          <cell r="D259" t="str">
            <v>51CLB</v>
          </cell>
        </row>
        <row r="260">
          <cell r="D260" t="str">
            <v>51CLB</v>
          </cell>
        </row>
        <row r="261">
          <cell r="D261" t="str">
            <v>51CLB</v>
          </cell>
        </row>
        <row r="262">
          <cell r="D262" t="str">
            <v>51CLB</v>
          </cell>
        </row>
        <row r="263">
          <cell r="D263" t="str">
            <v>51MLB</v>
          </cell>
        </row>
        <row r="264">
          <cell r="D264" t="str">
            <v>51XOB</v>
          </cell>
        </row>
        <row r="265">
          <cell r="D265" t="str">
            <v>51XOB</v>
          </cell>
        </row>
        <row r="266">
          <cell r="D266" t="str">
            <v>51XOB</v>
          </cell>
        </row>
        <row r="267">
          <cell r="D267" t="str">
            <v>51XOB</v>
          </cell>
        </row>
        <row r="268">
          <cell r="D268" t="str">
            <v>51YD1B</v>
          </cell>
        </row>
        <row r="269">
          <cell r="D269" t="str">
            <v>51YD1B</v>
          </cell>
        </row>
        <row r="270">
          <cell r="D270" t="str">
            <v>51YD1B</v>
          </cell>
        </row>
        <row r="271">
          <cell r="D271" t="str">
            <v>51YD1B</v>
          </cell>
        </row>
        <row r="272">
          <cell r="D272" t="str">
            <v>51YD1B</v>
          </cell>
        </row>
        <row r="273">
          <cell r="D273" t="str">
            <v>51YD1B</v>
          </cell>
        </row>
        <row r="274">
          <cell r="D274" t="str">
            <v>51YD1B</v>
          </cell>
        </row>
        <row r="275">
          <cell r="D275" t="str">
            <v>51YD1B</v>
          </cell>
        </row>
        <row r="276">
          <cell r="D276" t="str">
            <v>51YD1B</v>
          </cell>
        </row>
        <row r="277">
          <cell r="D277" t="str">
            <v>51YD1B</v>
          </cell>
        </row>
        <row r="278">
          <cell r="D278" t="str">
            <v>51YD1B</v>
          </cell>
        </row>
        <row r="279">
          <cell r="D279" t="str">
            <v>51YD1B</v>
          </cell>
        </row>
        <row r="280">
          <cell r="D280" t="str">
            <v>51YD1B</v>
          </cell>
        </row>
        <row r="281">
          <cell r="D281" t="str">
            <v>51YD2B</v>
          </cell>
        </row>
        <row r="282">
          <cell r="D282" t="str">
            <v>51YD2B</v>
          </cell>
        </row>
        <row r="283">
          <cell r="D283" t="str">
            <v>51YD2B</v>
          </cell>
        </row>
        <row r="284">
          <cell r="D284" t="str">
            <v>51YD2B</v>
          </cell>
        </row>
        <row r="285">
          <cell r="D285" t="str">
            <v>51YD2B</v>
          </cell>
        </row>
        <row r="286">
          <cell r="D286" t="str">
            <v>52CLB</v>
          </cell>
        </row>
        <row r="287">
          <cell r="D287" t="str">
            <v>52CLB</v>
          </cell>
        </row>
        <row r="288">
          <cell r="D288" t="str">
            <v>52CLB</v>
          </cell>
        </row>
        <row r="289">
          <cell r="D289" t="str">
            <v>52CLB</v>
          </cell>
        </row>
        <row r="290">
          <cell r="D290" t="str">
            <v>52CLB</v>
          </cell>
        </row>
        <row r="291">
          <cell r="D291" t="str">
            <v>52MLB</v>
          </cell>
        </row>
        <row r="292">
          <cell r="D292" t="str">
            <v>52XOB</v>
          </cell>
        </row>
        <row r="293">
          <cell r="D293" t="str">
            <v>52XOB</v>
          </cell>
        </row>
        <row r="294">
          <cell r="D294" t="str">
            <v>52YD1B</v>
          </cell>
        </row>
        <row r="295">
          <cell r="D295" t="str">
            <v>52YD1B</v>
          </cell>
        </row>
        <row r="296">
          <cell r="D296" t="str">
            <v>52YD1B</v>
          </cell>
        </row>
        <row r="297">
          <cell r="D297" t="str">
            <v>52YD1B</v>
          </cell>
        </row>
        <row r="298">
          <cell r="D298" t="str">
            <v>52YD1B</v>
          </cell>
        </row>
        <row r="299">
          <cell r="D299" t="str">
            <v>52YD2B</v>
          </cell>
        </row>
        <row r="300">
          <cell r="D300" t="str">
            <v>53MLB</v>
          </cell>
        </row>
        <row r="301">
          <cell r="D301" t="str">
            <v>991MLB</v>
          </cell>
        </row>
        <row r="302">
          <cell r="D302" t="str">
            <v>991XOB</v>
          </cell>
        </row>
        <row r="303">
          <cell r="D303" t="str">
            <v>991YD1B</v>
          </cell>
        </row>
        <row r="304">
          <cell r="D304" t="str">
            <v>991YD2B</v>
          </cell>
        </row>
        <row r="305">
          <cell r="D305" t="str">
            <v>991YD2B</v>
          </cell>
        </row>
        <row r="306">
          <cell r="D306" t="str">
            <v>991YD3B</v>
          </cell>
        </row>
        <row r="307">
          <cell r="D307" t="str">
            <v>992CLB</v>
          </cell>
        </row>
        <row r="308">
          <cell r="D308" t="str">
            <v>992MLB</v>
          </cell>
        </row>
        <row r="309">
          <cell r="D309" t="str">
            <v>992YD1B</v>
          </cell>
        </row>
        <row r="310">
          <cell r="D310" t="str">
            <v>992YD2B</v>
          </cell>
        </row>
        <row r="311">
          <cell r="D311" t="str">
            <v>992YD2B</v>
          </cell>
        </row>
        <row r="312">
          <cell r="D312" t="str">
            <v>992YD3B</v>
          </cell>
        </row>
        <row r="313">
          <cell r="D313" t="str">
            <v>01CLB</v>
          </cell>
        </row>
        <row r="314">
          <cell r="D314" t="str">
            <v>01CLB</v>
          </cell>
        </row>
        <row r="315">
          <cell r="D315" t="str">
            <v>01CLB</v>
          </cell>
        </row>
        <row r="316">
          <cell r="D316" t="str">
            <v>01CLU</v>
          </cell>
        </row>
        <row r="317">
          <cell r="D317" t="str">
            <v>01CLU</v>
          </cell>
        </row>
        <row r="318">
          <cell r="D318" t="str">
            <v>01MLD</v>
          </cell>
        </row>
        <row r="319">
          <cell r="D319" t="str">
            <v>01MLU</v>
          </cell>
        </row>
        <row r="320">
          <cell r="D320" t="str">
            <v>01XOB</v>
          </cell>
        </row>
        <row r="321">
          <cell r="D321" t="str">
            <v>01XOB</v>
          </cell>
        </row>
        <row r="322">
          <cell r="D322" t="str">
            <v>01XOB</v>
          </cell>
        </row>
        <row r="323">
          <cell r="D323" t="str">
            <v>01XOB</v>
          </cell>
        </row>
        <row r="324">
          <cell r="D324" t="str">
            <v>01XOB</v>
          </cell>
        </row>
        <row r="325">
          <cell r="D325" t="str">
            <v>01XOB</v>
          </cell>
        </row>
        <row r="326">
          <cell r="D326" t="str">
            <v>01XOD</v>
          </cell>
        </row>
        <row r="327">
          <cell r="D327" t="str">
            <v>01XOD</v>
          </cell>
        </row>
        <row r="328">
          <cell r="D328" t="str">
            <v>01XOD</v>
          </cell>
        </row>
        <row r="329">
          <cell r="D329" t="str">
            <v>01XOD</v>
          </cell>
        </row>
        <row r="330">
          <cell r="D330" t="str">
            <v>01XOD</v>
          </cell>
        </row>
        <row r="331">
          <cell r="D331" t="str">
            <v>01XOD</v>
          </cell>
        </row>
        <row r="332">
          <cell r="D332" t="str">
            <v>01XOD</v>
          </cell>
        </row>
        <row r="333">
          <cell r="D333" t="str">
            <v>01XOU</v>
          </cell>
        </row>
        <row r="334">
          <cell r="D334" t="str">
            <v>01XOU</v>
          </cell>
        </row>
        <row r="335">
          <cell r="D335" t="str">
            <v>01XOU</v>
          </cell>
        </row>
        <row r="336">
          <cell r="D336" t="str">
            <v>01XOU</v>
          </cell>
        </row>
        <row r="337">
          <cell r="D337" t="str">
            <v>01XOU</v>
          </cell>
        </row>
        <row r="338">
          <cell r="D338" t="str">
            <v>01XOU</v>
          </cell>
        </row>
        <row r="339">
          <cell r="D339" t="str">
            <v>01YD10B</v>
          </cell>
        </row>
        <row r="340">
          <cell r="D340" t="str">
            <v>01YD10B</v>
          </cell>
        </row>
        <row r="341">
          <cell r="D341" t="str">
            <v>01YD11B</v>
          </cell>
        </row>
        <row r="342">
          <cell r="D342" t="str">
            <v>01YD12B</v>
          </cell>
        </row>
        <row r="343">
          <cell r="D343" t="str">
            <v>01YD12B</v>
          </cell>
        </row>
        <row r="344">
          <cell r="D344" t="str">
            <v>01YD1B</v>
          </cell>
        </row>
        <row r="345">
          <cell r="D345" t="str">
            <v>01YD1B</v>
          </cell>
        </row>
        <row r="346">
          <cell r="D346" t="str">
            <v>01YD1B</v>
          </cell>
        </row>
        <row r="347">
          <cell r="D347" t="str">
            <v>01YD1B</v>
          </cell>
        </row>
        <row r="348">
          <cell r="D348" t="str">
            <v>01YD1B</v>
          </cell>
        </row>
        <row r="349">
          <cell r="D349" t="str">
            <v>01YD1D</v>
          </cell>
        </row>
        <row r="350">
          <cell r="D350" t="str">
            <v>01YD1D</v>
          </cell>
        </row>
        <row r="351">
          <cell r="D351" t="str">
            <v>01YD1U</v>
          </cell>
        </row>
        <row r="352">
          <cell r="D352" t="str">
            <v>01YD1U</v>
          </cell>
        </row>
        <row r="353">
          <cell r="D353" t="str">
            <v>01YD1U</v>
          </cell>
        </row>
        <row r="354">
          <cell r="D354" t="str">
            <v>01YD2B</v>
          </cell>
        </row>
        <row r="355">
          <cell r="D355" t="str">
            <v>01YD2B</v>
          </cell>
        </row>
        <row r="356">
          <cell r="D356" t="str">
            <v>01YD2B</v>
          </cell>
        </row>
        <row r="357">
          <cell r="D357" t="str">
            <v>01YD3B</v>
          </cell>
        </row>
        <row r="358">
          <cell r="D358" t="str">
            <v>01YD4B</v>
          </cell>
        </row>
        <row r="359">
          <cell r="D359" t="str">
            <v>01YD5B</v>
          </cell>
        </row>
        <row r="360">
          <cell r="D360" t="str">
            <v>01YD6B</v>
          </cell>
        </row>
        <row r="361">
          <cell r="D361" t="str">
            <v>01YD7B</v>
          </cell>
        </row>
        <row r="362">
          <cell r="D362" t="str">
            <v>01YD8B</v>
          </cell>
        </row>
        <row r="363">
          <cell r="D363" t="str">
            <v>01YD8B</v>
          </cell>
        </row>
        <row r="364">
          <cell r="D364" t="str">
            <v>01YD8B</v>
          </cell>
        </row>
        <row r="365">
          <cell r="D365" t="str">
            <v>01YD8B</v>
          </cell>
        </row>
        <row r="366">
          <cell r="D366" t="str">
            <v>01YD9B</v>
          </cell>
        </row>
        <row r="367">
          <cell r="D367" t="str">
            <v>01YD9B</v>
          </cell>
        </row>
        <row r="368">
          <cell r="D368" t="str">
            <v>01YD9B</v>
          </cell>
        </row>
        <row r="369">
          <cell r="D369" t="str">
            <v>05MLB</v>
          </cell>
        </row>
        <row r="370">
          <cell r="D370" t="str">
            <v>06MLB</v>
          </cell>
        </row>
        <row r="371">
          <cell r="D371" t="str">
            <v>06MLB</v>
          </cell>
        </row>
        <row r="372">
          <cell r="D372" t="str">
            <v>06MLD</v>
          </cell>
        </row>
        <row r="373">
          <cell r="D373" t="str">
            <v>06MLD</v>
          </cell>
        </row>
        <row r="374">
          <cell r="D374" t="str">
            <v>06MLU</v>
          </cell>
        </row>
        <row r="375">
          <cell r="D375" t="str">
            <v>06MLU</v>
          </cell>
        </row>
        <row r="376">
          <cell r="D376" t="str">
            <v>06XOB</v>
          </cell>
        </row>
        <row r="377">
          <cell r="D377" t="str">
            <v>06XOB</v>
          </cell>
        </row>
        <row r="378">
          <cell r="D378" t="str">
            <v>06XOB</v>
          </cell>
        </row>
        <row r="379">
          <cell r="D379" t="str">
            <v>06XOB</v>
          </cell>
        </row>
        <row r="380">
          <cell r="D380" t="str">
            <v>06XOB</v>
          </cell>
        </row>
        <row r="381">
          <cell r="D381" t="str">
            <v>06XOB</v>
          </cell>
        </row>
        <row r="382">
          <cell r="D382" t="str">
            <v>06XOB</v>
          </cell>
        </row>
        <row r="383">
          <cell r="D383" t="str">
            <v>06XOB</v>
          </cell>
        </row>
        <row r="384">
          <cell r="D384" t="str">
            <v>06XOB</v>
          </cell>
        </row>
        <row r="385">
          <cell r="D385" t="str">
            <v>06XOB</v>
          </cell>
        </row>
        <row r="386">
          <cell r="D386" t="str">
            <v>06XOU</v>
          </cell>
        </row>
        <row r="387">
          <cell r="D387" t="str">
            <v>06YD10B</v>
          </cell>
        </row>
        <row r="388">
          <cell r="D388" t="str">
            <v>06YD11B</v>
          </cell>
        </row>
        <row r="389">
          <cell r="D389" t="str">
            <v>06YD12B</v>
          </cell>
        </row>
        <row r="390">
          <cell r="D390" t="str">
            <v>06YD1B</v>
          </cell>
        </row>
        <row r="391">
          <cell r="D391" t="str">
            <v>06YD1B</v>
          </cell>
        </row>
        <row r="392">
          <cell r="D392" t="str">
            <v>06YD1B</v>
          </cell>
        </row>
        <row r="393">
          <cell r="D393" t="str">
            <v>06YD1B</v>
          </cell>
        </row>
        <row r="394">
          <cell r="D394" t="str">
            <v>06YD1B</v>
          </cell>
        </row>
        <row r="395">
          <cell r="D395" t="str">
            <v>06YD2B</v>
          </cell>
        </row>
        <row r="396">
          <cell r="D396" t="str">
            <v>06YD2B</v>
          </cell>
        </row>
        <row r="397">
          <cell r="D397" t="str">
            <v>06YD3B</v>
          </cell>
        </row>
        <row r="398">
          <cell r="D398" t="str">
            <v>06YD3B</v>
          </cell>
        </row>
        <row r="399">
          <cell r="D399" t="str">
            <v>06YD3B</v>
          </cell>
        </row>
        <row r="400">
          <cell r="D400" t="str">
            <v>06YD3B</v>
          </cell>
        </row>
        <row r="401">
          <cell r="D401" t="str">
            <v>06YD4B</v>
          </cell>
        </row>
        <row r="402">
          <cell r="D402" t="str">
            <v>06YD5B</v>
          </cell>
        </row>
        <row r="403">
          <cell r="D403" t="str">
            <v>06YD6B</v>
          </cell>
        </row>
        <row r="404">
          <cell r="D404" t="str">
            <v>06YD7B</v>
          </cell>
        </row>
        <row r="405">
          <cell r="D405" t="str">
            <v>06YD8B</v>
          </cell>
        </row>
        <row r="406">
          <cell r="D406" t="str">
            <v>06YD8B</v>
          </cell>
        </row>
        <row r="407">
          <cell r="D407" t="str">
            <v>06YD8B</v>
          </cell>
        </row>
        <row r="408">
          <cell r="D408" t="str">
            <v>06YD9B</v>
          </cell>
        </row>
        <row r="409">
          <cell r="D409" t="str">
            <v>06YD9B</v>
          </cell>
        </row>
        <row r="410">
          <cell r="D410" t="str">
            <v>07MLB</v>
          </cell>
        </row>
        <row r="411">
          <cell r="D411" t="str">
            <v>08MLB</v>
          </cell>
        </row>
        <row r="412">
          <cell r="D412" t="str">
            <v>08XOB</v>
          </cell>
        </row>
        <row r="413">
          <cell r="D413" t="str">
            <v>09CLB</v>
          </cell>
        </row>
        <row r="414">
          <cell r="D414" t="str">
            <v>09MLB</v>
          </cell>
        </row>
        <row r="415">
          <cell r="D415" t="str">
            <v>09XOB</v>
          </cell>
        </row>
        <row r="416">
          <cell r="D416" t="str">
            <v>09XOB</v>
          </cell>
        </row>
        <row r="417">
          <cell r="D417" t="str">
            <v>09YD1B</v>
          </cell>
        </row>
        <row r="418">
          <cell r="D418" t="str">
            <v>09YD1B</v>
          </cell>
        </row>
        <row r="419">
          <cell r="D419" t="str">
            <v>09YD2B</v>
          </cell>
        </row>
        <row r="420">
          <cell r="D420" t="str">
            <v>09YD2B</v>
          </cell>
        </row>
        <row r="421">
          <cell r="D421" t="str">
            <v>09YD3B</v>
          </cell>
        </row>
        <row r="422">
          <cell r="D422" t="str">
            <v>09YD3B</v>
          </cell>
        </row>
        <row r="423">
          <cell r="D423" t="str">
            <v>10MLB</v>
          </cell>
        </row>
        <row r="424">
          <cell r="D424" t="str">
            <v>11CLB</v>
          </cell>
        </row>
        <row r="425">
          <cell r="D425" t="str">
            <v>11MLB</v>
          </cell>
        </row>
        <row r="426">
          <cell r="D426" t="str">
            <v>11MLB</v>
          </cell>
        </row>
        <row r="427">
          <cell r="D427" t="str">
            <v>11MLBN</v>
          </cell>
        </row>
        <row r="428">
          <cell r="D428" t="str">
            <v>11MLBN</v>
          </cell>
        </row>
        <row r="429">
          <cell r="D429" t="str">
            <v>11XOB</v>
          </cell>
        </row>
        <row r="430">
          <cell r="D430" t="str">
            <v>11XOB</v>
          </cell>
        </row>
        <row r="431">
          <cell r="D431" t="str">
            <v>11XOB</v>
          </cell>
        </row>
        <row r="432">
          <cell r="D432" t="str">
            <v>19MLB</v>
          </cell>
        </row>
        <row r="433">
          <cell r="D433" t="str">
            <v>19MLB</v>
          </cell>
        </row>
        <row r="434">
          <cell r="D434" t="str">
            <v>19MLB</v>
          </cell>
        </row>
        <row r="435">
          <cell r="D435" t="str">
            <v>19MLBN</v>
          </cell>
        </row>
        <row r="436">
          <cell r="D436" t="str">
            <v>19XOB</v>
          </cell>
        </row>
        <row r="437">
          <cell r="D437" t="str">
            <v>19YD1B</v>
          </cell>
        </row>
        <row r="438">
          <cell r="D438" t="str">
            <v>19YD1B</v>
          </cell>
        </row>
        <row r="439">
          <cell r="D439" t="str">
            <v>19YD1B</v>
          </cell>
        </row>
        <row r="440">
          <cell r="D440" t="str">
            <v>19YD2B</v>
          </cell>
        </row>
        <row r="441">
          <cell r="D441" t="str">
            <v>19YD3B</v>
          </cell>
        </row>
        <row r="442">
          <cell r="D442" t="str">
            <v>19YD4B</v>
          </cell>
        </row>
        <row r="443">
          <cell r="D443" t="str">
            <v>19YD5B</v>
          </cell>
        </row>
        <row r="444">
          <cell r="D444" t="str">
            <v>26MLB</v>
          </cell>
        </row>
        <row r="445">
          <cell r="D445" t="str">
            <v>03CLB</v>
          </cell>
        </row>
        <row r="446">
          <cell r="D446" t="str">
            <v>03CLB</v>
          </cell>
        </row>
        <row r="447">
          <cell r="D447" t="str">
            <v>03CLB</v>
          </cell>
        </row>
        <row r="448">
          <cell r="D448" t="str">
            <v>03CLB</v>
          </cell>
        </row>
        <row r="449">
          <cell r="D449" t="str">
            <v>03CLB</v>
          </cell>
        </row>
        <row r="450">
          <cell r="D450" t="str">
            <v>03CLB</v>
          </cell>
        </row>
        <row r="451">
          <cell r="D451" t="str">
            <v>03CLB</v>
          </cell>
        </row>
        <row r="452">
          <cell r="D452" t="str">
            <v>03CLB</v>
          </cell>
        </row>
        <row r="453">
          <cell r="D453" t="str">
            <v>03CLB</v>
          </cell>
        </row>
        <row r="454">
          <cell r="D454" t="str">
            <v>03CLB</v>
          </cell>
        </row>
        <row r="455">
          <cell r="D455" t="str">
            <v>03CLB</v>
          </cell>
        </row>
        <row r="456">
          <cell r="D456" t="str">
            <v>03CLB</v>
          </cell>
        </row>
        <row r="457">
          <cell r="D457" t="str">
            <v>03CLB</v>
          </cell>
        </row>
        <row r="458">
          <cell r="D458" t="str">
            <v>03CLB</v>
          </cell>
        </row>
        <row r="459">
          <cell r="D459" t="str">
            <v>03CLB</v>
          </cell>
        </row>
        <row r="460">
          <cell r="D460" t="str">
            <v>03CLB</v>
          </cell>
        </row>
        <row r="461">
          <cell r="D461" t="str">
            <v>03MLB</v>
          </cell>
        </row>
        <row r="462">
          <cell r="D462" t="str">
            <v>03PS3</v>
          </cell>
        </row>
        <row r="463">
          <cell r="D463" t="str">
            <v>03XOB</v>
          </cell>
        </row>
        <row r="464">
          <cell r="D464" t="str">
            <v>03XOB</v>
          </cell>
        </row>
        <row r="465">
          <cell r="D465" t="str">
            <v>03XOB</v>
          </cell>
        </row>
        <row r="466">
          <cell r="D466" t="str">
            <v>03YD1B</v>
          </cell>
        </row>
        <row r="467">
          <cell r="D467" t="str">
            <v>03YD1B</v>
          </cell>
        </row>
        <row r="468">
          <cell r="D468" t="str">
            <v>03YD1B</v>
          </cell>
        </row>
        <row r="469">
          <cell r="D469" t="str">
            <v>03YD1B</v>
          </cell>
        </row>
        <row r="470">
          <cell r="D470" t="str">
            <v>03YD1B</v>
          </cell>
        </row>
        <row r="471">
          <cell r="D471" t="str">
            <v>03YD1B</v>
          </cell>
        </row>
        <row r="472">
          <cell r="D472" t="str">
            <v>03YD1B</v>
          </cell>
        </row>
        <row r="473">
          <cell r="D473" t="str">
            <v>03YD1B</v>
          </cell>
        </row>
        <row r="474">
          <cell r="D474" t="str">
            <v>03YD1B</v>
          </cell>
        </row>
        <row r="475">
          <cell r="D475" t="str">
            <v>03YD1B</v>
          </cell>
        </row>
        <row r="476">
          <cell r="D476" t="str">
            <v>03YD1B</v>
          </cell>
        </row>
        <row r="477">
          <cell r="D477" t="str">
            <v>03YD1B</v>
          </cell>
        </row>
        <row r="478">
          <cell r="D478" t="str">
            <v>03YD1B</v>
          </cell>
        </row>
        <row r="479">
          <cell r="D479" t="str">
            <v>03YD1B</v>
          </cell>
        </row>
        <row r="480">
          <cell r="D480" t="str">
            <v>03YD1B</v>
          </cell>
        </row>
        <row r="481">
          <cell r="D481" t="str">
            <v>03YD1B</v>
          </cell>
        </row>
        <row r="482">
          <cell r="D482" t="str">
            <v>03YD1B</v>
          </cell>
        </row>
        <row r="483">
          <cell r="D483" t="str">
            <v>03YD1B</v>
          </cell>
        </row>
        <row r="484">
          <cell r="D484" t="str">
            <v>03YD1B</v>
          </cell>
        </row>
        <row r="485">
          <cell r="D485" t="str">
            <v>03YD1B</v>
          </cell>
        </row>
        <row r="486">
          <cell r="D486" t="str">
            <v>03YD2B</v>
          </cell>
        </row>
        <row r="487">
          <cell r="D487" t="str">
            <v>03YD2B</v>
          </cell>
        </row>
        <row r="488">
          <cell r="D488" t="str">
            <v>03YD2B</v>
          </cell>
        </row>
        <row r="489">
          <cell r="D489" t="str">
            <v>03YD2B</v>
          </cell>
        </row>
        <row r="490">
          <cell r="D490" t="str">
            <v>03YD3B</v>
          </cell>
        </row>
        <row r="491">
          <cell r="D491" t="str">
            <v>03YD3B</v>
          </cell>
        </row>
        <row r="492">
          <cell r="D492" t="str">
            <v>03YD3B</v>
          </cell>
        </row>
        <row r="493">
          <cell r="D493" t="str">
            <v>03YD3B</v>
          </cell>
        </row>
        <row r="494">
          <cell r="D494" t="str">
            <v>03YD4B</v>
          </cell>
        </row>
        <row r="495">
          <cell r="D495" t="str">
            <v>03YD4B</v>
          </cell>
        </row>
        <row r="496">
          <cell r="D496" t="str">
            <v>03YD5B</v>
          </cell>
        </row>
        <row r="497">
          <cell r="D497" t="str">
            <v>34CLB</v>
          </cell>
        </row>
        <row r="498">
          <cell r="D498" t="str">
            <v>34CLB</v>
          </cell>
        </row>
        <row r="499">
          <cell r="D499" t="str">
            <v>34CLB</v>
          </cell>
        </row>
        <row r="500">
          <cell r="D500" t="str">
            <v>34CLB</v>
          </cell>
        </row>
        <row r="501">
          <cell r="D501" t="str">
            <v>34CLB</v>
          </cell>
        </row>
        <row r="502">
          <cell r="D502" t="str">
            <v>34CLB</v>
          </cell>
        </row>
        <row r="503">
          <cell r="D503" t="str">
            <v>34CLB</v>
          </cell>
        </row>
        <row r="504">
          <cell r="D504" t="str">
            <v>34CLB</v>
          </cell>
        </row>
        <row r="505">
          <cell r="D505" t="str">
            <v>34CLB</v>
          </cell>
        </row>
        <row r="506">
          <cell r="D506" t="str">
            <v>34CLB</v>
          </cell>
        </row>
        <row r="507">
          <cell r="D507" t="str">
            <v>34CLB</v>
          </cell>
        </row>
        <row r="508">
          <cell r="D508" t="str">
            <v>34CLB</v>
          </cell>
        </row>
        <row r="509">
          <cell r="D509" t="str">
            <v>34CLB</v>
          </cell>
        </row>
        <row r="510">
          <cell r="D510" t="str">
            <v>34MLB</v>
          </cell>
        </row>
        <row r="511">
          <cell r="D511" t="str">
            <v>34PS1</v>
          </cell>
        </row>
        <row r="512">
          <cell r="D512" t="str">
            <v>34PS2</v>
          </cell>
        </row>
        <row r="513">
          <cell r="D513" t="str">
            <v>34XOB</v>
          </cell>
        </row>
        <row r="514">
          <cell r="D514" t="str">
            <v>34XOB</v>
          </cell>
        </row>
        <row r="515">
          <cell r="D515" t="str">
            <v>34XOB</v>
          </cell>
        </row>
        <row r="516">
          <cell r="D516" t="str">
            <v>34YD1B</v>
          </cell>
        </row>
        <row r="517">
          <cell r="D517" t="str">
            <v>34YD1B</v>
          </cell>
        </row>
        <row r="518">
          <cell r="D518" t="str">
            <v>34YD1B</v>
          </cell>
        </row>
        <row r="519">
          <cell r="D519" t="str">
            <v>34YD1B</v>
          </cell>
        </row>
        <row r="520">
          <cell r="D520" t="str">
            <v>34YD1B</v>
          </cell>
        </row>
        <row r="521">
          <cell r="D521" t="str">
            <v>34YD1B</v>
          </cell>
        </row>
        <row r="522">
          <cell r="D522" t="str">
            <v>34YD1B</v>
          </cell>
        </row>
        <row r="523">
          <cell r="D523" t="str">
            <v>34YD1B</v>
          </cell>
        </row>
        <row r="524">
          <cell r="D524" t="str">
            <v>34YD1B</v>
          </cell>
        </row>
        <row r="525">
          <cell r="D525" t="str">
            <v>34YD1B</v>
          </cell>
        </row>
        <row r="526">
          <cell r="D526" t="str">
            <v>34YD1B</v>
          </cell>
        </row>
        <row r="527">
          <cell r="D527" t="str">
            <v>34YD1B</v>
          </cell>
        </row>
        <row r="528">
          <cell r="D528" t="str">
            <v>34YD1B</v>
          </cell>
        </row>
        <row r="529">
          <cell r="D529" t="str">
            <v>34YD1B</v>
          </cell>
        </row>
        <row r="530">
          <cell r="D530" t="str">
            <v>34YD1B</v>
          </cell>
        </row>
        <row r="531">
          <cell r="D531" t="str">
            <v>34YD1B</v>
          </cell>
        </row>
        <row r="532">
          <cell r="D532" t="str">
            <v>34YD2B</v>
          </cell>
        </row>
        <row r="533">
          <cell r="D533" t="str">
            <v>34YD2B</v>
          </cell>
        </row>
        <row r="534">
          <cell r="D534" t="str">
            <v>34YD2B</v>
          </cell>
        </row>
        <row r="535">
          <cell r="D535" t="str">
            <v>34YD2B</v>
          </cell>
        </row>
        <row r="536">
          <cell r="D536" t="str">
            <v>34YD2B</v>
          </cell>
        </row>
        <row r="537">
          <cell r="D537" t="str">
            <v>34YD2B</v>
          </cell>
        </row>
        <row r="538">
          <cell r="D538" t="str">
            <v>34YD3B</v>
          </cell>
        </row>
        <row r="539">
          <cell r="D539" t="str">
            <v>34YD3B</v>
          </cell>
        </row>
        <row r="540">
          <cell r="D540" t="str">
            <v>34YD3B</v>
          </cell>
        </row>
        <row r="541">
          <cell r="D541" t="str">
            <v>34YD3B</v>
          </cell>
        </row>
        <row r="542">
          <cell r="D542" t="str">
            <v>90MLB</v>
          </cell>
        </row>
        <row r="543">
          <cell r="D543" t="str">
            <v>91CLB</v>
          </cell>
        </row>
        <row r="544">
          <cell r="D544" t="str">
            <v>91CLB</v>
          </cell>
        </row>
        <row r="545">
          <cell r="D545" t="str">
            <v>91CLB</v>
          </cell>
        </row>
        <row r="546">
          <cell r="D546" t="str">
            <v>91CLB</v>
          </cell>
        </row>
        <row r="547">
          <cell r="D547" t="str">
            <v>91CLB</v>
          </cell>
        </row>
        <row r="548">
          <cell r="D548" t="str">
            <v>91MLB</v>
          </cell>
        </row>
        <row r="549">
          <cell r="D549" t="str">
            <v>91XOB</v>
          </cell>
        </row>
        <row r="550">
          <cell r="D550" t="str">
            <v>91XOB</v>
          </cell>
        </row>
        <row r="551">
          <cell r="D551" t="str">
            <v>91XOB</v>
          </cell>
        </row>
        <row r="552">
          <cell r="D552" t="str">
            <v>91XOB</v>
          </cell>
        </row>
        <row r="553">
          <cell r="D553" t="str">
            <v>91XOB</v>
          </cell>
        </row>
        <row r="554">
          <cell r="D554" t="str">
            <v>91XOB</v>
          </cell>
        </row>
        <row r="555">
          <cell r="D555" t="str">
            <v>91XOB</v>
          </cell>
        </row>
        <row r="556">
          <cell r="D556" t="str">
            <v>91YD1B</v>
          </cell>
        </row>
        <row r="557">
          <cell r="D557" t="str">
            <v>91YD1B</v>
          </cell>
        </row>
        <row r="558">
          <cell r="D558" t="str">
            <v>91YD1B</v>
          </cell>
        </row>
        <row r="559">
          <cell r="D559" t="str">
            <v>91YD1B</v>
          </cell>
        </row>
        <row r="560">
          <cell r="D560" t="str">
            <v>91YD1B</v>
          </cell>
        </row>
        <row r="561">
          <cell r="D561" t="str">
            <v>91YD1B</v>
          </cell>
        </row>
        <row r="562">
          <cell r="D562" t="str">
            <v>91YD1B</v>
          </cell>
        </row>
        <row r="563">
          <cell r="D563" t="str">
            <v>91YD2B</v>
          </cell>
        </row>
        <row r="564">
          <cell r="D564" t="str">
            <v>91YD2B</v>
          </cell>
        </row>
        <row r="565">
          <cell r="D565" t="str">
            <v>94CLB</v>
          </cell>
        </row>
        <row r="566">
          <cell r="D566" t="str">
            <v>94CLB</v>
          </cell>
        </row>
        <row r="567">
          <cell r="D567" t="str">
            <v>94MLB</v>
          </cell>
        </row>
        <row r="568">
          <cell r="D568" t="str">
            <v>94MLB</v>
          </cell>
        </row>
        <row r="569">
          <cell r="D569" t="str">
            <v>59CLB</v>
          </cell>
        </row>
        <row r="570">
          <cell r="D570" t="str">
            <v>59CLB</v>
          </cell>
        </row>
        <row r="571">
          <cell r="D571" t="str">
            <v>59CLB</v>
          </cell>
        </row>
        <row r="572">
          <cell r="D572" t="str">
            <v>59CLB</v>
          </cell>
        </row>
        <row r="573">
          <cell r="D573" t="str">
            <v>59CLB</v>
          </cell>
        </row>
        <row r="574">
          <cell r="D574" t="str">
            <v>59CLB</v>
          </cell>
        </row>
        <row r="575">
          <cell r="D575" t="str">
            <v>59CLB</v>
          </cell>
        </row>
        <row r="576">
          <cell r="D576" t="str">
            <v>59CLB</v>
          </cell>
        </row>
        <row r="577">
          <cell r="D577" t="str">
            <v>59MLB</v>
          </cell>
        </row>
        <row r="578">
          <cell r="D578" t="str">
            <v>59XOB</v>
          </cell>
        </row>
        <row r="579">
          <cell r="D579" t="str">
            <v>59XOB</v>
          </cell>
        </row>
        <row r="580">
          <cell r="D580" t="str">
            <v>59XOB</v>
          </cell>
        </row>
        <row r="581">
          <cell r="D581" t="str">
            <v>59XOB</v>
          </cell>
        </row>
        <row r="582">
          <cell r="D582" t="str">
            <v>59XOB</v>
          </cell>
        </row>
        <row r="583">
          <cell r="D583" t="str">
            <v>59XOB</v>
          </cell>
        </row>
        <row r="584">
          <cell r="D584" t="str">
            <v>59YD1B</v>
          </cell>
        </row>
        <row r="585">
          <cell r="D585" t="str">
            <v>59YD1B</v>
          </cell>
        </row>
        <row r="586">
          <cell r="D586" t="str">
            <v>59YD1B</v>
          </cell>
        </row>
        <row r="587">
          <cell r="D587" t="str">
            <v>59YD1B</v>
          </cell>
        </row>
        <row r="588">
          <cell r="D588" t="str">
            <v>59YD1B</v>
          </cell>
        </row>
        <row r="589">
          <cell r="D589" t="str">
            <v>59YD1B</v>
          </cell>
        </row>
        <row r="590">
          <cell r="D590" t="str">
            <v>59YD1B</v>
          </cell>
        </row>
        <row r="591">
          <cell r="D591" t="str">
            <v>59YD1B</v>
          </cell>
        </row>
        <row r="592">
          <cell r="D592" t="str">
            <v>59YD1B</v>
          </cell>
        </row>
        <row r="593">
          <cell r="D593" t="str">
            <v>59YD1B</v>
          </cell>
        </row>
        <row r="594">
          <cell r="D594" t="str">
            <v>59YD1B</v>
          </cell>
        </row>
        <row r="595">
          <cell r="D595" t="str">
            <v>59YD1B</v>
          </cell>
        </row>
        <row r="596">
          <cell r="D596" t="str">
            <v>59YD2B</v>
          </cell>
        </row>
        <row r="597">
          <cell r="D597" t="str">
            <v>59YD2B</v>
          </cell>
        </row>
        <row r="598">
          <cell r="D598" t="str">
            <v>59YD2B</v>
          </cell>
        </row>
        <row r="599">
          <cell r="D599" t="str">
            <v>59YD2B</v>
          </cell>
        </row>
        <row r="600">
          <cell r="D600" t="str">
            <v>59YD2B</v>
          </cell>
        </row>
        <row r="601">
          <cell r="D601" t="str">
            <v>59YD2B</v>
          </cell>
        </row>
        <row r="602">
          <cell r="D602" t="str">
            <v>59YD2B</v>
          </cell>
        </row>
        <row r="603">
          <cell r="D603" t="str">
            <v>59YD3B</v>
          </cell>
        </row>
        <row r="604">
          <cell r="D604" t="str">
            <v>60CLB</v>
          </cell>
        </row>
        <row r="605">
          <cell r="D605" t="str">
            <v>60CLB</v>
          </cell>
        </row>
        <row r="606">
          <cell r="D606" t="str">
            <v>60CLB</v>
          </cell>
        </row>
        <row r="607">
          <cell r="D607" t="str">
            <v>60CLB</v>
          </cell>
        </row>
        <row r="608">
          <cell r="D608" t="str">
            <v>60CLB</v>
          </cell>
        </row>
        <row r="609">
          <cell r="D609" t="str">
            <v>60CLB</v>
          </cell>
        </row>
        <row r="610">
          <cell r="D610" t="str">
            <v>60CLB</v>
          </cell>
        </row>
        <row r="611">
          <cell r="D611" t="str">
            <v>60CLB</v>
          </cell>
        </row>
        <row r="612">
          <cell r="D612" t="str">
            <v>60CLB</v>
          </cell>
        </row>
        <row r="613">
          <cell r="D613" t="str">
            <v>60CLB</v>
          </cell>
        </row>
        <row r="614">
          <cell r="D614" t="str">
            <v>60CLB</v>
          </cell>
        </row>
        <row r="615">
          <cell r="D615" t="str">
            <v>60MLB</v>
          </cell>
        </row>
        <row r="616">
          <cell r="D616" t="str">
            <v>60XOB</v>
          </cell>
        </row>
        <row r="617">
          <cell r="D617" t="str">
            <v>60XOB</v>
          </cell>
        </row>
        <row r="618">
          <cell r="D618" t="str">
            <v>60XOB</v>
          </cell>
        </row>
        <row r="619">
          <cell r="D619" t="str">
            <v>60XOB</v>
          </cell>
        </row>
        <row r="620">
          <cell r="D620" t="str">
            <v>60XOB</v>
          </cell>
        </row>
        <row r="621">
          <cell r="D621" t="str">
            <v>60XOB</v>
          </cell>
        </row>
        <row r="622">
          <cell r="D622" t="str">
            <v>60XOB</v>
          </cell>
        </row>
        <row r="623">
          <cell r="D623" t="str">
            <v>60XOB</v>
          </cell>
        </row>
        <row r="624">
          <cell r="D624" t="str">
            <v>60XOB</v>
          </cell>
        </row>
        <row r="625">
          <cell r="D625" t="str">
            <v>60XOB</v>
          </cell>
        </row>
        <row r="626">
          <cell r="D626" t="str">
            <v>60XOB</v>
          </cell>
        </row>
        <row r="627">
          <cell r="D627" t="str">
            <v>60XOB</v>
          </cell>
        </row>
        <row r="628">
          <cell r="D628" t="str">
            <v>60YD1B</v>
          </cell>
        </row>
        <row r="629">
          <cell r="D629" t="str">
            <v>60YD1B</v>
          </cell>
        </row>
        <row r="630">
          <cell r="D630" t="str">
            <v>60YD1B</v>
          </cell>
        </row>
        <row r="631">
          <cell r="D631" t="str">
            <v>60YD1B</v>
          </cell>
        </row>
        <row r="632">
          <cell r="D632" t="str">
            <v>60YD1B</v>
          </cell>
        </row>
        <row r="633">
          <cell r="D633" t="str">
            <v>60YD1B</v>
          </cell>
        </row>
        <row r="634">
          <cell r="D634" t="str">
            <v>60YD1B</v>
          </cell>
        </row>
        <row r="635">
          <cell r="D635" t="str">
            <v>60YD1B</v>
          </cell>
        </row>
        <row r="636">
          <cell r="D636" t="str">
            <v>60YD1B</v>
          </cell>
        </row>
        <row r="637">
          <cell r="D637" t="str">
            <v>60YD1B</v>
          </cell>
        </row>
        <row r="638">
          <cell r="D638" t="str">
            <v>60YD1B</v>
          </cell>
        </row>
        <row r="639">
          <cell r="D639" t="str">
            <v>60YD1B</v>
          </cell>
        </row>
        <row r="640">
          <cell r="D640" t="str">
            <v>60YD1B</v>
          </cell>
        </row>
        <row r="641">
          <cell r="D641" t="str">
            <v>60YD1B</v>
          </cell>
        </row>
        <row r="642">
          <cell r="D642" t="str">
            <v>60YD1B</v>
          </cell>
        </row>
        <row r="643">
          <cell r="D643" t="str">
            <v>60YD1B</v>
          </cell>
        </row>
        <row r="644">
          <cell r="D644" t="str">
            <v>60YD1B</v>
          </cell>
        </row>
        <row r="645">
          <cell r="D645" t="str">
            <v>60YD1B</v>
          </cell>
        </row>
        <row r="646">
          <cell r="D646" t="str">
            <v>60YD1B</v>
          </cell>
        </row>
        <row r="647">
          <cell r="D647" t="str">
            <v>60YD2B</v>
          </cell>
        </row>
        <row r="648">
          <cell r="D648" t="str">
            <v>60YD2B</v>
          </cell>
        </row>
        <row r="649">
          <cell r="D649" t="str">
            <v>60YD2B</v>
          </cell>
        </row>
        <row r="650">
          <cell r="D650" t="str">
            <v>60YD2B</v>
          </cell>
        </row>
        <row r="651">
          <cell r="D651" t="str">
            <v>60YD2B</v>
          </cell>
        </row>
        <row r="652">
          <cell r="D652" t="str">
            <v>60YD2B</v>
          </cell>
        </row>
        <row r="653">
          <cell r="D653" t="str">
            <v>60YD2B</v>
          </cell>
        </row>
        <row r="654">
          <cell r="D654" t="str">
            <v>60YD3B</v>
          </cell>
        </row>
        <row r="655">
          <cell r="D655" t="str">
            <v>60YD4B</v>
          </cell>
        </row>
        <row r="656">
          <cell r="D656" t="str">
            <v>60YD4B</v>
          </cell>
        </row>
        <row r="657">
          <cell r="D657" t="str">
            <v>60YD4B</v>
          </cell>
        </row>
        <row r="658">
          <cell r="D658" t="str">
            <v>60YD5B</v>
          </cell>
        </row>
        <row r="659">
          <cell r="D659" t="str">
            <v>60YD6B</v>
          </cell>
        </row>
        <row r="660">
          <cell r="D660" t="str">
            <v>60YD7B</v>
          </cell>
        </row>
        <row r="661">
          <cell r="D661" t="str">
            <v>60YD8B</v>
          </cell>
        </row>
        <row r="662">
          <cell r="D662" t="str">
            <v>61CLB</v>
          </cell>
        </row>
        <row r="663">
          <cell r="D663" t="str">
            <v>61CLB</v>
          </cell>
        </row>
        <row r="664">
          <cell r="D664" t="str">
            <v>61CLB</v>
          </cell>
        </row>
        <row r="665">
          <cell r="D665" t="str">
            <v>61CLB</v>
          </cell>
        </row>
        <row r="666">
          <cell r="D666" t="str">
            <v>61CLB</v>
          </cell>
        </row>
        <row r="667">
          <cell r="D667" t="str">
            <v>61CLB</v>
          </cell>
        </row>
        <row r="668">
          <cell r="D668" t="str">
            <v>61CLB</v>
          </cell>
        </row>
        <row r="669">
          <cell r="D669" t="str">
            <v>61CLB</v>
          </cell>
        </row>
        <row r="670">
          <cell r="D670" t="str">
            <v>61MLB</v>
          </cell>
        </row>
        <row r="671">
          <cell r="D671" t="str">
            <v>61XOB</v>
          </cell>
        </row>
        <row r="672">
          <cell r="D672" t="str">
            <v>61XOB</v>
          </cell>
        </row>
        <row r="673">
          <cell r="D673" t="str">
            <v>61XOB</v>
          </cell>
        </row>
        <row r="674">
          <cell r="D674" t="str">
            <v>61YD1B</v>
          </cell>
        </row>
        <row r="675">
          <cell r="D675" t="str">
            <v>61YD1B</v>
          </cell>
        </row>
        <row r="676">
          <cell r="D676" t="str">
            <v>61YD1B</v>
          </cell>
        </row>
        <row r="677">
          <cell r="D677" t="str">
            <v>61YD1B</v>
          </cell>
        </row>
        <row r="678">
          <cell r="D678" t="str">
            <v>61YD1B</v>
          </cell>
        </row>
        <row r="679">
          <cell r="D679" t="str">
            <v>61YD2B</v>
          </cell>
        </row>
        <row r="680">
          <cell r="D680" t="str">
            <v>61YD2B</v>
          </cell>
        </row>
        <row r="681">
          <cell r="D681" t="str">
            <v>61YD3B</v>
          </cell>
        </row>
        <row r="682">
          <cell r="D682" t="str">
            <v>62CLB</v>
          </cell>
        </row>
        <row r="683">
          <cell r="D683" t="str">
            <v>62CLB</v>
          </cell>
        </row>
        <row r="684">
          <cell r="D684" t="str">
            <v>62CLB</v>
          </cell>
        </row>
        <row r="685">
          <cell r="D685" t="str">
            <v>62CLB</v>
          </cell>
        </row>
        <row r="686">
          <cell r="D686" t="str">
            <v>62MLB</v>
          </cell>
        </row>
        <row r="687">
          <cell r="D687" t="str">
            <v>62XOB</v>
          </cell>
        </row>
        <row r="688">
          <cell r="D688" t="str">
            <v>62XOB</v>
          </cell>
        </row>
        <row r="689">
          <cell r="D689" t="str">
            <v>62XOB</v>
          </cell>
        </row>
        <row r="690">
          <cell r="D690" t="str">
            <v>62XOB</v>
          </cell>
        </row>
        <row r="691">
          <cell r="D691" t="str">
            <v>62YD1B</v>
          </cell>
        </row>
        <row r="692">
          <cell r="D692" t="str">
            <v>62YD1B</v>
          </cell>
        </row>
        <row r="693">
          <cell r="D693" t="str">
            <v>62YD1B</v>
          </cell>
        </row>
        <row r="694">
          <cell r="D694" t="str">
            <v>62YD1B</v>
          </cell>
        </row>
        <row r="695">
          <cell r="D695" t="str">
            <v>62YD2B</v>
          </cell>
        </row>
        <row r="696">
          <cell r="D696" t="str">
            <v>63MLB</v>
          </cell>
        </row>
        <row r="697">
          <cell r="D697" t="str">
            <v>63YD1B</v>
          </cell>
        </row>
        <row r="698">
          <cell r="D698" t="str">
            <v>64MLB</v>
          </cell>
        </row>
        <row r="699">
          <cell r="D699" t="str">
            <v>65MLB</v>
          </cell>
        </row>
        <row r="700">
          <cell r="D700" t="str">
            <v>02CLB</v>
          </cell>
        </row>
        <row r="701">
          <cell r="D701" t="str">
            <v>02CLB</v>
          </cell>
        </row>
        <row r="702">
          <cell r="D702" t="str">
            <v>02CLB</v>
          </cell>
        </row>
        <row r="703">
          <cell r="D703" t="str">
            <v>02CLB</v>
          </cell>
        </row>
        <row r="704">
          <cell r="D704" t="str">
            <v>02CLB</v>
          </cell>
        </row>
        <row r="705">
          <cell r="D705" t="str">
            <v>02CLB</v>
          </cell>
        </row>
        <row r="706">
          <cell r="D706" t="str">
            <v>02CLB</v>
          </cell>
        </row>
        <row r="707">
          <cell r="D707" t="str">
            <v>02CLB</v>
          </cell>
        </row>
        <row r="708">
          <cell r="D708" t="str">
            <v>02CLB</v>
          </cell>
        </row>
        <row r="709">
          <cell r="D709" t="str">
            <v>02CLB</v>
          </cell>
        </row>
        <row r="710">
          <cell r="D710" t="str">
            <v>02CLB</v>
          </cell>
        </row>
        <row r="711">
          <cell r="D711" t="str">
            <v>02CLB</v>
          </cell>
        </row>
        <row r="712">
          <cell r="D712" t="str">
            <v>02MLB</v>
          </cell>
        </row>
        <row r="713">
          <cell r="D713" t="str">
            <v>02XOB</v>
          </cell>
        </row>
        <row r="714">
          <cell r="D714" t="str">
            <v>02XOB</v>
          </cell>
        </row>
        <row r="715">
          <cell r="D715" t="str">
            <v>02XOB</v>
          </cell>
        </row>
        <row r="716">
          <cell r="D716" t="str">
            <v>02XOB</v>
          </cell>
        </row>
        <row r="717">
          <cell r="D717" t="str">
            <v>02XOB</v>
          </cell>
        </row>
        <row r="718">
          <cell r="D718" t="str">
            <v>02YD1B</v>
          </cell>
        </row>
        <row r="719">
          <cell r="D719" t="str">
            <v>02YD1B</v>
          </cell>
        </row>
        <row r="720">
          <cell r="D720" t="str">
            <v>02YD1B</v>
          </cell>
        </row>
        <row r="721">
          <cell r="D721" t="str">
            <v>02YD1B</v>
          </cell>
        </row>
        <row r="722">
          <cell r="D722" t="str">
            <v>02YD2B</v>
          </cell>
        </row>
        <row r="723">
          <cell r="D723" t="str">
            <v>02YD2B</v>
          </cell>
        </row>
        <row r="724">
          <cell r="D724" t="str">
            <v>02YD3B</v>
          </cell>
        </row>
        <row r="725">
          <cell r="D725" t="str">
            <v>02YD3B</v>
          </cell>
        </row>
        <row r="726">
          <cell r="D726" t="str">
            <v>02YD4B</v>
          </cell>
        </row>
        <row r="727">
          <cell r="D727" t="str">
            <v>13CLB</v>
          </cell>
        </row>
        <row r="728">
          <cell r="D728" t="str">
            <v>13CLB</v>
          </cell>
        </row>
        <row r="729">
          <cell r="D729" t="str">
            <v>13CLB</v>
          </cell>
        </row>
        <row r="730">
          <cell r="D730" t="str">
            <v>13CLB</v>
          </cell>
        </row>
        <row r="731">
          <cell r="D731" t="str">
            <v>13MLB</v>
          </cell>
        </row>
        <row r="732">
          <cell r="D732" t="str">
            <v>15MLB</v>
          </cell>
        </row>
        <row r="733">
          <cell r="D733" t="str">
            <v>15XOB</v>
          </cell>
        </row>
        <row r="734">
          <cell r="D734" t="str">
            <v>16MLB</v>
          </cell>
        </row>
        <row r="735">
          <cell r="D735" t="str">
            <v>17MLB</v>
          </cell>
        </row>
        <row r="736">
          <cell r="D736" t="str">
            <v>18CLB</v>
          </cell>
        </row>
        <row r="737">
          <cell r="D737" t="str">
            <v>18MLB</v>
          </cell>
        </row>
        <row r="738">
          <cell r="D738" t="str">
            <v>18XOB</v>
          </cell>
        </row>
        <row r="739">
          <cell r="D739" t="str">
            <v>18XOB</v>
          </cell>
        </row>
        <row r="740">
          <cell r="D740" t="str">
            <v>18YD1B</v>
          </cell>
        </row>
        <row r="741">
          <cell r="D741" t="str">
            <v>18YD1B</v>
          </cell>
        </row>
        <row r="742">
          <cell r="D742" t="str">
            <v>18YD2B</v>
          </cell>
        </row>
        <row r="743">
          <cell r="D743" t="str">
            <v>18YD3B</v>
          </cell>
        </row>
        <row r="744">
          <cell r="D744" t="str">
            <v>27MLB</v>
          </cell>
        </row>
        <row r="745">
          <cell r="D745" t="str">
            <v>28MLB</v>
          </cell>
        </row>
        <row r="746">
          <cell r="D746" t="str">
            <v>71CLB</v>
          </cell>
        </row>
        <row r="747">
          <cell r="D747" t="str">
            <v>71CLB</v>
          </cell>
        </row>
        <row r="748">
          <cell r="D748" t="str">
            <v>71CLB</v>
          </cell>
        </row>
        <row r="749">
          <cell r="D749" t="str">
            <v>71CLB</v>
          </cell>
        </row>
        <row r="750">
          <cell r="D750" t="str">
            <v>71MLB</v>
          </cell>
        </row>
        <row r="751">
          <cell r="D751" t="str">
            <v>71YD1B</v>
          </cell>
        </row>
        <row r="752">
          <cell r="D752" t="str">
            <v>71YD1B</v>
          </cell>
        </row>
        <row r="753">
          <cell r="D753" t="str">
            <v>71YD1B</v>
          </cell>
        </row>
        <row r="754">
          <cell r="D754" t="str">
            <v>75MLB</v>
          </cell>
        </row>
        <row r="755">
          <cell r="D755" t="str">
            <v>79MLB</v>
          </cell>
        </row>
        <row r="756">
          <cell r="D756" t="str">
            <v>79XOB</v>
          </cell>
        </row>
        <row r="757">
          <cell r="D757" t="str">
            <v>79YD1B</v>
          </cell>
        </row>
        <row r="758">
          <cell r="D758" t="str">
            <v>79YD1B</v>
          </cell>
        </row>
        <row r="759">
          <cell r="D759" t="str">
            <v>79YD1B</v>
          </cell>
        </row>
        <row r="760">
          <cell r="D760" t="str">
            <v>79YD2B</v>
          </cell>
        </row>
        <row r="761">
          <cell r="D761" t="str">
            <v>80MLB</v>
          </cell>
        </row>
        <row r="762">
          <cell r="D762" t="str">
            <v>81MLB</v>
          </cell>
        </row>
        <row r="763">
          <cell r="D763" t="str">
            <v>82MLB</v>
          </cell>
        </row>
        <row r="764">
          <cell r="D764" t="str">
            <v>82XOB</v>
          </cell>
        </row>
        <row r="765">
          <cell r="D765" t="str">
            <v>83MLB</v>
          </cell>
        </row>
        <row r="766">
          <cell r="D766" t="str">
            <v xml:space="preserve">Armadale DOWN </v>
          </cell>
        </row>
        <row r="767">
          <cell r="D767" t="str">
            <v xml:space="preserve">Armadale UP </v>
          </cell>
        </row>
        <row r="768">
          <cell r="D768" t="str">
            <v>City DOWN</v>
          </cell>
        </row>
        <row r="769">
          <cell r="D769" t="str">
            <v>City UP</v>
          </cell>
        </row>
        <row r="770">
          <cell r="D770" t="str">
            <v>Fremantle DOWN</v>
          </cell>
        </row>
        <row r="771">
          <cell r="D771" t="str">
            <v>Fremantle UP</v>
          </cell>
        </row>
        <row r="772">
          <cell r="D772" t="str">
            <v>Joondalup DOWN</v>
          </cell>
        </row>
        <row r="773">
          <cell r="D773" t="str">
            <v>Joondalup UP</v>
          </cell>
        </row>
        <row r="774">
          <cell r="D774" t="str">
            <v>Kenwick - Thornlie</v>
          </cell>
        </row>
        <row r="775">
          <cell r="D775" t="str">
            <v>Mandurah DOWN</v>
          </cell>
        </row>
        <row r="776">
          <cell r="D776" t="str">
            <v>Mandurah UP</v>
          </cell>
        </row>
        <row r="777">
          <cell r="D777" t="str">
            <v>Midland DOWN</v>
          </cell>
        </row>
        <row r="778">
          <cell r="D778" t="str">
            <v>Midland UP</v>
          </cell>
        </row>
        <row r="779">
          <cell r="D779" t="str">
            <v>Thornlie DOWN</v>
          </cell>
        </row>
        <row r="780">
          <cell r="D780" t="str">
            <v>Thornlie UP</v>
          </cell>
        </row>
        <row r="781">
          <cell r="D781" t="str">
            <v>NOWERGUP</v>
          </cell>
        </row>
        <row r="782">
          <cell r="D782" t="str">
            <v>UNKNOWN</v>
          </cell>
        </row>
        <row r="783">
          <cell r="D783" t="str">
            <v>DDEML</v>
          </cell>
        </row>
        <row r="784">
          <cell r="D784" t="str">
            <v>DDML</v>
          </cell>
        </row>
        <row r="785">
          <cell r="D785" t="str">
            <v>DDWML</v>
          </cell>
        </row>
        <row r="786">
          <cell r="D786" t="str">
            <v>MLBR</v>
          </cell>
        </row>
        <row r="787">
          <cell r="D787" t="str">
            <v>MLETP</v>
          </cell>
        </row>
        <row r="788">
          <cell r="D788" t="str">
            <v>MLPARA</v>
          </cell>
        </row>
        <row r="789">
          <cell r="D789" t="str">
            <v>MLTP</v>
          </cell>
        </row>
        <row r="790">
          <cell r="D790" t="str">
            <v>MLWA</v>
          </cell>
        </row>
        <row r="791">
          <cell r="D791" t="str">
            <v>MLWTP</v>
          </cell>
        </row>
        <row r="792">
          <cell r="D792" t="str">
            <v>MLYA</v>
          </cell>
        </row>
        <row r="793">
          <cell r="D793" t="str">
            <v>MMLHR</v>
          </cell>
        </row>
        <row r="794">
          <cell r="D794" t="str">
            <v>BACK TRACK</v>
          </cell>
        </row>
        <row r="795">
          <cell r="D795" t="str">
            <v>CHICHESTERS</v>
          </cell>
        </row>
        <row r="796">
          <cell r="D796" t="str">
            <v>EAST TRACK</v>
          </cell>
        </row>
        <row r="797">
          <cell r="D797" t="str">
            <v>WEST TRACK</v>
          </cell>
        </row>
        <row r="798">
          <cell r="D798" t="str">
            <v>XOVER</v>
          </cell>
        </row>
        <row r="799">
          <cell r="D799" t="str">
            <v>YANDI JCT EAST</v>
          </cell>
        </row>
        <row r="800">
          <cell r="D800" t="str">
            <v>YANDI JCT MAC EAST</v>
          </cell>
        </row>
        <row r="801">
          <cell r="D801" t="str">
            <v>YANDI JCT MAC WEST</v>
          </cell>
        </row>
        <row r="802">
          <cell r="D802" t="str">
            <v>YANDI JCT WEST</v>
          </cell>
        </row>
        <row r="803">
          <cell r="D803" t="str">
            <v>154 ROAD OCRS</v>
          </cell>
        </row>
        <row r="804">
          <cell r="D804" t="str">
            <v>155 ROAD OCRS</v>
          </cell>
        </row>
        <row r="805">
          <cell r="D805" t="str">
            <v>157 ROAD OCRS</v>
          </cell>
        </row>
        <row r="806">
          <cell r="D806" t="str">
            <v>158 ROAD OCRS</v>
          </cell>
        </row>
        <row r="807">
          <cell r="D807" t="str">
            <v>1 ROAD LSS</v>
          </cell>
        </row>
        <row r="808">
          <cell r="D808" t="str">
            <v>2 ROAD LSS</v>
          </cell>
        </row>
        <row r="809">
          <cell r="D809" t="str">
            <v>ARRIVAL ROAD 1</v>
          </cell>
        </row>
        <row r="810">
          <cell r="D810" t="str">
            <v>ARRIVAL ROAD 2</v>
          </cell>
        </row>
        <row r="811">
          <cell r="D811" t="str">
            <v>ARRIVAL ROAD 3</v>
          </cell>
        </row>
        <row r="812">
          <cell r="D812" t="str">
            <v>DEPARTURE ROAD 1</v>
          </cell>
        </row>
        <row r="813">
          <cell r="D813" t="str">
            <v>DEPARTURE ROAD 2</v>
          </cell>
        </row>
        <row r="814">
          <cell r="D814" t="str">
            <v>DEPARTURE ROAD 3</v>
          </cell>
        </row>
        <row r="815">
          <cell r="D815" t="str">
            <v>CRN MAINLINE</v>
          </cell>
        </row>
        <row r="816">
          <cell r="D816" t="str">
            <v>CRN GDR YARD 1 ROAD</v>
          </cell>
        </row>
        <row r="817">
          <cell r="D817" t="str">
            <v>CRN GDR YARD 2 ROAD</v>
          </cell>
        </row>
        <row r="818">
          <cell r="D818" t="str">
            <v>CRN GDR YARD 3 ROAD</v>
          </cell>
        </row>
        <row r="819">
          <cell r="D819" t="str">
            <v>UP</v>
          </cell>
        </row>
        <row r="820">
          <cell r="D820" t="str">
            <v>DOWN</v>
          </cell>
        </row>
        <row r="821">
          <cell r="D821" t="str">
            <v>UP</v>
          </cell>
        </row>
        <row r="822">
          <cell r="D822" t="str">
            <v>DOWN</v>
          </cell>
        </row>
        <row r="823">
          <cell r="D823" t="str">
            <v>WEST</v>
          </cell>
        </row>
        <row r="824">
          <cell r="D824" t="str">
            <v>EAST</v>
          </cell>
        </row>
        <row r="825">
          <cell r="D825" t="str">
            <v>N/A</v>
          </cell>
        </row>
        <row r="826">
          <cell r="D826" t="str">
            <v>Karara Main</v>
          </cell>
        </row>
        <row r="827">
          <cell r="D827" t="str">
            <v>Karara Loop</v>
          </cell>
        </row>
        <row r="828">
          <cell r="D828" t="str">
            <v>01 MLD</v>
          </cell>
        </row>
        <row r="829">
          <cell r="D829" t="str">
            <v>01 MLU</v>
          </cell>
        </row>
        <row r="830">
          <cell r="D830" t="str">
            <v>06 MLU</v>
          </cell>
        </row>
        <row r="831">
          <cell r="D831" t="str">
            <v>06 MLD</v>
          </cell>
        </row>
        <row r="832">
          <cell r="D832" t="str">
            <v>TCL UP</v>
          </cell>
        </row>
        <row r="833">
          <cell r="D833" t="str">
            <v>TCL DOWN</v>
          </cell>
        </row>
        <row r="834">
          <cell r="D834" t="str">
            <v>YRE UP</v>
          </cell>
        </row>
        <row r="835">
          <cell r="D835" t="str">
            <v>YRE DOWN</v>
          </cell>
        </row>
        <row r="836">
          <cell r="D836" t="str">
            <v>GI2C UP</v>
          </cell>
        </row>
        <row r="837">
          <cell r="D837" t="str">
            <v>GI2C DOWN</v>
          </cell>
        </row>
        <row r="838">
          <cell r="D838" t="str">
            <v>BAYWATER DOWN</v>
          </cell>
        </row>
        <row r="839">
          <cell r="D839" t="str">
            <v>BAYSWATER UP</v>
          </cell>
        </row>
        <row r="840">
          <cell r="D840" t="str">
            <v>BAYSWATER XOVER</v>
          </cell>
        </row>
        <row r="841">
          <cell r="D841" t="str">
            <v>BAYSWATER TURNBACK</v>
          </cell>
        </row>
        <row r="842">
          <cell r="D842" t="str">
            <v>31CLB</v>
          </cell>
        </row>
        <row r="843">
          <cell r="D843" t="str">
            <v>31CLB</v>
          </cell>
        </row>
        <row r="844">
          <cell r="D844" t="str">
            <v>31CLB</v>
          </cell>
        </row>
        <row r="845">
          <cell r="D845" t="str">
            <v>31CLB</v>
          </cell>
        </row>
        <row r="846">
          <cell r="D846" t="str">
            <v>31CLB</v>
          </cell>
        </row>
        <row r="847">
          <cell r="D847" t="str">
            <v>31CLB</v>
          </cell>
        </row>
        <row r="848">
          <cell r="D848" t="str">
            <v>31CLB</v>
          </cell>
        </row>
        <row r="849">
          <cell r="D849" t="str">
            <v>31CLB</v>
          </cell>
        </row>
        <row r="850">
          <cell r="D850" t="str">
            <v>31CLB</v>
          </cell>
        </row>
        <row r="851">
          <cell r="D851" t="str">
            <v>31CLB</v>
          </cell>
        </row>
        <row r="852">
          <cell r="D852" t="str">
            <v>31CLB</v>
          </cell>
        </row>
        <row r="853">
          <cell r="D853" t="str">
            <v>31CLB</v>
          </cell>
        </row>
        <row r="854">
          <cell r="D854" t="str">
            <v>31CLB</v>
          </cell>
        </row>
        <row r="855">
          <cell r="D855" t="str">
            <v>31CLB</v>
          </cell>
        </row>
        <row r="856">
          <cell r="D856" t="str">
            <v>31CLB</v>
          </cell>
        </row>
        <row r="857">
          <cell r="D857" t="str">
            <v>31CLB</v>
          </cell>
        </row>
        <row r="858">
          <cell r="D858" t="str">
            <v>31CLB</v>
          </cell>
        </row>
        <row r="859">
          <cell r="D859" t="str">
            <v>31CLB</v>
          </cell>
        </row>
        <row r="860">
          <cell r="D860" t="str">
            <v>31CLB</v>
          </cell>
        </row>
        <row r="861">
          <cell r="D861" t="str">
            <v>31CLB</v>
          </cell>
        </row>
        <row r="862">
          <cell r="D862" t="str">
            <v>31CLB</v>
          </cell>
        </row>
        <row r="863">
          <cell r="D863" t="str">
            <v>31MLB</v>
          </cell>
        </row>
        <row r="864">
          <cell r="D864" t="str">
            <v>31XOB</v>
          </cell>
        </row>
        <row r="865">
          <cell r="D865" t="str">
            <v>31XOB</v>
          </cell>
        </row>
        <row r="866">
          <cell r="D866" t="str">
            <v>31XOB</v>
          </cell>
        </row>
        <row r="867">
          <cell r="D867" t="str">
            <v>31XOB</v>
          </cell>
        </row>
        <row r="868">
          <cell r="D868" t="str">
            <v>31XOB</v>
          </cell>
        </row>
        <row r="869">
          <cell r="D869" t="str">
            <v>31XOB</v>
          </cell>
        </row>
        <row r="870">
          <cell r="D870" t="str">
            <v>31XOB</v>
          </cell>
        </row>
        <row r="871">
          <cell r="D871" t="str">
            <v>31XOB</v>
          </cell>
        </row>
        <row r="872">
          <cell r="D872" t="str">
            <v>31YD1B</v>
          </cell>
        </row>
        <row r="873">
          <cell r="D873" t="str">
            <v>31YD1B</v>
          </cell>
        </row>
        <row r="874">
          <cell r="D874" t="str">
            <v>31YD1B</v>
          </cell>
        </row>
        <row r="875">
          <cell r="D875" t="str">
            <v>31YD1B</v>
          </cell>
        </row>
        <row r="876">
          <cell r="D876" t="str">
            <v>31YD1B</v>
          </cell>
        </row>
        <row r="877">
          <cell r="D877" t="str">
            <v>31YD1B</v>
          </cell>
        </row>
        <row r="878">
          <cell r="D878" t="str">
            <v>31YD1B</v>
          </cell>
        </row>
        <row r="879">
          <cell r="D879" t="str">
            <v>31YD1B</v>
          </cell>
        </row>
        <row r="880">
          <cell r="D880" t="str">
            <v>31YD1B</v>
          </cell>
        </row>
        <row r="881">
          <cell r="D881" t="str">
            <v>31YD1B</v>
          </cell>
        </row>
        <row r="882">
          <cell r="D882" t="str">
            <v>31YD1B</v>
          </cell>
        </row>
        <row r="883">
          <cell r="D883" t="str">
            <v>31YD1B</v>
          </cell>
        </row>
        <row r="884">
          <cell r="D884" t="str">
            <v>31YD1B</v>
          </cell>
        </row>
        <row r="885">
          <cell r="D885" t="str">
            <v>31YD1B</v>
          </cell>
        </row>
        <row r="886">
          <cell r="D886" t="str">
            <v>31YD1B</v>
          </cell>
        </row>
        <row r="887">
          <cell r="D887" t="str">
            <v>31YD1B</v>
          </cell>
        </row>
        <row r="888">
          <cell r="D888" t="str">
            <v>31YD1B</v>
          </cell>
        </row>
        <row r="889">
          <cell r="D889" t="str">
            <v>31YD1B</v>
          </cell>
        </row>
        <row r="890">
          <cell r="D890" t="str">
            <v>31YD1B</v>
          </cell>
        </row>
        <row r="891">
          <cell r="D891" t="str">
            <v>31YD1B</v>
          </cell>
        </row>
        <row r="892">
          <cell r="D892" t="str">
            <v>31YD1B</v>
          </cell>
        </row>
        <row r="893">
          <cell r="D893" t="str">
            <v>31YD1B</v>
          </cell>
        </row>
        <row r="894">
          <cell r="D894" t="str">
            <v>31YD1B</v>
          </cell>
        </row>
        <row r="895">
          <cell r="D895" t="str">
            <v>31YD1B</v>
          </cell>
        </row>
        <row r="896">
          <cell r="D896" t="str">
            <v>31YD1B</v>
          </cell>
        </row>
        <row r="897">
          <cell r="D897" t="str">
            <v>31YD2B</v>
          </cell>
        </row>
        <row r="898">
          <cell r="D898" t="str">
            <v>31YD2B</v>
          </cell>
        </row>
        <row r="899">
          <cell r="D899" t="str">
            <v>31YD2B</v>
          </cell>
        </row>
        <row r="900">
          <cell r="D900" t="str">
            <v>31YD2B</v>
          </cell>
        </row>
        <row r="901">
          <cell r="D901" t="str">
            <v>31YD2B</v>
          </cell>
        </row>
        <row r="902">
          <cell r="D902" t="str">
            <v>31YD2B</v>
          </cell>
        </row>
        <row r="903">
          <cell r="D903" t="str">
            <v>31YD2B</v>
          </cell>
        </row>
        <row r="904">
          <cell r="D904" t="str">
            <v>31YD2B</v>
          </cell>
        </row>
        <row r="905">
          <cell r="D905" t="str">
            <v>31YD2B</v>
          </cell>
        </row>
        <row r="906">
          <cell r="D906" t="str">
            <v>31YD3B</v>
          </cell>
        </row>
        <row r="907">
          <cell r="D907" t="str">
            <v>31YD3B</v>
          </cell>
        </row>
        <row r="908">
          <cell r="D908" t="str">
            <v>31YD3B</v>
          </cell>
        </row>
        <row r="909">
          <cell r="D909" t="str">
            <v>31YD3B</v>
          </cell>
        </row>
        <row r="910">
          <cell r="D910" t="str">
            <v>31YD3B</v>
          </cell>
        </row>
        <row r="911">
          <cell r="D911" t="str">
            <v>31YD3B</v>
          </cell>
        </row>
        <row r="912">
          <cell r="D912" t="str">
            <v>31YD4B</v>
          </cell>
        </row>
        <row r="913">
          <cell r="D913" t="str">
            <v>31YD4B</v>
          </cell>
        </row>
        <row r="914">
          <cell r="D914" t="str">
            <v>31YD5B</v>
          </cell>
        </row>
        <row r="915">
          <cell r="D915" t="str">
            <v>31YD5B</v>
          </cell>
        </row>
        <row r="916">
          <cell r="D916" t="str">
            <v>33CLB</v>
          </cell>
        </row>
        <row r="917">
          <cell r="D917" t="str">
            <v>33CLB</v>
          </cell>
        </row>
        <row r="918">
          <cell r="D918" t="str">
            <v>33CLB</v>
          </cell>
        </row>
        <row r="919">
          <cell r="D919" t="str">
            <v>33MLB</v>
          </cell>
        </row>
        <row r="920">
          <cell r="D920" t="str">
            <v>INTERNAL</v>
          </cell>
        </row>
        <row r="921">
          <cell r="D921" t="str">
            <v>UP</v>
          </cell>
        </row>
        <row r="922">
          <cell r="D922" t="str">
            <v>DOWN</v>
          </cell>
        </row>
        <row r="923">
          <cell r="D923" t="str">
            <v>UP</v>
          </cell>
        </row>
        <row r="924">
          <cell r="D924" t="str">
            <v>DOWN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mper"/>
      <sheetName val="Regulator"/>
      <sheetName val="CODES"/>
      <sheetName val="Data"/>
      <sheetName val="Code Of Practice"/>
      <sheetName val="RAMSYS Body Value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9282D39-EEE8-4150-9301-B967DE17A2E4}" name="tTrack" displayName="tTrack" ref="D1:D1535" totalsRowShown="0" headerRowDxfId="112" dataDxfId="111" headerRowBorderDxfId="110" headerRowCellStyle="Normal" dataCellStyle="Normal">
  <autoFilter ref="D1:D1535" xr:uid="{5D5D5D1E-6711-449F-8CE3-19F7F026FC84}"/>
  <tableColumns count="1">
    <tableColumn id="1" xr3:uid="{1DBE1C8F-AAE7-4799-81D4-EEED2ED4C874}" name="Track" dataDxfId="109" dataCellStyle="Normal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577879-6F13-4928-B15F-7EE4DEC11824}" name="tCode" displayName="tCode" ref="E1:E11" totalsRowShown="0" headerRowDxfId="108" dataDxfId="107" headerRowBorderDxfId="106" headerRowCellStyle="Normal" dataCellStyle="Normal">
  <autoFilter ref="E1:E11" xr:uid="{563DB40C-AC10-4F23-9441-A6EF39837104}"/>
  <sortState xmlns:xlrd2="http://schemas.microsoft.com/office/spreadsheetml/2017/richdata2" ref="E2:E11">
    <sortCondition ref="E2:E11"/>
  </sortState>
  <tableColumns count="1">
    <tableColumn id="1" xr3:uid="{6AA0E3D6-E8BC-4183-BD16-8203F8189FC9}" name="Code" dataDxfId="105" dataCellStyle="Normal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EF407F-F6FE-470E-89BE-D7C3E10B1827}" name="tCycle" displayName="tCycle" ref="F1:F5" totalsRowShown="0" headerRowDxfId="104" dataDxfId="103" headerRowBorderDxfId="102" headerRowCellStyle="Normal" dataCellStyle="Normal">
  <autoFilter ref="F1:F5" xr:uid="{DE732BF9-F6E8-479D-AC17-0A55A7E1FB17}"/>
  <tableColumns count="1">
    <tableColumn id="1" xr3:uid="{BFFE2C50-8C68-453C-8320-181ABEF9F209}" name="Cycle Type" dataDxfId="101" dataCellStyle="Normal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BDFAA46-6D71-4A81-962B-ED38D0F5D655}" name="tWON" displayName="tWON" ref="H1:H4" totalsRowShown="0" headerRowDxfId="100" dataDxfId="99" headerRowBorderDxfId="98" headerRowCellStyle="Normal" dataCellStyle="Normal">
  <autoFilter ref="H1:H4" xr:uid="{7851A748-DE63-48E1-BA2D-765C44F7B5C5}"/>
  <tableColumns count="1">
    <tableColumn id="1" xr3:uid="{8274BB8D-6537-4EA8-9C71-E360F11B7147}" name="Work Order Number" dataDxfId="97" dataCellStyle="Normal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CB626E-11BD-4C95-AC3A-03BF82A306C4}" name="tOperators" displayName="tOperators" ref="I1:I31" totalsRowShown="0" headerRowDxfId="96" dataDxfId="95" headerRowBorderDxfId="94" headerRowCellStyle="Normal" dataCellStyle="Normal">
  <autoFilter ref="I1:I31" xr:uid="{026F7CF8-6CBE-4856-918D-A0B4AA0ECA8E}"/>
  <sortState xmlns:xlrd2="http://schemas.microsoft.com/office/spreadsheetml/2017/richdata2" ref="I2:I26">
    <sortCondition ref="I1:I26"/>
  </sortState>
  <tableColumns count="1">
    <tableColumn id="1" xr3:uid="{9C076BCF-8BF2-4171-86A1-12E8F844EFD5}" name="Operator" dataDxfId="93" dataCellStyle="Normal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B8EEB8-D43E-4505-A70D-F887EA41B8A0}" name="tSupervisors" displayName="tSupervisors" ref="J1:J10" totalsRowShown="0" headerRowDxfId="92" dataDxfId="91" headerRowBorderDxfId="90" headerRowCellStyle="Normal" dataCellStyle="Normal">
  <autoFilter ref="J1:J10" xr:uid="{DE65A08E-7FB4-43D4-B63D-67890A7DB1BE}"/>
  <sortState xmlns:xlrd2="http://schemas.microsoft.com/office/spreadsheetml/2017/richdata2" ref="J2:J6">
    <sortCondition ref="J1:J6"/>
  </sortState>
  <tableColumns count="1">
    <tableColumn id="1" xr3:uid="{E20962D8-07E0-4A95-A34A-120EC508ED4E}" name="Supervisor" dataDxfId="89" dataCellStyle="Normal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B91088C-5281-432E-841F-66B57B79DA54}" name="tDay" displayName="tDay" ref="A1:A8" totalsRowShown="0" headerRowDxfId="88" dataDxfId="87" headerRowBorderDxfId="86">
  <autoFilter ref="A1:A8" xr:uid="{121FDD1A-C58C-450F-A0C2-9ABB1C8D1376}"/>
  <tableColumns count="1">
    <tableColumn id="1" xr3:uid="{9BEDA124-E567-4702-A2C3-C6F74F1497EE}" name="Day" dataDxfId="8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DE1C60F-E30B-43D7-8C84-B7A8FACF04CA}" name="Table9" displayName="Table9" ref="Q2:S47" totalsRowShown="0">
  <autoFilter ref="Q2:S47" xr:uid="{8DE1C60F-E30B-43D7-8C84-B7A8FACF04CA}"/>
  <sortState xmlns:xlrd2="http://schemas.microsoft.com/office/spreadsheetml/2017/richdata2" ref="Q3:S47">
    <sortCondition ref="S2:S47"/>
  </sortState>
  <tableColumns count="3">
    <tableColumn id="1" xr3:uid="{B587B2EA-C18D-43EA-AD16-7AB2C39ECC30}" name="Column1"/>
    <tableColumn id="2" xr3:uid="{99D35792-FE0D-411E-BD31-EC7810FE6FB1}" name="Column2"/>
    <tableColumn id="3" xr3:uid="{CE5E8ACB-F777-497E-AC4E-4309A27C5B4B}" name="Column3" dataCellStyle="Normal">
      <calculatedColumnFormula>LEN(Table9[[#This Row],[Column2]])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2297FE-6D70-45CA-8687-4F433A8D1134}" name="Table10" displayName="Table10" ref="T2:V30" totalsRowShown="0">
  <autoFilter ref="T2:V30" xr:uid="{A42297FE-6D70-45CA-8687-4F433A8D1134}"/>
  <sortState xmlns:xlrd2="http://schemas.microsoft.com/office/spreadsheetml/2017/richdata2" ref="T3:V30">
    <sortCondition ref="V2:V30"/>
  </sortState>
  <tableColumns count="3">
    <tableColumn id="1" xr3:uid="{FF596E3B-BCB8-478B-B4C9-0B4007E283F9}" name="Column1"/>
    <tableColumn id="2" xr3:uid="{D26430E0-A01C-4DF5-BF45-5A9DCABC079B}" name="Column2"/>
    <tableColumn id="3" xr3:uid="{EE3307D6-F31B-4D5C-9B6A-753F99D87DF3}" name="Column3">
      <calculatedColumnFormula>LEN(Table10[[#This Row],[Column2]])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C368663-4A14-46EA-8656-3D753DA70D95}" name="Table11" displayName="Table11" ref="W2:Y64" totalsRowShown="0">
  <autoFilter ref="W2:Y64" xr:uid="{EC368663-4A14-46EA-8656-3D753DA70D95}"/>
  <sortState xmlns:xlrd2="http://schemas.microsoft.com/office/spreadsheetml/2017/richdata2" ref="W3:Y64">
    <sortCondition ref="Y2:Y64"/>
  </sortState>
  <tableColumns count="3">
    <tableColumn id="1" xr3:uid="{C4E10455-1733-4FE9-AD8D-00271710C9C3}" name="Column1"/>
    <tableColumn id="2" xr3:uid="{54A303ED-E78F-4F9D-82C0-D64464D88C80}" name="Column2"/>
    <tableColumn id="3" xr3:uid="{8CA70AFE-FE42-45D6-91B9-48A39E340D8A}" name="Column3">
      <calculatedColumnFormula>LEN(Table11[[#This Row],[Column2]])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0C14C3-CD42-4E10-AEF9-4B5768CDED4E}" name="Table12" displayName="Table12" ref="Z2:AB27" totalsRowShown="0">
  <autoFilter ref="Z2:AB27" xr:uid="{7A0C14C3-CD42-4E10-AEF9-4B5768CDED4E}"/>
  <sortState xmlns:xlrd2="http://schemas.microsoft.com/office/spreadsheetml/2017/richdata2" ref="Z3:AB27">
    <sortCondition ref="AB2:AB27"/>
  </sortState>
  <tableColumns count="3">
    <tableColumn id="1" xr3:uid="{6E95094B-59D7-41F2-BD9B-2F146D3ADB91}" name="Column1"/>
    <tableColumn id="2" xr3:uid="{882C8E5E-5926-46CA-ACB0-30CBE5DAF338}" name="Column2"/>
    <tableColumn id="3" xr3:uid="{836D0170-C7D5-48D7-9583-F28A255F07BD}" name="Column3">
      <calculatedColumnFormula>LEN(Table12[[#This Row],[Column2]])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D1C4C57-2476-48D2-B824-C38DF9C66D8B}" name="Table14" displayName="Table14" ref="AC2:AE44" totalsRowShown="0">
  <autoFilter ref="AC2:AE44" xr:uid="{AD1C4C57-2476-48D2-B824-C38DF9C66D8B}"/>
  <sortState xmlns:xlrd2="http://schemas.microsoft.com/office/spreadsheetml/2017/richdata2" ref="AC3:AE44">
    <sortCondition ref="AE2:AE44"/>
  </sortState>
  <tableColumns count="3">
    <tableColumn id="1" xr3:uid="{F2782DE2-8495-4958-95F6-8E00F2190069}" name="Column1"/>
    <tableColumn id="2" xr3:uid="{68A967A1-C9C6-4E60-8B63-6F142248FF44}" name="Column2"/>
    <tableColumn id="3" xr3:uid="{1ABC349D-A522-4943-B347-EF250474ABD8}" name="Column3">
      <calculatedColumnFormula>LEN(Table14[[#This Row],[Column2]])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7756FD9-66DB-455D-A1B5-88EBE14B5F18}" name="Table15" displayName="Table15" ref="AF2:AH36" totalsRowShown="0">
  <autoFilter ref="AF2:AH36" xr:uid="{47756FD9-66DB-455D-A1B5-88EBE14B5F18}"/>
  <sortState xmlns:xlrd2="http://schemas.microsoft.com/office/spreadsheetml/2017/richdata2" ref="AF3:AH36">
    <sortCondition ref="AH2:AH36"/>
  </sortState>
  <tableColumns count="3">
    <tableColumn id="1" xr3:uid="{1603A04B-F252-4487-8740-9CF944CFC1AF}" name="Column1"/>
    <tableColumn id="2" xr3:uid="{453BD6A1-4C37-4827-8EDE-487BC8E5407C}" name="Column2"/>
    <tableColumn id="3" xr3:uid="{EDC32C58-5C28-4320-918F-D563C152380D}" name="Column3">
      <calculatedColumnFormula>LEN(Table15[[#This Row],[Column2]])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1C11F96-83F0-41FC-A6B8-2FEE5F6DEE4A}" name="Table16" displayName="Table16" ref="AI2:AJ12" totalsRowShown="0">
  <autoFilter ref="AI2:AJ12" xr:uid="{A1C11F96-83F0-41FC-A6B8-2FEE5F6DEE4A}"/>
  <tableColumns count="2">
    <tableColumn id="1" xr3:uid="{0604AEF7-21B8-4EA1-802C-112AE3BF955A}" name="Column1"/>
    <tableColumn id="2" xr3:uid="{8C97F672-A6DD-4E18-B369-867E7F12AAB2}" name="Column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406FB13-CE8B-4A65-AB0A-3C1FAC2D27DD}" name="Table17" displayName="Table17" ref="AM2:AN34" totalsRowShown="0">
  <autoFilter ref="AM2:AN34" xr:uid="{1406FB13-CE8B-4A65-AB0A-3C1FAC2D27DD}"/>
  <tableColumns count="2">
    <tableColumn id="1" xr3:uid="{B0F580C6-CBD8-4023-ABC0-21EBAF76AE17}" name="Column1"/>
    <tableColumn id="2" xr3:uid="{EB53BCA2-76A9-4B81-A79A-CC782257EF49}" name="Column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0178B23-DAB5-46A5-BA8B-257526EBF79A}" name="Table18" displayName="Table18" ref="AO2:AP27" totalsRowShown="0">
  <autoFilter ref="AO2:AP27" xr:uid="{B0178B23-DAB5-46A5-BA8B-257526EBF79A}"/>
  <tableColumns count="2">
    <tableColumn id="1" xr3:uid="{0A16B60F-AFEB-4747-AE06-9F99678A9C3E}" name="Column1"/>
    <tableColumn id="2" xr3:uid="{7B7CBE3D-5680-4F6D-A817-F7EA42FE2D3B}" name="Column2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5FAEEBE-90C2-467E-827C-931E051189D4}" name="Table19" displayName="Table19" ref="AQ2:AR19" totalsRowShown="0">
  <autoFilter ref="AQ2:AR19" xr:uid="{C5FAEEBE-90C2-467E-827C-931E051189D4}"/>
  <tableColumns count="2">
    <tableColumn id="1" xr3:uid="{567C09FD-4711-4E88-BC75-74D8AC7783BD}" name="Column1"/>
    <tableColumn id="2" xr3:uid="{594AB84A-E178-4967-BF45-CC53C01EFDE8}" name="Column2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450A5683-1AA3-4F86-924D-853A041465DC}" name="Table25" displayName="Table25" ref="AS2:AT28" totalsRowShown="0">
  <autoFilter ref="AS2:AT28" xr:uid="{450A5683-1AA3-4F86-924D-853A041465DC}"/>
  <tableColumns count="2">
    <tableColumn id="1" xr3:uid="{FB4D6B4B-1F06-4CC7-964E-590BCE754F96}" name="Column1"/>
    <tableColumn id="2" xr3:uid="{5D8E5EF0-7632-492A-8A3F-4C8E886F6ECA}" name="Column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32456DD-FF32-43C5-8390-BA6A007A5BDD}" name="Table29" displayName="Table29" ref="AU2:AV18" totalsRowShown="0">
  <autoFilter ref="AU2:AV18" xr:uid="{932456DD-FF32-43C5-8390-BA6A007A5BDD}"/>
  <tableColumns count="2">
    <tableColumn id="1" xr3:uid="{C63DCA12-0BF3-4C49-AB38-EBC7E936CDD4}" name="Column1"/>
    <tableColumn id="2" xr3:uid="{AFEF4DB7-7C22-40B5-9A3D-68EA69111C42}" name="Column2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EE17F16-C246-450D-8E1B-3078F9BC5BA8}" name="Table31" displayName="Table31" ref="AW2:AX18" totalsRowShown="0">
  <autoFilter ref="AW2:AX18" xr:uid="{EEE17F16-C246-450D-8E1B-3078F9BC5BA8}"/>
  <tableColumns count="2">
    <tableColumn id="1" xr3:uid="{0DF64D63-4B18-4D20-8AE3-4A5D2D893388}" name="Column1"/>
    <tableColumn id="2" xr3:uid="{DB158214-1F55-46DD-89A5-6B71DEF81FA0}" name="Column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A3D840C-1D71-49FC-B917-DFEE93B9EB7A}" name="Table32" displayName="Table32" ref="AY2:AZ29" totalsRowShown="0">
  <autoFilter ref="AY2:AZ29" xr:uid="{FA3D840C-1D71-49FC-B917-DFEE93B9EB7A}"/>
  <tableColumns count="2">
    <tableColumn id="1" xr3:uid="{E73DBDDB-C10F-409B-AB27-8979DB7B377B}" name="Column1"/>
    <tableColumn id="2" xr3:uid="{87CF5AB5-DD17-4B69-9BDA-92A1230C6B44}" name="Column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EFEEB66-5FFC-432B-BFCB-0BBB4ADC25EB}" name="Table33" displayName="Table33" ref="BA2:BB19" totalsRowShown="0">
  <autoFilter ref="BA2:BB19" xr:uid="{7EFEEB66-5FFC-432B-BFCB-0BBB4ADC25EB}"/>
  <tableColumns count="2">
    <tableColumn id="1" xr3:uid="{26BCC2DC-5897-4017-A56F-AC7AB87C129A}" name="Column1"/>
    <tableColumn id="2" xr3:uid="{802795B0-F68F-480B-82B5-E3C901E8A237}" name="Column2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9B9C3105-0724-4075-BD83-DF24EC2B1D0A}" name="Table34" displayName="Table34" ref="BC2:BD19" totalsRowShown="0">
  <autoFilter ref="BC2:BD19" xr:uid="{9B9C3105-0724-4075-BD83-DF24EC2B1D0A}"/>
  <tableColumns count="2">
    <tableColumn id="1" xr3:uid="{F72C1402-9DBA-4A45-B949-42840596C0A6}" name="Column1"/>
    <tableColumn id="2" xr3:uid="{7D560832-230E-460C-BA74-E947AD83F511}" name="Column2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829B777-84D5-4FFF-9B18-71110763C81A}" name="Table35" displayName="Table35" ref="BE2:BF19" totalsRowShown="0">
  <autoFilter ref="BE2:BF19" xr:uid="{C829B777-84D5-4FFF-9B18-71110763C81A}"/>
  <tableColumns count="2">
    <tableColumn id="1" xr3:uid="{FE41EE25-07C5-4C26-BD80-E9ABD83649C9}" name="Column1"/>
    <tableColumn id="2" xr3:uid="{309788C1-EBD0-46D1-8D26-31FC07614E4E}" name="Column2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6D990285-2B2E-4484-B9AA-EB2B58EFF2DA}" name="Table36" displayName="Table36" ref="BI2:BJ19" totalsRowShown="0">
  <autoFilter ref="BI2:BJ19" xr:uid="{6D990285-2B2E-4484-B9AA-EB2B58EFF2DA}"/>
  <tableColumns count="2">
    <tableColumn id="1" xr3:uid="{2D1B35C2-1554-414F-8FAE-301D7979C929}" name="Column1"/>
    <tableColumn id="2" xr3:uid="{875D41DD-2CC1-441B-94C0-64C1D82C91D4}" name="Column2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AEA4454-D340-43D7-B530-C693389F50B2}" name="Table37" displayName="Table37" ref="C1:C20" totalsRowShown="0" headerRowBorderDxfId="84">
  <autoFilter ref="C1:C20" xr:uid="{2AEA4454-D340-43D7-B530-C693389F50B2}"/>
  <tableColumns count="1">
    <tableColumn id="2" xr3:uid="{81B40B5B-460F-4C16-A7DD-79CC551F7167}" name="District" dataDxfId="83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67282-BDD5-4148-B269-F56DD78171E3}" name="Table172" displayName="Table172" ref="AK2:AL34" totalsRowShown="0">
  <autoFilter ref="AK2:AL34" xr:uid="{C9567282-BDD5-4148-B269-F56DD78171E3}"/>
  <tableColumns count="2">
    <tableColumn id="1" xr3:uid="{7A5DB2BC-1266-44A5-A866-FFD6AAEC8AED}" name="Column1"/>
    <tableColumn id="2" xr3:uid="{AFF3BE31-D6D6-4409-8181-CA7A8E5777DF}" name="Column2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15364B-F249-4DC9-96E5-7545BB32207A}" name="Table363" displayName="Table363" ref="BG2:BH19" totalsRowShown="0">
  <autoFilter ref="BG2:BH19" xr:uid="{0915364B-F249-4DC9-96E5-7545BB32207A}"/>
  <tableColumns count="2">
    <tableColumn id="1" xr3:uid="{5AFC2233-B3DB-45D9-93E0-9C4E3AF58228}" name="Column1"/>
    <tableColumn id="2" xr3:uid="{9458CB57-676B-4B0B-9840-CCD5809D7319}" name="Column2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199830-12EF-42FB-8F8C-926569712E6A}" name="Report" displayName="Report" ref="A2:BY12" totalsRowShown="0" headerRowDxfId="81" dataDxfId="80" headerRowBorderDxfId="78" tableBorderDxfId="79" totalsRowBorderDxfId="77">
  <autoFilter ref="A2:BY12" xr:uid="{7B5B55AC-4506-4FFD-B780-3D2197E318E4}"/>
  <tableColumns count="77">
    <tableColumn id="1" xr3:uid="{10A8AFF5-AA4E-4ECA-90C7-60444F6F6A48}" name="Index" dataDxfId="76"/>
    <tableColumn id="2" xr3:uid="{96F4D1E4-2498-49EA-8839-1EC7EAA54888}" name="File Name" dataDxfId="75">
      <calculatedColumnFormula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calculatedColumnFormula>
    </tableColumn>
    <tableColumn id="3" xr3:uid="{1AA5D8BC-B207-4CD7-810C-489ABFE7CC1E}" name="Tamper" dataDxfId="74">
      <calculatedColumnFormula>IF(ISBLANK(TAMPER!$BE$6),"",LEFT(TAMPER!$BE$6,5))</calculatedColumnFormula>
    </tableColumn>
    <tableColumn id="4" xr3:uid="{7ECB1005-B081-4A45-820A-8BEA2C5D6AC7}" name="Regulator" dataDxfId="73">
      <calculatedColumnFormula>IF(ISBLANK(REGULATOR!$BE$6),"",LEFT(REGULATOR!$BE$6,5))</calculatedColumnFormula>
    </tableColumn>
    <tableColumn id="5" xr3:uid="{F0FE88E5-F522-4417-AAF2-F700DFAB037A}" name="District" dataDxfId="72">
      <calculatedColumnFormula>IF(ISBLANK(TAMPER!$F$6),"",(TAMPER!$F$6))</calculatedColumnFormula>
    </tableColumn>
    <tableColumn id="6" xr3:uid="{90ACE743-36CA-49C1-897E-79E1F778A1C8}" name="Date" dataDxfId="71">
      <calculatedColumnFormula>IF(ISBLANK(TAMPER!$AA$6),"",TAMPER!$AA$6)</calculatedColumnFormula>
    </tableColumn>
    <tableColumn id="7" xr3:uid="{C73BEFBB-C1A3-4651-A59E-9D76DE479BEB}" name="Day" dataDxfId="70">
      <calculatedColumnFormula>TEXT(Report[[#This Row],[Date]], "dddd")</calculatedColumnFormula>
    </tableColumn>
    <tableColumn id="80" xr3:uid="{6F166C40-5768-474A-84A3-2C8289410B9F}" name="Shift" dataDxfId="69" dataCellStyle="Percent">
      <calculatedColumnFormula>IF(ISBLANK(TAMPER!$BE$6), IF(AND(REGULATOR!$BI$20&gt;REGULATOR!$BI$19, REGULATOR!$BI$20&gt;0), "NIGHT", "DAY"), IF(TAMPER!$BI$20&gt;TAMPER!$BI$19, "NIGHT", IF(REGULATOR!$BI$20&gt;REGULATOR!$BI$19, "NIGHT", "DAY")))</calculatedColumnFormula>
    </tableColumn>
    <tableColumn id="82" xr3:uid="{8602A351-A2BC-4D8C-8F0A-5C20DB569FA8}" name="Filter" dataDxfId="68" dataCellStyle="Percent">
      <calculatedColumnFormula>IF(OR(Report[[#This Row],[Worksite]]&gt;0,Report[[#This Row],[R Worksite]]&gt;0),1,0)</calculatedColumnFormula>
    </tableColumn>
    <tableColumn id="8" xr3:uid="{11D687D9-5B52-43BC-9D35-65E46B10FFF2}" name="OD Start" dataDxfId="67">
      <calculatedColumnFormula>IF(ISBLANK(TAMPER!E8),"",TAMPER!E8)</calculatedColumnFormula>
    </tableColumn>
    <tableColumn id="9" xr3:uid="{44628DAB-2CA6-4D72-943E-1163D162F329}" name="OD End" dataDxfId="66"/>
    <tableColumn id="10" xr3:uid="{2D475ACA-DB54-446A-9DDE-E3343FD80494}" name="Odometer" dataDxfId="65">
      <calculatedColumnFormula>ABS([1]TAMPER!D10-[1]TAMPER!D8)</calculatedColumnFormula>
    </tableColumn>
    <tableColumn id="11" xr3:uid="{21E8812F-5451-492E-8667-C3005E01505E}" name="Site Transfer" dataDxfId="64">
      <calculatedColumnFormula>IF(ISBLANK([1]TAMPER!BH12),"",[1]TAMPER!BH12)</calculatedColumnFormula>
    </tableColumn>
    <tableColumn id="12" xr3:uid="{F6E02FA4-4B31-4C8B-8B61-516D66121E69}" name="Daily Crew Travel" dataDxfId="63">
      <calculatedColumnFormula>IF(ISBLANK([1]TAMPER!BH13),0,[1]TAMPER!BH13)</calculatedColumnFormula>
    </tableColumn>
    <tableColumn id="13" xr3:uid="{45D0442A-29CC-41CE-B800-940008175770}" name="Machine Breakdown" dataDxfId="62">
      <calculatedColumnFormula>IF(ISBLANK([1]TAMPER!BH14),"",[1]TAMPER!BH14)</calculatedColumnFormula>
    </tableColumn>
    <tableColumn id="14" xr3:uid="{A8CDF6BA-9092-4A67-9327-2A78140C8344}" name="Client Delays" dataDxfId="61">
      <calculatedColumnFormula>IF(ISBLANK([1]TAMPER!BH15),"",[1]TAMPER!BH15)</calculatedColumnFormula>
    </tableColumn>
    <tableColumn id="15" xr3:uid="{4E0ED71D-B2CE-4761-B265-C628C7899DA0}" name="Other Delays" dataDxfId="60">
      <calculatedColumnFormula>IF(ISBLANK([1]TAMPER!BH16),"",[1]TAMPER!BH16)</calculatedColumnFormula>
    </tableColumn>
    <tableColumn id="16" xr3:uid="{A387C81A-C1BF-4852-8DBB-7F63A692D185}" name="Waiting on Trains" dataDxfId="59">
      <calculatedColumnFormula>IF(ISBLANK([1]TAMPER!BH17),"",[1]TAMPER!BH17)</calculatedColumnFormula>
    </tableColumn>
    <tableColumn id="17" xr3:uid="{EDC296E5-B486-474E-8395-5548736A38BA}" name="Machine Travel" dataDxfId="58">
      <calculatedColumnFormula>IF(ISBLANK([1]TAMPER!BH18),"",[1]TAMPER!BH18)</calculatedColumnFormula>
    </tableColumn>
    <tableColumn id="18" xr3:uid="{967770F9-C83F-4FBF-9778-E4E7A3585F9F}" name="Machine Working" dataDxfId="57">
      <calculatedColumnFormula>IF(SUM(TAMPER!BI19:BI20)=0,0,SUM(TAMPER!BI19:BI20))</calculatedColumnFormula>
    </tableColumn>
    <tableColumn id="19" xr3:uid="{3F11E03E-90B3-4E75-863E-0F19DB3088CF}" name="Prestart &amp; Maintenance" dataDxfId="56">
      <calculatedColumnFormula>IF(ISBLANK([1]TAMPER!BH21),"",[1]TAMPER!BH21)</calculatedColumnFormula>
    </tableColumn>
    <tableColumn id="21" xr3:uid="{1C266A05-CCD3-47EE-8F41-3B5E8BECFBE1}" name="Total Hours" dataDxfId="55">
      <calculatedColumnFormula>SUM(Report[[#This Row],[Machine Breakdown]:[Machine Working]])</calculatedColumnFormula>
    </tableColumn>
    <tableColumn id="22" xr3:uid="{63E3DF33-EA2F-4AA3-A120-9C9032E03843}" name="Worksite" dataDxfId="54">
      <calculatedColumnFormula>IF([1]TAMPER!X26=0,"",1)</calculatedColumnFormula>
    </tableColumn>
    <tableColumn id="23" xr3:uid="{D7B9485F-0558-4A23-9A34-5B9038840843}" name="Client Work Order" dataDxfId="53">
      <calculatedColumnFormula>IF(ISBLANK(TAMPER!C26),"",TAMPER!C26)</calculatedColumnFormula>
    </tableColumn>
    <tableColumn id="46" xr3:uid="{1EF095B7-3942-45DE-B2DF-D7526F7E9B5E}" name="Completed" dataDxfId="52" dataCellStyle="Percent">
      <calculatedColumnFormula>IF(ISBLANK(TAMPER!B26),"",TAMPER!B26)</calculatedColumnFormula>
    </tableColumn>
    <tableColumn id="24" xr3:uid="{73E2FED9-8CD5-4441-B123-9F62FC59C149}" name="Code" dataDxfId="51">
      <calculatedColumnFormula>IF(ISBLANK(TAMPER!E26),"",(TAMPER!E26))</calculatedColumnFormula>
    </tableColumn>
    <tableColumn id="25" xr3:uid="{30B1C8AD-79A5-441A-A61E-DCC951F3B17D}" name="Cycle" dataDxfId="50">
      <calculatedColumnFormula>IF(ISBLANK(TAMPER!F26),"",(TAMPER!F26))</calculatedColumnFormula>
    </tableColumn>
    <tableColumn id="26" xr3:uid="{D0A0C681-B044-4DFE-B081-EBD0381A2731}" name="Track Section" dataDxfId="49">
      <calculatedColumnFormula>IF(ISBLANK(TAMPER!H26),"",TAMPER!H26)</calculatedColumnFormula>
    </tableColumn>
    <tableColumn id="27" xr3:uid="{DF492AE7-10FF-4717-9BD0-9FD862B9A8D8}" name="From [km]" dataDxfId="48">
      <calculatedColumnFormula>IF(ISBLANK(TAMPER!T26),"",TAMPER!T26)</calculatedColumnFormula>
    </tableColumn>
    <tableColumn id="28" xr3:uid="{504163E1-C1FA-45C3-8B30-26E0B6B54C50}" name="To [km]" dataDxfId="47">
      <calculatedColumnFormula>IF(ISBLANK(TAMPER!Y26),"",TAMPER!Y26)</calculatedColumnFormula>
    </tableColumn>
    <tableColumn id="29" xr3:uid="{A4B3E79E-D22F-49D0-B66D-1EBFFB96019A}" name="Quantity" dataDxfId="46">
      <calculatedColumnFormula>IF(AND(Report[[#This Row],[Worksite]]&gt;0, ISNUMBER(Report[[#This Row],[To '[km']]]), ISNUMBER(Report[[#This Row],[From '[km']]])), ABS(Report[[#This Row],[To '[km']]]-Report[[#This Row],[From '[km']]]), "")</calculatedColumnFormula>
    </tableColumn>
    <tableColumn id="30" xr3:uid="{CAE41B47-72C4-40D9-B48F-D1CBE2D9AB9E}" name="Speed [km/h]" dataDxfId="45">
      <calculatedColumnFormula>IF(ISBLANK(TAMPER!AI26),"",TAMPER!AI26)</calculatedColumnFormula>
    </tableColumn>
    <tableColumn id="31" xr3:uid="{6371D788-7D26-4738-A9DF-7FE237E3FB87}" name="Rail Temp [°C]" dataDxfId="44">
      <calculatedColumnFormula>IF(ISBLANK(TAMPER!AN26),"",TAMPER!AN26)</calculatedColumnFormula>
    </tableColumn>
    <tableColumn id="32" xr3:uid="{0C078B3B-F2BA-4FC0-90B9-4BC256014BC8}" name="Line Pre" dataDxfId="43">
      <calculatedColumnFormula>_xlfn.IFS(ISBLANK(TAMPER!AT26),"",(ISTEXT(TAMPER!AT26)),"1.8",TAMPER!AT26&gt;0,TAMPER!AT26)</calculatedColumnFormula>
    </tableColumn>
    <tableColumn id="33" xr3:uid="{7D4E09CB-0D49-4C1C-9388-6B7815D1B6AE}" name="Level Pre" dataDxfId="42">
      <calculatedColumnFormula>_xlfn.IFS(ISBLANK(TAMPER!AW26),"",(ISTEXT(TAMPER!AW26)),"1.8",TAMPER!AW26&gt;0,TAMPER!AW26)</calculatedColumnFormula>
    </tableColumn>
    <tableColumn id="34" xr3:uid="{5F39AB61-D5C3-4B23-87B2-B98A43B93A4F}" name="Line Post" dataDxfId="41">
      <calculatedColumnFormula>_xlfn.IFS(ISBLANK(TAMPER!AZ26),"",(ISTEXT(TAMPER!AZ26)),"1.2",TAMPER!AZ26&gt;0,TAMPER!AZ26)</calculatedColumnFormula>
    </tableColumn>
    <tableColumn id="35" xr3:uid="{A405CE90-408C-438C-9E51-2F7D9A406150}" name="Level Post" dataDxfId="40">
      <calculatedColumnFormula>_xlfn.IFS(ISBLANK(TAMPER!BC26),"",(ISTEXT(TAMPER!BC26)),"1.2",TAMPER!BC26&gt;0,TAMPER!BC26)</calculatedColumnFormula>
    </tableColumn>
    <tableColumn id="36" xr3:uid="{4CE4141B-BF59-427B-8978-BB378F9BCA81}" name="∆ Line" dataDxfId="39">
      <calculatedColumnFormula>IFERROR('Hidden-REPORT'!$AH3-'Hidden-REPORT'!$AJ3,"")</calculatedColumnFormula>
    </tableColumn>
    <tableColumn id="37" xr3:uid="{5D897426-1BAC-44A5-8469-59D58D4C2BF3}" name="∆ Level" dataDxfId="38">
      <calculatedColumnFormula>IFERROR('Hidden-REPORT'!$AI3-'Hidden-REPORT'!$AK3,"")</calculatedColumnFormula>
    </tableColumn>
    <tableColumn id="38" xr3:uid="{8931B78B-61E6-43B5-BCFB-BDCC1EEE1FF8}" name="Line Improvement %" dataDxfId="37">
      <calculatedColumnFormula>IFERROR('Hidden-REPORT'!$AL3/'Hidden-REPORT'!$AH3,"")</calculatedColumnFormula>
    </tableColumn>
    <tableColumn id="39" xr3:uid="{98235BB2-2EF7-4BD8-A54D-797A0904145D}" name="Level Improvement %" dataDxfId="36" dataCellStyle="Percent">
      <calculatedColumnFormula>IFERROR('Hidden-REPORT'!$AM3/'Hidden-REPORT'!$AI3,"")</calculatedColumnFormula>
    </tableColumn>
    <tableColumn id="40" xr3:uid="{20CCBC3A-99D5-4E39-9E20-A5621311E204}" name="L+R" dataDxfId="35">
      <calculatedColumnFormula>IF(ISBLANK(TAMPER!BF26),"",TAMPER!BF26)</calculatedColumnFormula>
    </tableColumn>
    <tableColumn id="41" xr3:uid="{6C4DB1B3-4858-4D1D-BB60-0CB3400AC047}" name="Slu Left" dataDxfId="34">
      <calculatedColumnFormula>IFERROR(LEFT(AP3,FIND("+",AP3)-1),"")</calculatedColumnFormula>
    </tableColumn>
    <tableColumn id="42" xr3:uid="{4893AE6B-CB91-441B-BDA0-F89983136C79}" name="Slu Right" dataDxfId="33">
      <calculatedColumnFormula>IFERROR(RIGHT(AP3,LEN(AP3)-FIND("+",AP3)),"")</calculatedColumnFormula>
    </tableColumn>
    <tableColumn id="43" xr3:uid="{8BD1E7D8-3C8A-4A10-847B-79EC6C368629}" name="Lift" dataDxfId="32">
      <calculatedColumnFormula>IF(ISBLANK(TAMPER!BI26),"",TAMPER!BI26)</calculatedColumnFormula>
    </tableColumn>
    <tableColumn id="44" xr3:uid="{CBA04C67-2EEE-460D-9E28-51D976A297F0}" name="Stabled" dataDxfId="31">
      <calculatedColumnFormula>IF(ISBLANK([1]TAMPER!S36),"",[1]TAMPER!S36)</calculatedColumnFormula>
    </tableColumn>
    <tableColumn id="45" xr3:uid="{C13EA0B7-F10B-4B3E-8ABE-EEBCFA88E5D5}" name="Total KM" dataDxfId="30">
      <calculatedColumnFormula>IF(COUNT(Report[Quantity])=0, "", SUM(Report[Quantity]))</calculatedColumnFormula>
    </tableColumn>
    <tableColumn id="47" xr3:uid="{D31EBBC1-289B-4D6A-BC93-6C4E3DF5801A}" name="JH Supervisor" dataDxfId="29"/>
    <tableColumn id="48" xr3:uid="{2FE0806A-7A93-4728-A22A-D1E5F76F4DFE}" name="JH Operators1" dataDxfId="28"/>
    <tableColumn id="78" xr3:uid="{0779A7D7-5ED1-4F54-9AFD-601A0AB61DE3}" name="JH Operators2" dataDxfId="27" dataCellStyle="Percent">
      <calculatedColumnFormula>IF(ISBLANK([1]TAMPER!BA38),"",[1]TAMPER!BA38)</calculatedColumnFormula>
    </tableColumn>
    <tableColumn id="49" xr3:uid="{679E187C-746B-45CA-BEB0-0C4EFE822774}" name="Operator Hours" dataDxfId="26"/>
    <tableColumn id="83" xr3:uid="{40C21079-C4E7-4144-8B30-A27D743C146A}" name="R Worksite" dataDxfId="25" dataCellStyle="Percent">
      <calculatedColumnFormula>IF([1]REGULATOR!X26=0,0,1)</calculatedColumnFormula>
    </tableColumn>
    <tableColumn id="85" xr3:uid="{6E1F94F2-F412-4AC7-8B54-2C9EB413ABBE}" name="R Completed" dataDxfId="24" dataCellStyle="Percent">
      <calculatedColumnFormula>IF(ISBLANK(REGULATOR!B26),"",REGULATOR!B26)</calculatedColumnFormula>
    </tableColumn>
    <tableColumn id="77" xr3:uid="{AC2680A3-8A64-47BF-96B8-18E03E7AA1FF}" name="R Client Work Order" dataDxfId="23" dataCellStyle="Percent">
      <calculatedColumnFormula>IF(ISBLANK(REGULATOR!C26),"",REGULATOR!C26)</calculatedColumnFormula>
    </tableColumn>
    <tableColumn id="50" xr3:uid="{1F8E2C55-0F57-4F8E-A783-1C66950DACEC}" name="R From [km]" dataDxfId="22">
      <calculatedColumnFormula>IF(ISBLANK(REGULATOR!T26),"",REGULATOR!T26)</calculatedColumnFormula>
    </tableColumn>
    <tableColumn id="51" xr3:uid="{A5FC5DBE-E55A-4C31-9994-A829163CFCAE}" name="R To [km]" dataDxfId="21">
      <calculatedColumnFormula>IF(ISBLANK(REGULATOR!Y26),"",REGULATOR!Y26)</calculatedColumnFormula>
    </tableColumn>
    <tableColumn id="52" xr3:uid="{BA915849-054B-48AF-A446-26510CCEA8C9}" name="R Quantity" dataDxfId="20">
      <calculatedColumnFormula>IF(AND(Report[[#This Row],[R Worksite]]&gt;0, ISNUMBER(Report[[#This Row],[R To '[km']]]), ISNUMBER(Report[[#This Row],[R From '[km']]])), ABS(Report[[#This Row],[R To '[km']]]-Report[[#This Row],[R From '[km']]]), "")</calculatedColumnFormula>
    </tableColumn>
    <tableColumn id="53" xr3:uid="{22599F07-9B09-4B4F-8C01-B36C2F215AE3}" name="R Code" dataDxfId="19">
      <calculatedColumnFormula>IF(ISBLANK(REGULATOR!E26),"",(REGULATOR!E26))</calculatedColumnFormula>
    </tableColumn>
    <tableColumn id="54" xr3:uid="{A284860E-865B-4EBD-9118-C289EF834D93}" name="R Cycle" dataDxfId="18">
      <calculatedColumnFormula>IF(ISBLANK(REGULATOR!F26),"",(REGULATOR!F26))</calculatedColumnFormula>
    </tableColumn>
    <tableColumn id="73" xr3:uid="{9252AE3C-792D-4741-83D6-6E2F120BAA39}" name="R Site Transfer" dataDxfId="17">
      <calculatedColumnFormula>IF(ISBLANK([1]REGULATOR!BH12),"",[1]REGULATOR!BH12)</calculatedColumnFormula>
    </tableColumn>
    <tableColumn id="72" xr3:uid="{8D26D091-BC9D-4396-8807-87C283683F9F}" name="R Daily Crew Travel" dataDxfId="16">
      <calculatedColumnFormula>IF(ISBLANK([1]REGULATOR!BH13),"",[1]REGULATOR!BH13)</calculatedColumnFormula>
    </tableColumn>
    <tableColumn id="71" xr3:uid="{D02BE7B4-1FFF-4F9E-8604-B061735A185D}" name="R Machine Breakdown" dataDxfId="15">
      <calculatedColumnFormula>IF(ISBLANK([1]REGULATOR!BH14),"",[1]REGULATOR!BH14)</calculatedColumnFormula>
    </tableColumn>
    <tableColumn id="70" xr3:uid="{3819B3B6-012F-4B9F-B138-0BEB51943639}" name="R Client Delays" dataDxfId="14">
      <calculatedColumnFormula>IF(ISBLANK([1]REGULATOR!BH15),"",[1]REGULATOR!BH15)</calculatedColumnFormula>
    </tableColumn>
    <tableColumn id="69" xr3:uid="{1B6D639E-B5F4-4FD6-89B8-5AB97A518EF2}" name="R Other Delays" dataDxfId="13">
      <calculatedColumnFormula>IF(ISBLANK([1]REGULATOR!BH16),"",[1]REGULATOR!BH16)</calculatedColumnFormula>
    </tableColumn>
    <tableColumn id="68" xr3:uid="{90D61125-D117-45DD-9D31-5C13B499DC9A}" name="R Waiting on Trains" dataDxfId="12">
      <calculatedColumnFormula>IF(ISBLANK([1]REGULATOR!BH17),"",[1]REGULATOR!BH17)</calculatedColumnFormula>
    </tableColumn>
    <tableColumn id="76" xr3:uid="{C2C6C53B-3BF4-4506-9782-51C7C0197C29}" name="R Machine Travel" dataDxfId="11">
      <calculatedColumnFormula>IF(ISBLANK([1]REGULATOR!BH18),"",[1]REGULATOR!BH18)</calculatedColumnFormula>
    </tableColumn>
    <tableColumn id="75" xr3:uid="{3EEAFA06-74A7-4FEC-ACDE-BCFB2BD0B506}" name="R Machine Working" dataDxfId="10">
      <calculatedColumnFormula>IF(SUM(REGULATOR!BI20:BI21)=0,0,SUM(REGULATOR!BI19:BI20))</calculatedColumnFormula>
    </tableColumn>
    <tableColumn id="74" xr3:uid="{1E0E71B0-894A-46FC-ACDF-DB314132B51A}" name="R Prestart &amp; Maintenance" dataDxfId="9">
      <calculatedColumnFormula>IF(ISBLANK([1]REGULATOR!BH21),"",[1]REGULATOR!BH21)</calculatedColumnFormula>
    </tableColumn>
    <tableColumn id="57" xr3:uid="{B94AD034-D538-4067-8716-AC41180C9AB6}" name="R Total Hours" dataDxfId="8">
      <calculatedColumnFormula>SUM(Report[[#This Row],[R Machine Breakdown]:[R Machine Working]])</calculatedColumnFormula>
    </tableColumn>
    <tableColumn id="81" xr3:uid="{ABE8E6AD-4FCC-4113-BE64-2A8E9A0A7121}" name="R Total Regulated" dataDxfId="7" dataCellStyle="Percent">
      <calculatedColumnFormula>SUM(Report[R Quantity])</calculatedColumnFormula>
    </tableColumn>
    <tableColumn id="56" xr3:uid="{784BE40F-2DD6-4D3A-B884-55C2F16AD051}" name="R Operators1" dataDxfId="6"/>
    <tableColumn id="79" xr3:uid="{DF9AAD1E-A846-41D6-B79C-C3E3C3CC56CC}" name="R Operators2" dataDxfId="5" dataCellStyle="Percent">
      <calculatedColumnFormula>IF(ISBLANK(REGULATOR!BB38),"",REGULATOR!BB38)</calculatedColumnFormula>
    </tableColumn>
    <tableColumn id="66" xr3:uid="{DD39335E-0BAD-4775-874D-07EC7BA7B10F}" name="R OD Start" dataDxfId="4">
      <calculatedColumnFormula>IF(ISBLANK([1]REGULATOR!D8),"",[1]REGULATOR!D8)</calculatedColumnFormula>
    </tableColumn>
    <tableColumn id="65" xr3:uid="{B3124F3E-8EE1-4206-883E-21EAF41AA9F8}" name="R OD End" dataDxfId="3">
      <calculatedColumnFormula>IF(ISBLANK([1]REGULATOR!D10),"",[1]REGULATOR!D10)</calculatedColumnFormula>
    </tableColumn>
    <tableColumn id="64" xr3:uid="{35AB299C-C30D-4297-A9B8-44D10162D368}" name="R Odometer" dataDxfId="2">
      <calculatedColumnFormula>IFERROR(ABS(Report[[#This Row],[R OD End]]-Report[[#This Row],[R OD Start]]),"")</calculatedColumnFormula>
    </tableColumn>
    <tableColumn id="58" xr3:uid="{035A12A4-F584-441C-9372-0022AE5DF533}" name="R Comments" dataDxfId="1">
      <calculatedColumnFormula>IF(ISBLANK(REGULATOR!E37),"",REGULATOR!E37)</calculatedColumnFormula>
    </tableColumn>
    <tableColumn id="59" xr3:uid="{14EA0119-1E3A-46C8-A475-80F2F0FB4B41}" name="T Comments" dataDxfId="0">
      <calculatedColumnFormula>IF(ISBLANK(TAMPER!F40),"",TAMPER!F40)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29" Type="http://schemas.openxmlformats.org/officeDocument/2006/relationships/table" Target="../tables/table28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28" Type="http://schemas.openxmlformats.org/officeDocument/2006/relationships/table" Target="../tables/table27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Relationship Id="rId27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05A68"/>
    <pageSetUpPr fitToPage="1"/>
  </sheetPr>
  <dimension ref="A1:BI58"/>
  <sheetViews>
    <sheetView zoomScaleNormal="100" zoomScaleSheetLayoutView="100" workbookViewId="0">
      <selection activeCell="AX20" sqref="AX20"/>
    </sheetView>
  </sheetViews>
  <sheetFormatPr defaultColWidth="8.85546875" defaultRowHeight="15"/>
  <cols>
    <col min="1" max="1" width="10.85546875" style="96" bestFit="1" customWidth="1"/>
    <col min="2" max="2" width="12.140625" style="96" customWidth="1"/>
    <col min="3" max="5" width="10.5703125" style="96" customWidth="1"/>
    <col min="6" max="11" width="5.5703125" style="96" customWidth="1"/>
    <col min="12" max="60" width="3" style="96" customWidth="1"/>
    <col min="61" max="61" width="7.5703125" style="96" customWidth="1"/>
    <col min="62" max="16384" width="8.85546875" style="96"/>
  </cols>
  <sheetData>
    <row r="1" spans="1:61" ht="15.95" customHeight="1" thickBot="1">
      <c r="A1" s="146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B1" s="146"/>
      <c r="C1" s="146"/>
      <c r="D1" s="146"/>
      <c r="E1" s="146"/>
      <c r="F1" s="146"/>
      <c r="G1" s="146"/>
      <c r="H1" s="146"/>
    </row>
    <row r="2" spans="1:61" ht="23.25" customHeight="1" thickTop="1">
      <c r="A2" s="88" t="s">
        <v>0</v>
      </c>
      <c r="B2" s="148"/>
      <c r="C2" s="400" t="s">
        <v>1</v>
      </c>
      <c r="D2" s="400"/>
      <c r="E2" s="401"/>
      <c r="F2" s="394" t="s">
        <v>2</v>
      </c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95"/>
      <c r="BA2" s="352"/>
      <c r="BB2" s="353"/>
      <c r="BC2" s="353"/>
      <c r="BD2" s="353"/>
      <c r="BE2" s="353"/>
      <c r="BF2" s="353"/>
      <c r="BG2" s="353"/>
      <c r="BH2" s="353"/>
      <c r="BI2" s="354"/>
    </row>
    <row r="3" spans="1:61" ht="23.25" customHeight="1">
      <c r="A3" s="90" t="s">
        <v>3</v>
      </c>
      <c r="B3" s="147"/>
      <c r="C3" s="402">
        <v>19</v>
      </c>
      <c r="D3" s="402"/>
      <c r="E3" s="403"/>
      <c r="F3" s="396"/>
      <c r="G3" s="396"/>
      <c r="H3" s="396"/>
      <c r="I3" s="396"/>
      <c r="J3" s="396"/>
      <c r="K3" s="396"/>
      <c r="L3" s="396"/>
      <c r="M3" s="396"/>
      <c r="N3" s="396"/>
      <c r="O3" s="396"/>
      <c r="P3" s="396"/>
      <c r="Q3" s="396"/>
      <c r="R3" s="396"/>
      <c r="S3" s="396"/>
      <c r="T3" s="396"/>
      <c r="U3" s="396"/>
      <c r="V3" s="396"/>
      <c r="W3" s="396"/>
      <c r="X3" s="396"/>
      <c r="Y3" s="396"/>
      <c r="Z3" s="396"/>
      <c r="AA3" s="396"/>
      <c r="AB3" s="396"/>
      <c r="AC3" s="396"/>
      <c r="AD3" s="396"/>
      <c r="AE3" s="396"/>
      <c r="AF3" s="396"/>
      <c r="AG3" s="396"/>
      <c r="AH3" s="396"/>
      <c r="AI3" s="396"/>
      <c r="AJ3" s="396"/>
      <c r="AK3" s="396"/>
      <c r="AL3" s="396"/>
      <c r="AM3" s="396"/>
      <c r="AN3" s="396"/>
      <c r="AO3" s="396"/>
      <c r="AP3" s="396"/>
      <c r="AQ3" s="396"/>
      <c r="AR3" s="396"/>
      <c r="AS3" s="396"/>
      <c r="AT3" s="396"/>
      <c r="AU3" s="396"/>
      <c r="AV3" s="396"/>
      <c r="AW3" s="396"/>
      <c r="AX3" s="396"/>
      <c r="AY3" s="396"/>
      <c r="AZ3" s="397"/>
      <c r="BA3" s="355"/>
      <c r="BB3" s="356"/>
      <c r="BC3" s="356"/>
      <c r="BD3" s="356"/>
      <c r="BE3" s="356"/>
      <c r="BF3" s="356"/>
      <c r="BG3" s="356"/>
      <c r="BH3" s="356"/>
      <c r="BI3" s="357"/>
    </row>
    <row r="4" spans="1:61" ht="23.25" customHeight="1" thickBot="1">
      <c r="A4" s="92" t="s">
        <v>4</v>
      </c>
      <c r="B4" s="149"/>
      <c r="C4" s="404">
        <v>45302</v>
      </c>
      <c r="D4" s="404"/>
      <c r="E4" s="405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8"/>
      <c r="R4" s="398"/>
      <c r="S4" s="398"/>
      <c r="T4" s="398"/>
      <c r="U4" s="398"/>
      <c r="V4" s="398"/>
      <c r="W4" s="398"/>
      <c r="X4" s="398"/>
      <c r="Y4" s="398"/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9"/>
      <c r="BA4" s="358"/>
      <c r="BB4" s="359"/>
      <c r="BC4" s="359"/>
      <c r="BD4" s="359"/>
      <c r="BE4" s="359"/>
      <c r="BF4" s="359"/>
      <c r="BG4" s="359"/>
      <c r="BH4" s="359"/>
      <c r="BI4" s="360"/>
    </row>
    <row r="5" spans="1:61" ht="11.25" customHeight="1" thickTop="1" thickBot="1">
      <c r="A5" s="164"/>
      <c r="B5" s="165"/>
      <c r="C5" s="165"/>
      <c r="D5" s="165"/>
      <c r="E5" s="165"/>
      <c r="F5" s="165"/>
      <c r="G5" s="165"/>
      <c r="H5" s="165"/>
    </row>
    <row r="6" spans="1:61" ht="24.95" customHeight="1" thickTop="1" thickBot="1">
      <c r="A6" s="166" t="s">
        <v>5</v>
      </c>
      <c r="B6" s="167"/>
      <c r="C6" s="168"/>
      <c r="D6" s="168"/>
      <c r="E6" s="168"/>
      <c r="F6" s="169" t="s">
        <v>6</v>
      </c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8" t="s">
        <v>4</v>
      </c>
      <c r="T6" s="168"/>
      <c r="U6" s="168"/>
      <c r="V6" s="168"/>
      <c r="W6" s="168"/>
      <c r="X6" s="168"/>
      <c r="Y6" s="168"/>
      <c r="Z6" s="168"/>
      <c r="AA6" s="362">
        <v>45602</v>
      </c>
      <c r="AB6" s="363"/>
      <c r="AC6" s="363"/>
      <c r="AD6" s="363"/>
      <c r="AE6" s="363"/>
      <c r="AF6" s="363"/>
      <c r="AG6" s="364"/>
      <c r="AH6" s="168" t="s">
        <v>7</v>
      </c>
      <c r="AI6" s="168"/>
      <c r="AJ6" s="168"/>
      <c r="AK6" s="168"/>
      <c r="AL6" s="168"/>
      <c r="AM6" s="168"/>
      <c r="AN6" s="371" t="str">
        <f>IF(ISBLANK($AA$6), "", TEXT($AA$6, "dddd"))</f>
        <v>Wednesday</v>
      </c>
      <c r="AO6" s="371"/>
      <c r="AP6" s="371"/>
      <c r="AQ6" s="371"/>
      <c r="AR6" s="371"/>
      <c r="AS6" s="371"/>
      <c r="AT6" s="371"/>
      <c r="AU6" s="371"/>
      <c r="AV6" s="168" t="s">
        <v>8</v>
      </c>
      <c r="AW6" s="168"/>
      <c r="AX6" s="168"/>
      <c r="AY6" s="168"/>
      <c r="AZ6" s="168"/>
      <c r="BA6" s="168"/>
      <c r="BB6" s="168"/>
      <c r="BC6" s="168"/>
      <c r="BD6" s="168"/>
      <c r="BE6" s="169" t="s">
        <v>9</v>
      </c>
      <c r="BF6" s="169"/>
      <c r="BG6" s="169"/>
      <c r="BH6" s="169"/>
      <c r="BI6" s="361"/>
    </row>
    <row r="7" spans="1:61" ht="11.25" customHeight="1" thickTop="1" thickBot="1"/>
    <row r="8" spans="1:61" ht="17.25" customHeight="1" thickTop="1">
      <c r="A8" s="372" t="s">
        <v>10</v>
      </c>
      <c r="B8" s="373"/>
      <c r="C8" s="373"/>
      <c r="D8" s="378" t="s">
        <v>11</v>
      </c>
      <c r="E8" s="379">
        <v>50790</v>
      </c>
      <c r="F8" s="380">
        <f>IF(OR(ISBLANK(E8),ISBLANK(E10)),0,ABS(E8-E10))</f>
        <v>10</v>
      </c>
      <c r="G8" s="381"/>
      <c r="H8" s="172" t="s">
        <v>12</v>
      </c>
      <c r="I8" s="173"/>
      <c r="J8" s="173"/>
      <c r="K8" s="174"/>
      <c r="L8" s="233">
        <v>6.25</v>
      </c>
      <c r="M8" s="170">
        <f>L8+TIME(0,15,0)</f>
        <v>6.260416666666667</v>
      </c>
      <c r="N8" s="170">
        <f t="shared" ref="N8:BH8" si="0">M8+TIME(0,15,0)</f>
        <v>6.2708333333333339</v>
      </c>
      <c r="O8" s="170">
        <f t="shared" si="0"/>
        <v>6.2812500000000009</v>
      </c>
      <c r="P8" s="170">
        <f t="shared" si="0"/>
        <v>6.2916666666666679</v>
      </c>
      <c r="Q8" s="170">
        <f t="shared" si="0"/>
        <v>6.3020833333333348</v>
      </c>
      <c r="R8" s="170">
        <f t="shared" si="0"/>
        <v>6.3125000000000018</v>
      </c>
      <c r="S8" s="170">
        <f t="shared" si="0"/>
        <v>6.3229166666666687</v>
      </c>
      <c r="T8" s="170">
        <f t="shared" si="0"/>
        <v>6.3333333333333357</v>
      </c>
      <c r="U8" s="170">
        <f t="shared" si="0"/>
        <v>6.3437500000000027</v>
      </c>
      <c r="V8" s="170">
        <f t="shared" si="0"/>
        <v>6.3541666666666696</v>
      </c>
      <c r="W8" s="170">
        <f t="shared" si="0"/>
        <v>6.3645833333333366</v>
      </c>
      <c r="X8" s="170">
        <f t="shared" si="0"/>
        <v>6.3750000000000036</v>
      </c>
      <c r="Y8" s="170">
        <f t="shared" si="0"/>
        <v>6.3854166666666705</v>
      </c>
      <c r="Z8" s="170">
        <f t="shared" si="0"/>
        <v>6.3958333333333375</v>
      </c>
      <c r="AA8" s="170">
        <f t="shared" si="0"/>
        <v>6.4062500000000044</v>
      </c>
      <c r="AB8" s="170">
        <f t="shared" si="0"/>
        <v>6.4166666666666714</v>
      </c>
      <c r="AC8" s="170">
        <f t="shared" si="0"/>
        <v>6.4270833333333384</v>
      </c>
      <c r="AD8" s="170">
        <f t="shared" si="0"/>
        <v>6.4375000000000053</v>
      </c>
      <c r="AE8" s="170">
        <f t="shared" si="0"/>
        <v>6.4479166666666723</v>
      </c>
      <c r="AF8" s="170">
        <f t="shared" si="0"/>
        <v>6.4583333333333393</v>
      </c>
      <c r="AG8" s="170">
        <f t="shared" si="0"/>
        <v>6.4687500000000062</v>
      </c>
      <c r="AH8" s="170">
        <f t="shared" si="0"/>
        <v>6.4791666666666732</v>
      </c>
      <c r="AI8" s="170">
        <f t="shared" si="0"/>
        <v>6.4895833333333401</v>
      </c>
      <c r="AJ8" s="170">
        <f t="shared" si="0"/>
        <v>6.5000000000000071</v>
      </c>
      <c r="AK8" s="170">
        <f t="shared" si="0"/>
        <v>6.5104166666666741</v>
      </c>
      <c r="AL8" s="170">
        <f t="shared" si="0"/>
        <v>6.520833333333341</v>
      </c>
      <c r="AM8" s="170">
        <f t="shared" si="0"/>
        <v>6.531250000000008</v>
      </c>
      <c r="AN8" s="170">
        <f t="shared" si="0"/>
        <v>6.541666666666675</v>
      </c>
      <c r="AO8" s="170">
        <f t="shared" si="0"/>
        <v>6.5520833333333419</v>
      </c>
      <c r="AP8" s="170">
        <f t="shared" si="0"/>
        <v>6.5625000000000089</v>
      </c>
      <c r="AQ8" s="170">
        <f t="shared" si="0"/>
        <v>6.5729166666666758</v>
      </c>
      <c r="AR8" s="170">
        <f t="shared" si="0"/>
        <v>6.5833333333333428</v>
      </c>
      <c r="AS8" s="170">
        <f t="shared" si="0"/>
        <v>6.5937500000000098</v>
      </c>
      <c r="AT8" s="170">
        <f t="shared" si="0"/>
        <v>6.6041666666666767</v>
      </c>
      <c r="AU8" s="170">
        <f t="shared" si="0"/>
        <v>6.6145833333333437</v>
      </c>
      <c r="AV8" s="170">
        <f t="shared" si="0"/>
        <v>6.6250000000000107</v>
      </c>
      <c r="AW8" s="170">
        <f t="shared" si="0"/>
        <v>6.6354166666666776</v>
      </c>
      <c r="AX8" s="170">
        <f t="shared" si="0"/>
        <v>6.6458333333333446</v>
      </c>
      <c r="AY8" s="170">
        <f t="shared" si="0"/>
        <v>6.6562500000000115</v>
      </c>
      <c r="AZ8" s="170">
        <f t="shared" si="0"/>
        <v>6.6666666666666785</v>
      </c>
      <c r="BA8" s="170">
        <f t="shared" si="0"/>
        <v>6.6770833333333455</v>
      </c>
      <c r="BB8" s="170">
        <f t="shared" si="0"/>
        <v>6.6875000000000124</v>
      </c>
      <c r="BC8" s="170">
        <f t="shared" si="0"/>
        <v>6.6979166666666794</v>
      </c>
      <c r="BD8" s="170">
        <f t="shared" si="0"/>
        <v>6.7083333333333464</v>
      </c>
      <c r="BE8" s="170">
        <f t="shared" si="0"/>
        <v>6.7187500000000133</v>
      </c>
      <c r="BF8" s="170">
        <f t="shared" si="0"/>
        <v>6.7291666666666803</v>
      </c>
      <c r="BG8" s="170">
        <f t="shared" si="0"/>
        <v>6.7395833333333472</v>
      </c>
      <c r="BH8" s="170">
        <f t="shared" si="0"/>
        <v>6.7500000000000142</v>
      </c>
      <c r="BI8" s="255" t="s">
        <v>13</v>
      </c>
    </row>
    <row r="9" spans="1:61" ht="17.25" customHeight="1">
      <c r="A9" s="374"/>
      <c r="B9" s="375"/>
      <c r="C9" s="375"/>
      <c r="D9" s="230"/>
      <c r="E9" s="232"/>
      <c r="F9" s="382"/>
      <c r="G9" s="383"/>
      <c r="H9" s="175"/>
      <c r="I9" s="176"/>
      <c r="J9" s="176"/>
      <c r="K9" s="177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256"/>
    </row>
    <row r="10" spans="1:61" ht="17.25" customHeight="1">
      <c r="A10" s="374"/>
      <c r="B10" s="375"/>
      <c r="C10" s="375"/>
      <c r="D10" s="229" t="s">
        <v>14</v>
      </c>
      <c r="E10" s="231">
        <v>50800</v>
      </c>
      <c r="F10" s="382"/>
      <c r="G10" s="384"/>
      <c r="H10" s="178" t="s">
        <v>15</v>
      </c>
      <c r="I10" s="179"/>
      <c r="J10" s="179"/>
      <c r="K10" s="180"/>
      <c r="L10" s="162">
        <f>L8+TIME(12,0,0)</f>
        <v>6.75</v>
      </c>
      <c r="M10" s="162">
        <f>L10+TIME(0,15,0)</f>
        <v>6.760416666666667</v>
      </c>
      <c r="N10" s="162">
        <f t="shared" ref="N10:BH10" si="1">M10+TIME(0,15,0)</f>
        <v>6.7708333333333339</v>
      </c>
      <c r="O10" s="162">
        <f t="shared" si="1"/>
        <v>6.7812500000000009</v>
      </c>
      <c r="P10" s="162">
        <f t="shared" si="1"/>
        <v>6.7916666666666679</v>
      </c>
      <c r="Q10" s="162">
        <f t="shared" si="1"/>
        <v>6.8020833333333348</v>
      </c>
      <c r="R10" s="162">
        <f t="shared" si="1"/>
        <v>6.8125000000000018</v>
      </c>
      <c r="S10" s="162">
        <f t="shared" si="1"/>
        <v>6.8229166666666687</v>
      </c>
      <c r="T10" s="162">
        <f t="shared" si="1"/>
        <v>6.8333333333333357</v>
      </c>
      <c r="U10" s="162">
        <f t="shared" si="1"/>
        <v>6.8437500000000027</v>
      </c>
      <c r="V10" s="162">
        <f t="shared" si="1"/>
        <v>6.8541666666666696</v>
      </c>
      <c r="W10" s="162">
        <f t="shared" si="1"/>
        <v>6.8645833333333366</v>
      </c>
      <c r="X10" s="162">
        <f t="shared" si="1"/>
        <v>6.8750000000000036</v>
      </c>
      <c r="Y10" s="162">
        <f t="shared" si="1"/>
        <v>6.8854166666666705</v>
      </c>
      <c r="Z10" s="162">
        <f t="shared" si="1"/>
        <v>6.8958333333333375</v>
      </c>
      <c r="AA10" s="162">
        <f t="shared" si="1"/>
        <v>6.9062500000000044</v>
      </c>
      <c r="AB10" s="162">
        <f t="shared" si="1"/>
        <v>6.9166666666666714</v>
      </c>
      <c r="AC10" s="162">
        <f t="shared" si="1"/>
        <v>6.9270833333333384</v>
      </c>
      <c r="AD10" s="162">
        <f t="shared" si="1"/>
        <v>6.9375000000000053</v>
      </c>
      <c r="AE10" s="162">
        <f t="shared" si="1"/>
        <v>6.9479166666666723</v>
      </c>
      <c r="AF10" s="162">
        <f t="shared" si="1"/>
        <v>6.9583333333333393</v>
      </c>
      <c r="AG10" s="162">
        <f t="shared" si="1"/>
        <v>6.9687500000000062</v>
      </c>
      <c r="AH10" s="162">
        <f t="shared" si="1"/>
        <v>6.9791666666666732</v>
      </c>
      <c r="AI10" s="162">
        <f t="shared" si="1"/>
        <v>6.9895833333333401</v>
      </c>
      <c r="AJ10" s="162">
        <f t="shared" si="1"/>
        <v>7.0000000000000071</v>
      </c>
      <c r="AK10" s="162">
        <f t="shared" si="1"/>
        <v>7.0104166666666741</v>
      </c>
      <c r="AL10" s="162">
        <f t="shared" si="1"/>
        <v>7.020833333333341</v>
      </c>
      <c r="AM10" s="162">
        <f t="shared" si="1"/>
        <v>7.031250000000008</v>
      </c>
      <c r="AN10" s="162">
        <f t="shared" si="1"/>
        <v>7.041666666666675</v>
      </c>
      <c r="AO10" s="162">
        <f t="shared" si="1"/>
        <v>7.0520833333333419</v>
      </c>
      <c r="AP10" s="162">
        <f t="shared" si="1"/>
        <v>7.0625000000000089</v>
      </c>
      <c r="AQ10" s="162">
        <f t="shared" si="1"/>
        <v>7.0729166666666758</v>
      </c>
      <c r="AR10" s="162">
        <f t="shared" si="1"/>
        <v>7.0833333333333428</v>
      </c>
      <c r="AS10" s="162">
        <f t="shared" si="1"/>
        <v>7.0937500000000098</v>
      </c>
      <c r="AT10" s="162">
        <f t="shared" si="1"/>
        <v>7.1041666666666767</v>
      </c>
      <c r="AU10" s="162">
        <f t="shared" si="1"/>
        <v>7.1145833333333437</v>
      </c>
      <c r="AV10" s="162">
        <f t="shared" si="1"/>
        <v>7.1250000000000107</v>
      </c>
      <c r="AW10" s="162">
        <f t="shared" si="1"/>
        <v>7.1354166666666776</v>
      </c>
      <c r="AX10" s="162">
        <f t="shared" si="1"/>
        <v>7.1458333333333446</v>
      </c>
      <c r="AY10" s="162">
        <f t="shared" si="1"/>
        <v>7.1562500000000115</v>
      </c>
      <c r="AZ10" s="162">
        <f t="shared" si="1"/>
        <v>7.1666666666666785</v>
      </c>
      <c r="BA10" s="162">
        <f t="shared" si="1"/>
        <v>7.1770833333333455</v>
      </c>
      <c r="BB10" s="162">
        <f t="shared" si="1"/>
        <v>7.1875000000000124</v>
      </c>
      <c r="BC10" s="162">
        <f t="shared" si="1"/>
        <v>7.1979166666666794</v>
      </c>
      <c r="BD10" s="162">
        <f t="shared" si="1"/>
        <v>7.2083333333333464</v>
      </c>
      <c r="BE10" s="162">
        <f t="shared" si="1"/>
        <v>7.2187500000000133</v>
      </c>
      <c r="BF10" s="162">
        <f t="shared" si="1"/>
        <v>7.2291666666666803</v>
      </c>
      <c r="BG10" s="162">
        <f t="shared" si="1"/>
        <v>7.2395833333333472</v>
      </c>
      <c r="BH10" s="162">
        <f t="shared" si="1"/>
        <v>7.2500000000000142</v>
      </c>
      <c r="BI10" s="256"/>
    </row>
    <row r="11" spans="1:61" ht="17.25" customHeight="1">
      <c r="A11" s="376"/>
      <c r="B11" s="377"/>
      <c r="C11" s="377"/>
      <c r="D11" s="230"/>
      <c r="E11" s="232"/>
      <c r="F11" s="385"/>
      <c r="G11" s="386"/>
      <c r="H11" s="181"/>
      <c r="I11" s="182"/>
      <c r="J11" s="182"/>
      <c r="K11" s="18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257"/>
    </row>
    <row r="12" spans="1:61" ht="17.25" customHeight="1">
      <c r="A12" s="226" t="s">
        <v>16</v>
      </c>
      <c r="B12" s="227"/>
      <c r="C12" s="227"/>
      <c r="D12" s="227"/>
      <c r="E12" s="227"/>
      <c r="F12" s="227"/>
      <c r="G12" s="227"/>
      <c r="H12" s="227"/>
      <c r="I12" s="227"/>
      <c r="J12" s="227"/>
      <c r="K12" s="228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93">
        <f>COUNTA(L12:BH12)*0.25</f>
        <v>0</v>
      </c>
    </row>
    <row r="13" spans="1:61" ht="17.25" customHeight="1">
      <c r="A13" s="226" t="s">
        <v>17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8"/>
      <c r="L13" s="3">
        <v>1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>
        <v>1</v>
      </c>
      <c r="BH13" s="3"/>
      <c r="BI13" s="93">
        <f t="shared" ref="BI13:BI21" si="2">COUNTA(L13:BH13)*0.25</f>
        <v>0.5</v>
      </c>
    </row>
    <row r="14" spans="1:61" ht="17.25" customHeight="1">
      <c r="A14" s="226" t="s">
        <v>18</v>
      </c>
      <c r="B14" s="227"/>
      <c r="C14" s="227"/>
      <c r="D14" s="227"/>
      <c r="E14" s="227"/>
      <c r="F14" s="227"/>
      <c r="G14" s="227"/>
      <c r="H14" s="227"/>
      <c r="I14" s="227"/>
      <c r="J14" s="227"/>
      <c r="K14" s="228"/>
      <c r="L14" s="3"/>
      <c r="M14" s="3">
        <v>1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v>1</v>
      </c>
      <c r="BF14" s="3">
        <v>1</v>
      </c>
      <c r="BG14" s="3"/>
      <c r="BH14" s="3"/>
      <c r="BI14" s="93">
        <f t="shared" si="2"/>
        <v>0.75</v>
      </c>
    </row>
    <row r="15" spans="1:61" ht="17.25" customHeight="1">
      <c r="A15" s="226" t="s">
        <v>19</v>
      </c>
      <c r="B15" s="227"/>
      <c r="C15" s="227"/>
      <c r="D15" s="227"/>
      <c r="E15" s="227"/>
      <c r="F15" s="227"/>
      <c r="G15" s="227"/>
      <c r="H15" s="227"/>
      <c r="I15" s="227"/>
      <c r="J15" s="227"/>
      <c r="K15" s="228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93">
        <f t="shared" si="2"/>
        <v>0</v>
      </c>
    </row>
    <row r="16" spans="1:61" ht="17.25" customHeight="1">
      <c r="A16" s="226" t="s">
        <v>20</v>
      </c>
      <c r="B16" s="227"/>
      <c r="C16" s="227"/>
      <c r="D16" s="227"/>
      <c r="E16" s="227"/>
      <c r="F16" s="227"/>
      <c r="G16" s="227"/>
      <c r="H16" s="227"/>
      <c r="I16" s="227"/>
      <c r="J16" s="227"/>
      <c r="K16" s="228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93">
        <f t="shared" si="2"/>
        <v>0</v>
      </c>
    </row>
    <row r="17" spans="1:61" ht="17.25" customHeight="1">
      <c r="A17" s="226" t="s">
        <v>21</v>
      </c>
      <c r="B17" s="227"/>
      <c r="C17" s="227"/>
      <c r="D17" s="227"/>
      <c r="E17" s="227"/>
      <c r="F17" s="227"/>
      <c r="G17" s="227"/>
      <c r="H17" s="227"/>
      <c r="I17" s="227"/>
      <c r="J17" s="227"/>
      <c r="K17" s="228"/>
      <c r="L17" s="3"/>
      <c r="M17" s="3"/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93">
        <f t="shared" si="2"/>
        <v>5.25</v>
      </c>
    </row>
    <row r="18" spans="1:61" ht="17.25" customHeight="1">
      <c r="A18" s="226" t="s">
        <v>22</v>
      </c>
      <c r="B18" s="227"/>
      <c r="C18" s="227"/>
      <c r="D18" s="227"/>
      <c r="E18" s="227"/>
      <c r="F18" s="227"/>
      <c r="G18" s="227"/>
      <c r="H18" s="227"/>
      <c r="I18" s="227"/>
      <c r="J18" s="227"/>
      <c r="K18" s="228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>
        <v>1</v>
      </c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93">
        <f t="shared" si="2"/>
        <v>0.5</v>
      </c>
    </row>
    <row r="19" spans="1:61" ht="17.25" customHeight="1">
      <c r="A19" s="365" t="s">
        <v>23</v>
      </c>
      <c r="B19" s="366"/>
      <c r="C19" s="366"/>
      <c r="D19" s="366"/>
      <c r="E19" s="366"/>
      <c r="F19" s="366"/>
      <c r="G19" s="366"/>
      <c r="H19" s="366"/>
      <c r="I19" s="366"/>
      <c r="J19" s="366"/>
      <c r="K19" s="367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>
        <v>1</v>
      </c>
      <c r="AF19" s="4">
        <v>1</v>
      </c>
      <c r="AG19" s="4">
        <v>1</v>
      </c>
      <c r="AH19" s="4">
        <v>1</v>
      </c>
      <c r="AI19" s="4">
        <v>1</v>
      </c>
      <c r="AJ19" s="4">
        <v>1</v>
      </c>
      <c r="AK19" s="4">
        <v>1</v>
      </c>
      <c r="AL19" s="4">
        <v>1</v>
      </c>
      <c r="AM19" s="4">
        <v>1</v>
      </c>
      <c r="AN19" s="4">
        <v>1</v>
      </c>
      <c r="AO19" s="4">
        <v>1</v>
      </c>
      <c r="AP19" s="4">
        <v>1</v>
      </c>
      <c r="AQ19" s="4">
        <v>1</v>
      </c>
      <c r="AR19" s="4"/>
      <c r="AS19" s="4"/>
      <c r="AT19" s="4"/>
      <c r="AU19" s="4"/>
      <c r="AV19" s="4"/>
      <c r="AW19" s="4"/>
      <c r="AX19" s="4">
        <v>1</v>
      </c>
      <c r="AY19" s="4">
        <v>1</v>
      </c>
      <c r="AZ19" s="4">
        <v>1</v>
      </c>
      <c r="BA19" s="4">
        <v>1</v>
      </c>
      <c r="BB19" s="4">
        <v>1</v>
      </c>
      <c r="BC19" s="4">
        <v>1</v>
      </c>
      <c r="BD19" s="4">
        <v>1</v>
      </c>
      <c r="BE19" s="4"/>
      <c r="BF19" s="4"/>
      <c r="BG19" s="4"/>
      <c r="BH19" s="4"/>
      <c r="BI19" s="93">
        <f t="shared" si="2"/>
        <v>5</v>
      </c>
    </row>
    <row r="20" spans="1:61" ht="17.25" customHeight="1">
      <c r="A20" s="368"/>
      <c r="B20" s="369"/>
      <c r="C20" s="369"/>
      <c r="D20" s="369"/>
      <c r="E20" s="369"/>
      <c r="F20" s="369"/>
      <c r="G20" s="369"/>
      <c r="H20" s="369"/>
      <c r="I20" s="369"/>
      <c r="J20" s="369"/>
      <c r="K20" s="370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93">
        <f t="shared" si="2"/>
        <v>0</v>
      </c>
    </row>
    <row r="21" spans="1:61" ht="17.25" customHeight="1">
      <c r="A21" s="226" t="s">
        <v>24</v>
      </c>
      <c r="B21" s="227"/>
      <c r="C21" s="227"/>
      <c r="D21" s="227"/>
      <c r="E21" s="227"/>
      <c r="F21" s="227"/>
      <c r="G21" s="227"/>
      <c r="H21" s="227"/>
      <c r="I21" s="227"/>
      <c r="J21" s="227"/>
      <c r="K21" s="228"/>
      <c r="L21" s="3"/>
      <c r="M21" s="3"/>
      <c r="N21" s="3"/>
      <c r="O21" s="8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93">
        <f t="shared" si="2"/>
        <v>0</v>
      </c>
    </row>
    <row r="22" spans="1:61" ht="17.25" customHeight="1" thickBot="1">
      <c r="A22" s="213"/>
      <c r="B22" s="214"/>
      <c r="C22" s="214"/>
      <c r="D22" s="214"/>
      <c r="E22" s="214"/>
      <c r="F22" s="214"/>
      <c r="G22" s="214"/>
      <c r="H22" s="214"/>
      <c r="I22" s="214"/>
      <c r="J22" s="214"/>
      <c r="K22" s="214"/>
      <c r="L22" s="84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6"/>
      <c r="BF22" s="244" t="s">
        <v>25</v>
      </c>
      <c r="BG22" s="245"/>
      <c r="BH22" s="246"/>
      <c r="BI22" s="62">
        <f>SUM(BI12:BI21)-BI21-BI16</f>
        <v>12</v>
      </c>
    </row>
    <row r="23" spans="1:61" ht="11.25" customHeight="1" thickTop="1" thickBot="1">
      <c r="A23" s="497"/>
      <c r="B23" s="497"/>
      <c r="C23" s="497"/>
      <c r="D23" s="497"/>
      <c r="E23" s="497"/>
      <c r="F23" s="497"/>
      <c r="G23" s="497"/>
      <c r="H23" s="497"/>
      <c r="I23" s="497"/>
      <c r="J23" s="497"/>
      <c r="K23" s="497"/>
      <c r="L23" s="497"/>
      <c r="M23" s="497"/>
      <c r="N23" s="497"/>
      <c r="O23" s="497"/>
      <c r="P23" s="497"/>
      <c r="Q23" s="497"/>
      <c r="R23" s="497"/>
      <c r="S23" s="497"/>
      <c r="T23" s="497"/>
      <c r="U23" s="497"/>
      <c r="V23" s="497"/>
      <c r="W23" s="497"/>
      <c r="X23" s="497"/>
      <c r="Y23" s="497"/>
      <c r="Z23" s="497"/>
      <c r="AA23" s="497"/>
      <c r="AB23" s="497"/>
      <c r="AC23" s="497"/>
      <c r="AD23" s="497"/>
      <c r="AE23" s="497"/>
      <c r="AF23" s="497"/>
      <c r="AG23" s="497"/>
      <c r="AH23" s="497"/>
      <c r="AI23" s="497"/>
      <c r="AJ23" s="497"/>
      <c r="AK23" s="497"/>
      <c r="AL23" s="497"/>
      <c r="AM23" s="497"/>
      <c r="AN23" s="497"/>
      <c r="AO23" s="497"/>
      <c r="AP23" s="497"/>
      <c r="AQ23" s="497"/>
      <c r="AR23" s="497"/>
      <c r="AS23" s="497"/>
      <c r="AT23" s="497"/>
      <c r="AU23" s="497"/>
      <c r="AV23" s="497"/>
      <c r="AW23" s="497"/>
      <c r="AX23" s="497"/>
      <c r="AY23" s="497"/>
      <c r="AZ23" s="497"/>
      <c r="BA23" s="497"/>
      <c r="BB23" s="497"/>
      <c r="BC23" s="497"/>
      <c r="BD23" s="497"/>
      <c r="BE23" s="497"/>
      <c r="BF23" s="497"/>
      <c r="BG23" s="497"/>
      <c r="BH23" s="497"/>
      <c r="BI23" s="497"/>
    </row>
    <row r="24" spans="1:61" ht="17.25" customHeight="1" thickTop="1">
      <c r="A24" s="350" t="s">
        <v>26</v>
      </c>
      <c r="B24" s="406" t="s">
        <v>27</v>
      </c>
      <c r="C24" s="253" t="s">
        <v>28</v>
      </c>
      <c r="D24" s="253"/>
      <c r="E24" s="250" t="s">
        <v>29</v>
      </c>
      <c r="F24" s="250"/>
      <c r="G24" s="250"/>
      <c r="H24" s="250" t="s">
        <v>30</v>
      </c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0"/>
      <c r="V24" s="250"/>
      <c r="W24" s="250"/>
      <c r="X24" s="250"/>
      <c r="Y24" s="250"/>
      <c r="Z24" s="250"/>
      <c r="AA24" s="250"/>
      <c r="AB24" s="250"/>
      <c r="AC24" s="250"/>
      <c r="AD24" s="250"/>
      <c r="AE24" s="250"/>
      <c r="AF24" s="250"/>
      <c r="AG24" s="250"/>
      <c r="AH24" s="250"/>
      <c r="AI24" s="250"/>
      <c r="AJ24" s="250"/>
      <c r="AK24" s="250"/>
      <c r="AL24" s="250"/>
      <c r="AM24" s="250"/>
      <c r="AN24" s="250"/>
      <c r="AO24" s="250"/>
      <c r="AP24" s="250"/>
      <c r="AQ24" s="250"/>
      <c r="AR24" s="250"/>
      <c r="AS24" s="312"/>
      <c r="AT24" s="252" t="s">
        <v>31</v>
      </c>
      <c r="AU24" s="250"/>
      <c r="AV24" s="250"/>
      <c r="AW24" s="250"/>
      <c r="AX24" s="250"/>
      <c r="AY24" s="250"/>
      <c r="AZ24" s="250" t="s">
        <v>32</v>
      </c>
      <c r="BA24" s="250"/>
      <c r="BB24" s="250"/>
      <c r="BC24" s="250"/>
      <c r="BD24" s="250"/>
      <c r="BE24" s="250"/>
      <c r="BF24" s="253" t="s">
        <v>33</v>
      </c>
      <c r="BG24" s="253"/>
      <c r="BH24" s="253"/>
      <c r="BI24" s="254"/>
    </row>
    <row r="25" spans="1:61" ht="17.25" customHeight="1" thickBot="1">
      <c r="A25" s="351"/>
      <c r="B25" s="407"/>
      <c r="C25" s="349"/>
      <c r="D25" s="349"/>
      <c r="E25" s="106" t="s">
        <v>34</v>
      </c>
      <c r="F25" s="248" t="s">
        <v>35</v>
      </c>
      <c r="G25" s="248"/>
      <c r="H25" s="248" t="s">
        <v>36</v>
      </c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345" t="s">
        <v>37</v>
      </c>
      <c r="U25" s="345"/>
      <c r="V25" s="345"/>
      <c r="W25" s="345"/>
      <c r="X25" s="345"/>
      <c r="Y25" s="345" t="s">
        <v>38</v>
      </c>
      <c r="Z25" s="345"/>
      <c r="AA25" s="345"/>
      <c r="AB25" s="345"/>
      <c r="AC25" s="345"/>
      <c r="AD25" s="345" t="s">
        <v>39</v>
      </c>
      <c r="AE25" s="345"/>
      <c r="AF25" s="345"/>
      <c r="AG25" s="345"/>
      <c r="AH25" s="345"/>
      <c r="AI25" s="248" t="s">
        <v>40</v>
      </c>
      <c r="AJ25" s="248"/>
      <c r="AK25" s="248"/>
      <c r="AL25" s="248"/>
      <c r="AM25" s="248"/>
      <c r="AN25" s="248" t="s">
        <v>41</v>
      </c>
      <c r="AO25" s="248"/>
      <c r="AP25" s="248"/>
      <c r="AQ25" s="248"/>
      <c r="AR25" s="248"/>
      <c r="AS25" s="249"/>
      <c r="AT25" s="251" t="s">
        <v>42</v>
      </c>
      <c r="AU25" s="243"/>
      <c r="AV25" s="243"/>
      <c r="AW25" s="243" t="s">
        <v>43</v>
      </c>
      <c r="AX25" s="243"/>
      <c r="AY25" s="247"/>
      <c r="AZ25" s="242" t="s">
        <v>42</v>
      </c>
      <c r="BA25" s="243"/>
      <c r="BB25" s="243"/>
      <c r="BC25" s="243" t="s">
        <v>43</v>
      </c>
      <c r="BD25" s="243"/>
      <c r="BE25" s="247"/>
      <c r="BF25" s="242" t="s">
        <v>44</v>
      </c>
      <c r="BG25" s="243"/>
      <c r="BH25" s="243"/>
      <c r="BI25" s="87" t="s">
        <v>45</v>
      </c>
    </row>
    <row r="26" spans="1:61" ht="17.25" customHeight="1" thickTop="1">
      <c r="A26" s="107">
        <v>1</v>
      </c>
      <c r="B26" s="159" t="s">
        <v>46</v>
      </c>
      <c r="C26" s="219">
        <v>9905262</v>
      </c>
      <c r="D26" s="219"/>
      <c r="E26" s="108" t="s">
        <v>47</v>
      </c>
      <c r="F26" s="219" t="s">
        <v>48</v>
      </c>
      <c r="G26" s="219"/>
      <c r="H26" s="219" t="s">
        <v>49</v>
      </c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342">
        <v>-0.34200000000000003</v>
      </c>
      <c r="U26" s="343"/>
      <c r="V26" s="343"/>
      <c r="W26" s="343"/>
      <c r="X26" s="347"/>
      <c r="Y26" s="209">
        <v>-1.3180000000000001</v>
      </c>
      <c r="Z26" s="210"/>
      <c r="AA26" s="210"/>
      <c r="AB26" s="210"/>
      <c r="AC26" s="211"/>
      <c r="AD26" s="217">
        <f>IF(AND(T26&lt;&gt;"",Y26&lt;&gt;""), ABS(T26-Y26), "")</f>
        <v>0.97599999999999998</v>
      </c>
      <c r="AE26" s="217"/>
      <c r="AF26" s="217"/>
      <c r="AG26" s="217"/>
      <c r="AH26" s="217"/>
      <c r="AI26" s="342">
        <v>80</v>
      </c>
      <c r="AJ26" s="343"/>
      <c r="AK26" s="343"/>
      <c r="AL26" s="343"/>
      <c r="AM26" s="347"/>
      <c r="AN26" s="342">
        <v>16</v>
      </c>
      <c r="AO26" s="343"/>
      <c r="AP26" s="343"/>
      <c r="AQ26" s="343"/>
      <c r="AR26" s="343"/>
      <c r="AS26" s="344"/>
      <c r="AT26" s="262">
        <v>1.1499999999999999</v>
      </c>
      <c r="AU26" s="235"/>
      <c r="AV26" s="236"/>
      <c r="AW26" s="258">
        <v>0.98</v>
      </c>
      <c r="AX26" s="235"/>
      <c r="AY26" s="259"/>
      <c r="AZ26" s="234">
        <v>0.53</v>
      </c>
      <c r="BA26" s="235"/>
      <c r="BB26" s="236"/>
      <c r="BC26" s="258">
        <v>0.72</v>
      </c>
      <c r="BD26" s="235"/>
      <c r="BE26" s="259"/>
      <c r="BF26" s="234" t="s">
        <v>50</v>
      </c>
      <c r="BG26" s="235"/>
      <c r="BH26" s="236"/>
      <c r="BI26" s="160">
        <v>30</v>
      </c>
    </row>
    <row r="27" spans="1:61" ht="17.25" customHeight="1">
      <c r="A27" s="107">
        <v>2</v>
      </c>
      <c r="B27" s="159" t="s">
        <v>51</v>
      </c>
      <c r="C27" s="219">
        <v>9905263</v>
      </c>
      <c r="D27" s="219"/>
      <c r="E27" s="108" t="s">
        <v>52</v>
      </c>
      <c r="F27" s="219" t="s">
        <v>48</v>
      </c>
      <c r="G27" s="219"/>
      <c r="H27" s="219" t="s">
        <v>53</v>
      </c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342">
        <v>-1.573</v>
      </c>
      <c r="U27" s="343"/>
      <c r="V27" s="343"/>
      <c r="W27" s="343"/>
      <c r="X27" s="347"/>
      <c r="Y27" s="209">
        <v>-1.607</v>
      </c>
      <c r="Z27" s="210"/>
      <c r="AA27" s="210"/>
      <c r="AB27" s="210"/>
      <c r="AC27" s="211"/>
      <c r="AD27" s="217">
        <f t="shared" ref="AD27:AD35" si="3">IF(AND(T27&lt;&gt;"",Y27&lt;&gt;""), ABS(T27-Y27), "")</f>
        <v>3.400000000000003E-2</v>
      </c>
      <c r="AE27" s="217"/>
      <c r="AF27" s="217"/>
      <c r="AG27" s="217"/>
      <c r="AH27" s="217"/>
      <c r="AI27" s="342">
        <v>80</v>
      </c>
      <c r="AJ27" s="343"/>
      <c r="AK27" s="343"/>
      <c r="AL27" s="343"/>
      <c r="AM27" s="347"/>
      <c r="AN27" s="342">
        <v>18</v>
      </c>
      <c r="AO27" s="343"/>
      <c r="AP27" s="343"/>
      <c r="AQ27" s="343"/>
      <c r="AR27" s="343"/>
      <c r="AS27" s="344"/>
      <c r="AT27" s="393">
        <v>1.96</v>
      </c>
      <c r="AU27" s="240"/>
      <c r="AV27" s="241"/>
      <c r="AW27" s="260">
        <v>1.42</v>
      </c>
      <c r="AX27" s="240"/>
      <c r="AY27" s="261"/>
      <c r="AZ27" s="239">
        <v>0.88</v>
      </c>
      <c r="BA27" s="240"/>
      <c r="BB27" s="241"/>
      <c r="BC27" s="260">
        <v>0.87</v>
      </c>
      <c r="BD27" s="240"/>
      <c r="BE27" s="261"/>
      <c r="BF27" s="239" t="s">
        <v>54</v>
      </c>
      <c r="BG27" s="240"/>
      <c r="BH27" s="241"/>
      <c r="BI27" s="161">
        <v>30</v>
      </c>
    </row>
    <row r="28" spans="1:61" ht="17.25" customHeight="1">
      <c r="A28" s="107">
        <v>3</v>
      </c>
      <c r="B28" s="159"/>
      <c r="C28" s="219"/>
      <c r="D28" s="219"/>
      <c r="E28" s="108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346"/>
      <c r="U28" s="346"/>
      <c r="V28" s="346"/>
      <c r="W28" s="346"/>
      <c r="X28" s="346"/>
      <c r="Y28" s="212"/>
      <c r="Z28" s="212"/>
      <c r="AA28" s="212"/>
      <c r="AB28" s="212"/>
      <c r="AC28" s="212"/>
      <c r="AD28" s="217" t="str">
        <f t="shared" si="3"/>
        <v/>
      </c>
      <c r="AE28" s="217"/>
      <c r="AF28" s="217"/>
      <c r="AG28" s="217"/>
      <c r="AH28" s="217"/>
      <c r="AI28" s="224"/>
      <c r="AJ28" s="224"/>
      <c r="AK28" s="224"/>
      <c r="AL28" s="224"/>
      <c r="AM28" s="224"/>
      <c r="AN28" s="224"/>
      <c r="AO28" s="224"/>
      <c r="AP28" s="224"/>
      <c r="AQ28" s="224"/>
      <c r="AR28" s="224"/>
      <c r="AS28" s="225"/>
      <c r="AT28" s="392"/>
      <c r="AU28" s="387"/>
      <c r="AV28" s="387"/>
      <c r="AW28" s="387"/>
      <c r="AX28" s="387"/>
      <c r="AY28" s="388"/>
      <c r="AZ28" s="389"/>
      <c r="BA28" s="387"/>
      <c r="BB28" s="387"/>
      <c r="BC28" s="387"/>
      <c r="BD28" s="387"/>
      <c r="BE28" s="388"/>
      <c r="BF28" s="237"/>
      <c r="BG28" s="238"/>
      <c r="BH28" s="238"/>
      <c r="BI28" s="78"/>
    </row>
    <row r="29" spans="1:61" ht="17.25" customHeight="1">
      <c r="A29" s="107">
        <v>4</v>
      </c>
      <c r="B29" s="159"/>
      <c r="C29" s="219"/>
      <c r="D29" s="219"/>
      <c r="E29" s="108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346"/>
      <c r="U29" s="346"/>
      <c r="V29" s="346"/>
      <c r="W29" s="346"/>
      <c r="X29" s="346"/>
      <c r="Y29" s="212"/>
      <c r="Z29" s="212"/>
      <c r="AA29" s="212"/>
      <c r="AB29" s="212"/>
      <c r="AC29" s="212"/>
      <c r="AD29" s="217" t="str">
        <f t="shared" si="3"/>
        <v/>
      </c>
      <c r="AE29" s="217"/>
      <c r="AF29" s="217"/>
      <c r="AG29" s="217"/>
      <c r="AH29" s="217"/>
      <c r="AI29" s="224"/>
      <c r="AJ29" s="224"/>
      <c r="AK29" s="224"/>
      <c r="AL29" s="224"/>
      <c r="AM29" s="224"/>
      <c r="AN29" s="224"/>
      <c r="AO29" s="224"/>
      <c r="AP29" s="224"/>
      <c r="AQ29" s="224"/>
      <c r="AR29" s="224"/>
      <c r="AS29" s="225"/>
      <c r="AT29" s="392"/>
      <c r="AU29" s="387"/>
      <c r="AV29" s="387"/>
      <c r="AW29" s="387"/>
      <c r="AX29" s="387"/>
      <c r="AY29" s="388"/>
      <c r="AZ29" s="389"/>
      <c r="BA29" s="387"/>
      <c r="BB29" s="387"/>
      <c r="BC29" s="387"/>
      <c r="BD29" s="387"/>
      <c r="BE29" s="388"/>
      <c r="BF29" s="237"/>
      <c r="BG29" s="238"/>
      <c r="BH29" s="238"/>
      <c r="BI29" s="78"/>
    </row>
    <row r="30" spans="1:61" ht="17.25" customHeight="1">
      <c r="A30" s="107">
        <v>5</v>
      </c>
      <c r="B30" s="159"/>
      <c r="C30" s="219"/>
      <c r="D30" s="219"/>
      <c r="E30" s="108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346"/>
      <c r="U30" s="346"/>
      <c r="V30" s="346"/>
      <c r="W30" s="346"/>
      <c r="X30" s="346"/>
      <c r="Y30" s="212"/>
      <c r="Z30" s="212"/>
      <c r="AA30" s="212"/>
      <c r="AB30" s="212"/>
      <c r="AC30" s="212"/>
      <c r="AD30" s="217" t="str">
        <f t="shared" si="3"/>
        <v/>
      </c>
      <c r="AE30" s="217"/>
      <c r="AF30" s="217"/>
      <c r="AG30" s="217"/>
      <c r="AH30" s="217"/>
      <c r="AI30" s="224"/>
      <c r="AJ30" s="224"/>
      <c r="AK30" s="224"/>
      <c r="AL30" s="224"/>
      <c r="AM30" s="224"/>
      <c r="AN30" s="224"/>
      <c r="AO30" s="224"/>
      <c r="AP30" s="224"/>
      <c r="AQ30" s="224"/>
      <c r="AR30" s="224"/>
      <c r="AS30" s="225"/>
      <c r="AT30" s="392"/>
      <c r="AU30" s="387"/>
      <c r="AV30" s="387"/>
      <c r="AW30" s="387"/>
      <c r="AX30" s="387"/>
      <c r="AY30" s="388"/>
      <c r="AZ30" s="389"/>
      <c r="BA30" s="387"/>
      <c r="BB30" s="387"/>
      <c r="BC30" s="387"/>
      <c r="BD30" s="387"/>
      <c r="BE30" s="388"/>
      <c r="BF30" s="237"/>
      <c r="BG30" s="238"/>
      <c r="BH30" s="238"/>
      <c r="BI30" s="78"/>
    </row>
    <row r="31" spans="1:61" ht="17.25" customHeight="1">
      <c r="A31" s="107">
        <v>6</v>
      </c>
      <c r="B31" s="159"/>
      <c r="C31" s="219"/>
      <c r="D31" s="219"/>
      <c r="E31" s="108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346"/>
      <c r="U31" s="346"/>
      <c r="V31" s="346"/>
      <c r="W31" s="346"/>
      <c r="X31" s="346"/>
      <c r="Y31" s="212"/>
      <c r="Z31" s="212"/>
      <c r="AA31" s="212"/>
      <c r="AB31" s="212"/>
      <c r="AC31" s="212"/>
      <c r="AD31" s="217" t="str">
        <f t="shared" si="3"/>
        <v/>
      </c>
      <c r="AE31" s="217"/>
      <c r="AF31" s="217"/>
      <c r="AG31" s="217"/>
      <c r="AH31" s="217"/>
      <c r="AI31" s="224"/>
      <c r="AJ31" s="224"/>
      <c r="AK31" s="224"/>
      <c r="AL31" s="224"/>
      <c r="AM31" s="224"/>
      <c r="AN31" s="224"/>
      <c r="AO31" s="224"/>
      <c r="AP31" s="224"/>
      <c r="AQ31" s="224"/>
      <c r="AR31" s="224"/>
      <c r="AS31" s="225"/>
      <c r="AT31" s="392"/>
      <c r="AU31" s="387"/>
      <c r="AV31" s="387"/>
      <c r="AW31" s="387"/>
      <c r="AX31" s="387"/>
      <c r="AY31" s="388"/>
      <c r="AZ31" s="389"/>
      <c r="BA31" s="387"/>
      <c r="BB31" s="387"/>
      <c r="BC31" s="387"/>
      <c r="BD31" s="387"/>
      <c r="BE31" s="388"/>
      <c r="BF31" s="237"/>
      <c r="BG31" s="238"/>
      <c r="BH31" s="238"/>
      <c r="BI31" s="78"/>
    </row>
    <row r="32" spans="1:61" ht="17.25" customHeight="1">
      <c r="A32" s="107">
        <v>7</v>
      </c>
      <c r="B32" s="159"/>
      <c r="C32" s="219"/>
      <c r="D32" s="219"/>
      <c r="E32" s="108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346"/>
      <c r="U32" s="346"/>
      <c r="V32" s="346"/>
      <c r="W32" s="346"/>
      <c r="X32" s="346"/>
      <c r="Y32" s="212"/>
      <c r="Z32" s="212"/>
      <c r="AA32" s="212"/>
      <c r="AB32" s="212"/>
      <c r="AC32" s="212"/>
      <c r="AD32" s="217" t="str">
        <f t="shared" si="3"/>
        <v/>
      </c>
      <c r="AE32" s="217"/>
      <c r="AF32" s="217"/>
      <c r="AG32" s="217"/>
      <c r="AH32" s="217"/>
      <c r="AI32" s="224"/>
      <c r="AJ32" s="224"/>
      <c r="AK32" s="224"/>
      <c r="AL32" s="224"/>
      <c r="AM32" s="224"/>
      <c r="AN32" s="224"/>
      <c r="AO32" s="224"/>
      <c r="AP32" s="224"/>
      <c r="AQ32" s="224"/>
      <c r="AR32" s="224"/>
      <c r="AS32" s="225"/>
      <c r="AT32" s="392"/>
      <c r="AU32" s="387"/>
      <c r="AV32" s="387"/>
      <c r="AW32" s="387"/>
      <c r="AX32" s="387"/>
      <c r="AY32" s="388"/>
      <c r="AZ32" s="389"/>
      <c r="BA32" s="387"/>
      <c r="BB32" s="387"/>
      <c r="BC32" s="387"/>
      <c r="BD32" s="387"/>
      <c r="BE32" s="388"/>
      <c r="BF32" s="237"/>
      <c r="BG32" s="238"/>
      <c r="BH32" s="238"/>
      <c r="BI32" s="78"/>
    </row>
    <row r="33" spans="1:61" ht="17.25" customHeight="1">
      <c r="A33" s="107">
        <v>8</v>
      </c>
      <c r="B33" s="159"/>
      <c r="C33" s="219"/>
      <c r="D33" s="219"/>
      <c r="E33" s="108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346"/>
      <c r="U33" s="346"/>
      <c r="V33" s="346"/>
      <c r="W33" s="346"/>
      <c r="X33" s="346"/>
      <c r="Y33" s="212"/>
      <c r="Z33" s="212"/>
      <c r="AA33" s="212"/>
      <c r="AB33" s="212"/>
      <c r="AC33" s="212"/>
      <c r="AD33" s="217" t="str">
        <f t="shared" si="3"/>
        <v/>
      </c>
      <c r="AE33" s="217"/>
      <c r="AF33" s="217"/>
      <c r="AG33" s="217"/>
      <c r="AH33" s="217"/>
      <c r="AI33" s="224"/>
      <c r="AJ33" s="224"/>
      <c r="AK33" s="224"/>
      <c r="AL33" s="224"/>
      <c r="AM33" s="224"/>
      <c r="AN33" s="224"/>
      <c r="AO33" s="224"/>
      <c r="AP33" s="224"/>
      <c r="AQ33" s="224"/>
      <c r="AR33" s="224"/>
      <c r="AS33" s="225"/>
      <c r="AT33" s="392"/>
      <c r="AU33" s="387"/>
      <c r="AV33" s="387"/>
      <c r="AW33" s="387"/>
      <c r="AX33" s="387"/>
      <c r="AY33" s="388"/>
      <c r="AZ33" s="389"/>
      <c r="BA33" s="387"/>
      <c r="BB33" s="387"/>
      <c r="BC33" s="387"/>
      <c r="BD33" s="387"/>
      <c r="BE33" s="388"/>
      <c r="BF33" s="237"/>
      <c r="BG33" s="238"/>
      <c r="BH33" s="238"/>
      <c r="BI33" s="78"/>
    </row>
    <row r="34" spans="1:61" ht="17.25" customHeight="1">
      <c r="A34" s="107">
        <v>9</v>
      </c>
      <c r="B34" s="159"/>
      <c r="C34" s="219"/>
      <c r="D34" s="219"/>
      <c r="E34" s="108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346"/>
      <c r="U34" s="346"/>
      <c r="V34" s="346"/>
      <c r="W34" s="346"/>
      <c r="X34" s="346"/>
      <c r="Y34" s="212"/>
      <c r="Z34" s="212"/>
      <c r="AA34" s="212"/>
      <c r="AB34" s="212"/>
      <c r="AC34" s="212"/>
      <c r="AD34" s="217" t="str">
        <f t="shared" si="3"/>
        <v/>
      </c>
      <c r="AE34" s="217"/>
      <c r="AF34" s="217"/>
      <c r="AG34" s="217"/>
      <c r="AH34" s="217"/>
      <c r="AI34" s="224"/>
      <c r="AJ34" s="224"/>
      <c r="AK34" s="224"/>
      <c r="AL34" s="224"/>
      <c r="AM34" s="224"/>
      <c r="AN34" s="224"/>
      <c r="AO34" s="224"/>
      <c r="AP34" s="224"/>
      <c r="AQ34" s="224"/>
      <c r="AR34" s="224"/>
      <c r="AS34" s="225"/>
      <c r="AT34" s="392"/>
      <c r="AU34" s="387"/>
      <c r="AV34" s="387"/>
      <c r="AW34" s="387"/>
      <c r="AX34" s="387"/>
      <c r="AY34" s="388"/>
      <c r="AZ34" s="389"/>
      <c r="BA34" s="387"/>
      <c r="BB34" s="387"/>
      <c r="BC34" s="387"/>
      <c r="BD34" s="387"/>
      <c r="BE34" s="388"/>
      <c r="BF34" s="237"/>
      <c r="BG34" s="238"/>
      <c r="BH34" s="238"/>
      <c r="BI34" s="78"/>
    </row>
    <row r="35" spans="1:61" ht="17.25" customHeight="1">
      <c r="A35" s="107">
        <v>10</v>
      </c>
      <c r="B35" s="159"/>
      <c r="C35" s="219"/>
      <c r="D35" s="219"/>
      <c r="E35" s="108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346"/>
      <c r="U35" s="346"/>
      <c r="V35" s="346"/>
      <c r="W35" s="346"/>
      <c r="X35" s="346"/>
      <c r="Y35" s="212"/>
      <c r="Z35" s="212"/>
      <c r="AA35" s="212"/>
      <c r="AB35" s="212"/>
      <c r="AC35" s="212"/>
      <c r="AD35" s="217" t="str">
        <f t="shared" si="3"/>
        <v/>
      </c>
      <c r="AE35" s="217"/>
      <c r="AF35" s="217"/>
      <c r="AG35" s="217"/>
      <c r="AH35" s="217"/>
      <c r="AI35" s="224"/>
      <c r="AJ35" s="224"/>
      <c r="AK35" s="224"/>
      <c r="AL35" s="224"/>
      <c r="AM35" s="224"/>
      <c r="AN35" s="224"/>
      <c r="AO35" s="224"/>
      <c r="AP35" s="224"/>
      <c r="AQ35" s="224"/>
      <c r="AR35" s="224"/>
      <c r="AS35" s="225"/>
      <c r="AT35" s="392"/>
      <c r="AU35" s="387"/>
      <c r="AV35" s="387"/>
      <c r="AW35" s="387"/>
      <c r="AX35" s="387"/>
      <c r="AY35" s="388"/>
      <c r="AZ35" s="389"/>
      <c r="BA35" s="387"/>
      <c r="BB35" s="387"/>
      <c r="BC35" s="387"/>
      <c r="BD35" s="387"/>
      <c r="BE35" s="388"/>
      <c r="BF35" s="237"/>
      <c r="BG35" s="238"/>
      <c r="BH35" s="238"/>
      <c r="BI35" s="78"/>
    </row>
    <row r="36" spans="1:61" ht="24" customHeight="1">
      <c r="A36" s="348" t="s">
        <v>55</v>
      </c>
      <c r="B36" s="204"/>
      <c r="C36" s="204"/>
      <c r="D36" s="222"/>
      <c r="E36" s="422" t="s">
        <v>56</v>
      </c>
      <c r="F36" s="422"/>
      <c r="G36" s="422"/>
      <c r="H36" s="202" t="s">
        <v>57</v>
      </c>
      <c r="I36" s="203"/>
      <c r="J36" s="203"/>
      <c r="K36" s="203"/>
      <c r="L36" s="203"/>
      <c r="M36" s="203"/>
      <c r="N36" s="203"/>
      <c r="O36" s="203"/>
      <c r="P36" s="203"/>
      <c r="Q36" s="203"/>
      <c r="R36" s="203"/>
      <c r="S36" s="204"/>
      <c r="T36" s="205" t="s">
        <v>58</v>
      </c>
      <c r="U36" s="206"/>
      <c r="V36" s="206"/>
      <c r="W36" s="206"/>
      <c r="X36" s="206"/>
      <c r="Y36" s="207"/>
      <c r="Z36" s="207"/>
      <c r="AA36" s="207"/>
      <c r="AB36" s="207"/>
      <c r="AC36" s="207"/>
      <c r="AD36" s="206"/>
      <c r="AE36" s="206"/>
      <c r="AF36" s="206"/>
      <c r="AG36" s="206"/>
      <c r="AH36" s="208"/>
      <c r="AI36" s="199" t="s">
        <v>25</v>
      </c>
      <c r="AJ36" s="200"/>
      <c r="AK36" s="200"/>
      <c r="AL36" s="200"/>
      <c r="AM36" s="201"/>
      <c r="AN36" s="390">
        <f>SUM(AD26:AH35)</f>
        <v>1.01</v>
      </c>
      <c r="AO36" s="390"/>
      <c r="AP36" s="390"/>
      <c r="AQ36" s="390"/>
      <c r="AR36" s="390"/>
      <c r="AS36" s="391"/>
      <c r="AT36" s="413" t="s">
        <v>59</v>
      </c>
      <c r="AU36" s="414"/>
      <c r="AV36" s="414"/>
      <c r="AW36" s="414"/>
      <c r="AX36" s="414"/>
      <c r="AY36" s="414"/>
      <c r="AZ36" s="414"/>
      <c r="BA36" s="414"/>
      <c r="BB36" s="414"/>
      <c r="BC36" s="414"/>
      <c r="BD36" s="414"/>
      <c r="BE36" s="414"/>
      <c r="BF36" s="414"/>
      <c r="BG36" s="414"/>
      <c r="BH36" s="414"/>
      <c r="BI36" s="415"/>
    </row>
    <row r="37" spans="1:61" ht="20.25" customHeight="1">
      <c r="A37" s="218" t="s">
        <v>60</v>
      </c>
      <c r="B37" s="203"/>
      <c r="C37" s="203"/>
      <c r="D37" s="203"/>
      <c r="E37" s="203"/>
      <c r="F37" s="220" t="s">
        <v>46</v>
      </c>
      <c r="G37" s="221"/>
      <c r="H37" s="410" t="s">
        <v>61</v>
      </c>
      <c r="I37" s="411"/>
      <c r="J37" s="411"/>
      <c r="K37" s="411"/>
      <c r="L37" s="411"/>
      <c r="M37" s="411"/>
      <c r="N37" s="411"/>
      <c r="O37" s="411"/>
      <c r="P37" s="411"/>
      <c r="Q37" s="411"/>
      <c r="R37" s="411"/>
      <c r="S37" s="412"/>
      <c r="T37" s="205" t="s">
        <v>58</v>
      </c>
      <c r="U37" s="206"/>
      <c r="V37" s="206"/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206"/>
      <c r="AL37" s="206"/>
      <c r="AM37" s="206"/>
      <c r="AN37" s="206"/>
      <c r="AO37" s="206"/>
      <c r="AP37" s="206"/>
      <c r="AQ37" s="206"/>
      <c r="AR37" s="206"/>
      <c r="AS37" s="223"/>
      <c r="AT37" s="423" t="s">
        <v>62</v>
      </c>
      <c r="AU37" s="424"/>
      <c r="AV37" s="424"/>
      <c r="AW37" s="424"/>
      <c r="AX37" s="424"/>
      <c r="AY37" s="424"/>
      <c r="AZ37" s="424"/>
      <c r="BA37" s="425"/>
      <c r="BB37" s="432" t="s">
        <v>63</v>
      </c>
      <c r="BC37" s="433"/>
      <c r="BD37" s="433"/>
      <c r="BE37" s="433"/>
      <c r="BF37" s="433"/>
      <c r="BG37" s="433"/>
      <c r="BH37" s="433"/>
      <c r="BI37" s="434"/>
    </row>
    <row r="38" spans="1:61" ht="19.5" customHeight="1">
      <c r="A38" s="218" t="s">
        <v>64</v>
      </c>
      <c r="B38" s="203"/>
      <c r="C38" s="203"/>
      <c r="D38" s="203"/>
      <c r="E38" s="203"/>
      <c r="F38" s="220" t="s">
        <v>65</v>
      </c>
      <c r="G38" s="221"/>
      <c r="H38" s="222" t="s">
        <v>66</v>
      </c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05"/>
      <c r="U38" s="206"/>
      <c r="V38" s="206"/>
      <c r="W38" s="206"/>
      <c r="X38" s="206"/>
      <c r="Y38" s="206"/>
      <c r="Z38" s="206"/>
      <c r="AA38" s="206"/>
      <c r="AB38" s="206"/>
      <c r="AC38" s="206"/>
      <c r="AD38" s="206"/>
      <c r="AE38" s="206"/>
      <c r="AF38" s="206"/>
      <c r="AG38" s="206"/>
      <c r="AH38" s="206"/>
      <c r="AI38" s="206"/>
      <c r="AJ38" s="206"/>
      <c r="AK38" s="206"/>
      <c r="AL38" s="206"/>
      <c r="AM38" s="206"/>
      <c r="AN38" s="206"/>
      <c r="AO38" s="206"/>
      <c r="AP38" s="206"/>
      <c r="AQ38" s="206"/>
      <c r="AR38" s="206"/>
      <c r="AS38" s="223"/>
      <c r="AT38" s="426"/>
      <c r="AU38" s="427"/>
      <c r="AV38" s="427"/>
      <c r="AW38" s="427"/>
      <c r="AX38" s="427"/>
      <c r="AY38" s="427"/>
      <c r="AZ38" s="427"/>
      <c r="BA38" s="428"/>
      <c r="BB38" s="432" t="s">
        <v>67</v>
      </c>
      <c r="BC38" s="433"/>
      <c r="BD38" s="433"/>
      <c r="BE38" s="433"/>
      <c r="BF38" s="433"/>
      <c r="BG38" s="433"/>
      <c r="BH38" s="433"/>
      <c r="BI38" s="434"/>
    </row>
    <row r="39" spans="1:61" ht="22.35" customHeight="1">
      <c r="A39" s="218" t="s">
        <v>68</v>
      </c>
      <c r="B39" s="203"/>
      <c r="C39" s="203"/>
      <c r="D39" s="203"/>
      <c r="E39" s="203"/>
      <c r="F39" s="205"/>
      <c r="G39" s="206"/>
      <c r="H39" s="319" t="s">
        <v>69</v>
      </c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06"/>
      <c r="U39" s="306"/>
      <c r="V39" s="306"/>
      <c r="W39" s="306"/>
      <c r="X39" s="306"/>
      <c r="Y39" s="306"/>
      <c r="Z39" s="306"/>
      <c r="AA39" s="306"/>
      <c r="AB39" s="306"/>
      <c r="AC39" s="306"/>
      <c r="AD39" s="306"/>
      <c r="AE39" s="306"/>
      <c r="AF39" s="306"/>
      <c r="AG39" s="306"/>
      <c r="AH39" s="306"/>
      <c r="AI39" s="306"/>
      <c r="AJ39" s="306"/>
      <c r="AK39" s="306"/>
      <c r="AL39" s="306"/>
      <c r="AM39" s="306"/>
      <c r="AN39" s="306"/>
      <c r="AO39" s="306"/>
      <c r="AP39" s="306"/>
      <c r="AQ39" s="306"/>
      <c r="AR39" s="306"/>
      <c r="AS39" s="307"/>
      <c r="AT39" s="325" t="s">
        <v>70</v>
      </c>
      <c r="AU39" s="326"/>
      <c r="AV39" s="326"/>
      <c r="AW39" s="326"/>
      <c r="AX39" s="326"/>
      <c r="AY39" s="326"/>
      <c r="AZ39" s="326"/>
      <c r="BA39" s="327"/>
      <c r="BB39" s="322">
        <f>SUM(BI12:BI21)</f>
        <v>12</v>
      </c>
      <c r="BC39" s="323"/>
      <c r="BD39" s="323"/>
      <c r="BE39" s="323"/>
      <c r="BF39" s="323"/>
      <c r="BG39" s="323"/>
      <c r="BH39" s="323"/>
      <c r="BI39" s="324"/>
    </row>
    <row r="40" spans="1:61" ht="18.75" customHeight="1">
      <c r="A40" s="184" t="s">
        <v>71</v>
      </c>
      <c r="B40" s="185"/>
      <c r="C40" s="185"/>
      <c r="D40" s="185"/>
      <c r="E40" s="186"/>
      <c r="F40" s="193" t="s">
        <v>72</v>
      </c>
      <c r="G40" s="193"/>
      <c r="H40" s="193"/>
      <c r="I40" s="193"/>
      <c r="J40" s="193"/>
      <c r="K40" s="193"/>
      <c r="L40" s="193"/>
      <c r="M40" s="193"/>
      <c r="N40" s="193"/>
      <c r="O40" s="193"/>
      <c r="P40" s="193"/>
      <c r="Q40" s="193"/>
      <c r="R40" s="193"/>
      <c r="S40" s="193"/>
      <c r="T40" s="193"/>
      <c r="U40" s="193"/>
      <c r="V40" s="193"/>
      <c r="W40" s="193"/>
      <c r="X40" s="193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  <c r="AR40" s="193"/>
      <c r="AS40" s="194"/>
      <c r="AT40" s="429" t="s">
        <v>73</v>
      </c>
      <c r="AU40" s="430"/>
      <c r="AV40" s="430"/>
      <c r="AW40" s="430"/>
      <c r="AX40" s="430"/>
      <c r="AY40" s="430"/>
      <c r="AZ40" s="430"/>
      <c r="BA40" s="431"/>
      <c r="BB40" s="435" t="s">
        <v>74</v>
      </c>
      <c r="BC40" s="436"/>
      <c r="BD40" s="436"/>
      <c r="BE40" s="436"/>
      <c r="BF40" s="436"/>
      <c r="BG40" s="436"/>
      <c r="BH40" s="436"/>
      <c r="BI40" s="437"/>
    </row>
    <row r="41" spans="1:61" ht="18.75" customHeight="1">
      <c r="A41" s="187"/>
      <c r="B41" s="188"/>
      <c r="C41" s="188"/>
      <c r="D41" s="188"/>
      <c r="E41" s="189"/>
      <c r="F41" s="195"/>
      <c r="G41" s="195"/>
      <c r="H41" s="195"/>
      <c r="I41" s="195"/>
      <c r="J41" s="195"/>
      <c r="K41" s="195"/>
      <c r="L41" s="195"/>
      <c r="M41" s="195"/>
      <c r="N41" s="195"/>
      <c r="O41" s="195"/>
      <c r="P41" s="195"/>
      <c r="Q41" s="195"/>
      <c r="R41" s="195"/>
      <c r="S41" s="195"/>
      <c r="T41" s="195"/>
      <c r="U41" s="195"/>
      <c r="V41" s="195"/>
      <c r="W41" s="195"/>
      <c r="X41" s="195"/>
      <c r="Y41" s="195"/>
      <c r="Z41" s="195"/>
      <c r="AA41" s="195"/>
      <c r="AB41" s="195"/>
      <c r="AC41" s="195"/>
      <c r="AD41" s="195"/>
      <c r="AE41" s="195"/>
      <c r="AF41" s="195"/>
      <c r="AG41" s="195"/>
      <c r="AH41" s="195"/>
      <c r="AI41" s="195"/>
      <c r="AJ41" s="195"/>
      <c r="AK41" s="195"/>
      <c r="AL41" s="195"/>
      <c r="AM41" s="195"/>
      <c r="AN41" s="195"/>
      <c r="AO41" s="195"/>
      <c r="AP41" s="195"/>
      <c r="AQ41" s="195"/>
      <c r="AR41" s="195"/>
      <c r="AS41" s="196"/>
      <c r="AT41" s="416" t="s">
        <v>75</v>
      </c>
      <c r="AU41" s="417"/>
      <c r="AV41" s="417"/>
      <c r="AW41" s="417"/>
      <c r="AX41" s="417"/>
      <c r="AY41" s="417"/>
      <c r="AZ41" s="417"/>
      <c r="BA41" s="417"/>
      <c r="BB41" s="417"/>
      <c r="BC41" s="417"/>
      <c r="BD41" s="417"/>
      <c r="BE41" s="417"/>
      <c r="BF41" s="417"/>
      <c r="BG41" s="417"/>
      <c r="BH41" s="417"/>
      <c r="BI41" s="418"/>
    </row>
    <row r="42" spans="1:61" ht="18.75" customHeight="1" thickBot="1">
      <c r="A42" s="190"/>
      <c r="B42" s="191"/>
      <c r="C42" s="191"/>
      <c r="D42" s="191"/>
      <c r="E42" s="192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97"/>
      <c r="AB42" s="197"/>
      <c r="AC42" s="197"/>
      <c r="AD42" s="197"/>
      <c r="AE42" s="197"/>
      <c r="AF42" s="197"/>
      <c r="AG42" s="197"/>
      <c r="AH42" s="197"/>
      <c r="AI42" s="197"/>
      <c r="AJ42" s="197"/>
      <c r="AK42" s="197"/>
      <c r="AL42" s="197"/>
      <c r="AM42" s="197"/>
      <c r="AN42" s="197"/>
      <c r="AO42" s="197"/>
      <c r="AP42" s="197"/>
      <c r="AQ42" s="197"/>
      <c r="AR42" s="197"/>
      <c r="AS42" s="198"/>
      <c r="AT42" s="419"/>
      <c r="AU42" s="420"/>
      <c r="AV42" s="420"/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1"/>
    </row>
    <row r="43" spans="1:61" ht="11.25" customHeight="1" thickTop="1" thickBot="1">
      <c r="A43" s="497"/>
      <c r="B43" s="497"/>
      <c r="C43" s="497"/>
      <c r="D43" s="497"/>
      <c r="E43" s="497"/>
      <c r="F43" s="497"/>
      <c r="G43" s="497"/>
      <c r="H43" s="497"/>
      <c r="I43" s="497"/>
      <c r="J43" s="497"/>
      <c r="K43" s="497"/>
      <c r="L43" s="497"/>
      <c r="M43" s="497"/>
      <c r="N43" s="497"/>
      <c r="O43" s="497"/>
      <c r="P43" s="497"/>
      <c r="Q43" s="497"/>
      <c r="R43" s="497"/>
      <c r="S43" s="497"/>
      <c r="T43" s="497"/>
      <c r="U43" s="497"/>
      <c r="V43" s="497"/>
      <c r="W43" s="497"/>
      <c r="X43" s="497"/>
      <c r="Y43" s="497"/>
      <c r="Z43" s="497"/>
      <c r="AA43" s="497"/>
      <c r="AB43" s="497"/>
      <c r="AC43" s="497"/>
      <c r="AD43" s="497"/>
      <c r="AE43" s="497"/>
      <c r="AF43" s="497"/>
      <c r="AG43" s="497"/>
      <c r="AH43" s="497"/>
      <c r="AI43" s="497"/>
      <c r="AJ43" s="497"/>
      <c r="AK43" s="497"/>
      <c r="AL43" s="497"/>
      <c r="AM43" s="497"/>
      <c r="AN43" s="497"/>
      <c r="AO43" s="497"/>
      <c r="AP43" s="497"/>
      <c r="AQ43" s="497"/>
      <c r="AR43" s="497"/>
      <c r="AS43" s="497"/>
      <c r="AT43" s="497"/>
      <c r="AU43" s="497"/>
      <c r="AV43" s="497"/>
      <c r="AW43" s="497"/>
      <c r="AX43" s="497"/>
      <c r="AY43" s="497"/>
      <c r="AZ43" s="497"/>
      <c r="BA43" s="497"/>
      <c r="BB43" s="497"/>
      <c r="BC43" s="497"/>
      <c r="BD43" s="497"/>
      <c r="BE43" s="497"/>
      <c r="BF43" s="497"/>
      <c r="BG43" s="497"/>
      <c r="BH43" s="497"/>
      <c r="BI43" s="497"/>
    </row>
    <row r="44" spans="1:61" ht="17.25" customHeight="1" thickTop="1">
      <c r="A44" s="308" t="s">
        <v>76</v>
      </c>
      <c r="B44" s="309"/>
      <c r="C44" s="309"/>
      <c r="D44" s="309"/>
      <c r="E44" s="309"/>
      <c r="F44" s="309"/>
      <c r="G44" s="309"/>
      <c r="H44" s="309"/>
      <c r="I44" s="309"/>
      <c r="J44" s="309"/>
      <c r="K44" s="309"/>
      <c r="L44" s="309"/>
      <c r="M44" s="309"/>
      <c r="N44" s="309"/>
      <c r="O44" s="309"/>
      <c r="P44" s="309"/>
      <c r="Q44" s="309"/>
      <c r="R44" s="309"/>
      <c r="S44" s="309"/>
      <c r="T44" s="309"/>
      <c r="U44" s="309"/>
      <c r="V44" s="309"/>
      <c r="W44" s="309"/>
      <c r="X44" s="309"/>
      <c r="Y44" s="309"/>
      <c r="Z44" s="309"/>
      <c r="AA44" s="309"/>
      <c r="AB44" s="309"/>
      <c r="AC44" s="310"/>
      <c r="AD44" s="99"/>
      <c r="AE44" s="311" t="s">
        <v>77</v>
      </c>
      <c r="AF44" s="250"/>
      <c r="AG44" s="250"/>
      <c r="AH44" s="250"/>
      <c r="AI44" s="250"/>
      <c r="AJ44" s="250"/>
      <c r="AK44" s="250"/>
      <c r="AL44" s="250"/>
      <c r="AM44" s="250"/>
      <c r="AN44" s="250"/>
      <c r="AO44" s="250"/>
      <c r="AP44" s="250"/>
      <c r="AQ44" s="250"/>
      <c r="AR44" s="250"/>
      <c r="AS44" s="250"/>
      <c r="AT44" s="250"/>
      <c r="AU44" s="250"/>
      <c r="AV44" s="250"/>
      <c r="AW44" s="250"/>
      <c r="AX44" s="250"/>
      <c r="AY44" s="250"/>
      <c r="AZ44" s="250"/>
      <c r="BA44" s="250"/>
      <c r="BB44" s="250"/>
      <c r="BC44" s="250"/>
      <c r="BD44" s="250"/>
      <c r="BE44" s="250"/>
      <c r="BF44" s="250"/>
      <c r="BG44" s="250"/>
      <c r="BH44" s="250"/>
      <c r="BI44" s="312"/>
    </row>
    <row r="45" spans="1:61" ht="27" customHeight="1">
      <c r="A45" s="408" t="s">
        <v>26</v>
      </c>
      <c r="B45" s="215" t="s">
        <v>78</v>
      </c>
      <c r="C45" s="298" t="s">
        <v>79</v>
      </c>
      <c r="D45" s="298"/>
      <c r="E45" s="298"/>
      <c r="F45" s="303" t="s">
        <v>80</v>
      </c>
      <c r="G45" s="299"/>
      <c r="H45" s="299" t="s">
        <v>81</v>
      </c>
      <c r="I45" s="300"/>
      <c r="J45" s="298" t="s">
        <v>82</v>
      </c>
      <c r="K45" s="298"/>
      <c r="L45" s="298" t="s">
        <v>83</v>
      </c>
      <c r="M45" s="298"/>
      <c r="N45" s="298"/>
      <c r="O45" s="298"/>
      <c r="P45" s="298"/>
      <c r="Q45" s="298"/>
      <c r="R45" s="298" t="s">
        <v>84</v>
      </c>
      <c r="S45" s="298"/>
      <c r="T45" s="298"/>
      <c r="U45" s="298"/>
      <c r="V45" s="298"/>
      <c r="W45" s="298"/>
      <c r="X45" s="298" t="s">
        <v>85</v>
      </c>
      <c r="Y45" s="298"/>
      <c r="Z45" s="298"/>
      <c r="AA45" s="298"/>
      <c r="AB45" s="298"/>
      <c r="AC45" s="301"/>
      <c r="AD45" s="99"/>
      <c r="AE45" s="313" t="s">
        <v>86</v>
      </c>
      <c r="AF45" s="314"/>
      <c r="AG45" s="314"/>
      <c r="AH45" s="314"/>
      <c r="AI45" s="314"/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314"/>
      <c r="BG45" s="314"/>
      <c r="BH45" s="314"/>
      <c r="BI45" s="315"/>
    </row>
    <row r="46" spans="1:61" ht="17.25" customHeight="1" thickBot="1">
      <c r="A46" s="409"/>
      <c r="B46" s="216"/>
      <c r="C46" s="79" t="s">
        <v>87</v>
      </c>
      <c r="D46" s="80" t="s">
        <v>88</v>
      </c>
      <c r="E46" s="81" t="s">
        <v>89</v>
      </c>
      <c r="F46" s="242"/>
      <c r="G46" s="243"/>
      <c r="H46" s="243"/>
      <c r="I46" s="247"/>
      <c r="J46" s="82" t="s">
        <v>90</v>
      </c>
      <c r="K46" s="83" t="s">
        <v>91</v>
      </c>
      <c r="L46" s="296" t="s">
        <v>42</v>
      </c>
      <c r="M46" s="297"/>
      <c r="N46" s="297"/>
      <c r="O46" s="297" t="s">
        <v>91</v>
      </c>
      <c r="P46" s="297"/>
      <c r="Q46" s="302"/>
      <c r="R46" s="320" t="s">
        <v>42</v>
      </c>
      <c r="S46" s="321"/>
      <c r="T46" s="321"/>
      <c r="U46" s="321" t="s">
        <v>91</v>
      </c>
      <c r="V46" s="321"/>
      <c r="W46" s="329"/>
      <c r="X46" s="304" t="s">
        <v>42</v>
      </c>
      <c r="Y46" s="305"/>
      <c r="Z46" s="305"/>
      <c r="AA46" s="305" t="s">
        <v>91</v>
      </c>
      <c r="AB46" s="305"/>
      <c r="AC46" s="328"/>
      <c r="AD46" s="99"/>
      <c r="AE46" s="316" t="s">
        <v>92</v>
      </c>
      <c r="AF46" s="317"/>
      <c r="AG46" s="317"/>
      <c r="AH46" s="317"/>
      <c r="AI46" s="317"/>
      <c r="AJ46" s="317"/>
      <c r="AK46" s="317"/>
      <c r="AL46" s="317"/>
      <c r="AM46" s="317"/>
      <c r="AN46" s="317"/>
      <c r="AO46" s="317"/>
      <c r="AP46" s="317"/>
      <c r="AQ46" s="317"/>
      <c r="AR46" s="317"/>
      <c r="AS46" s="317"/>
      <c r="AT46" s="317" t="s">
        <v>93</v>
      </c>
      <c r="AU46" s="317"/>
      <c r="AV46" s="317"/>
      <c r="AW46" s="317"/>
      <c r="AX46" s="317"/>
      <c r="AY46" s="317"/>
      <c r="AZ46" s="317"/>
      <c r="BA46" s="317"/>
      <c r="BB46" s="317"/>
      <c r="BC46" s="317"/>
      <c r="BD46" s="317"/>
      <c r="BE46" s="317"/>
      <c r="BF46" s="317"/>
      <c r="BG46" s="317"/>
      <c r="BH46" s="317"/>
      <c r="BI46" s="318"/>
    </row>
    <row r="47" spans="1:61" ht="17.25" customHeight="1" thickTop="1">
      <c r="A47" s="153">
        <v>1</v>
      </c>
      <c r="B47" s="156">
        <f>IF(AND(T26&lt;&gt;"",Y26&lt;&gt;""), $AA$6, "")</f>
        <v>45602</v>
      </c>
      <c r="C47" s="69">
        <f>IF(ISBLANK(T26),"",(T26))</f>
        <v>-0.34200000000000003</v>
      </c>
      <c r="D47" s="70">
        <f>IF(ISBLANK(Y26),"",Y26)</f>
        <v>-1.3180000000000001</v>
      </c>
      <c r="E47" s="75">
        <f>IF(AND(T26&lt;&gt;"",Y26&lt;&gt;""), ABS(T26-Y26), "")</f>
        <v>0.97599999999999998</v>
      </c>
      <c r="F47" s="332">
        <f>IF(ISBLANK(AI26),"",AI26)</f>
        <v>80</v>
      </c>
      <c r="G47" s="330"/>
      <c r="H47" s="330">
        <f>IF(ISBLANK(AN26),"",AN26)</f>
        <v>16</v>
      </c>
      <c r="I47" s="331"/>
      <c r="J47" s="63">
        <f>IF(ISBLANK(AT26),"",AT26)</f>
        <v>1.1499999999999999</v>
      </c>
      <c r="K47" s="64">
        <f>IF(ISBLANK(AW26),"",AW26)</f>
        <v>0.98</v>
      </c>
      <c r="L47" s="339">
        <f>IF(ISBLANK(AZ26),"",AZ26)</f>
        <v>0.53</v>
      </c>
      <c r="M47" s="340"/>
      <c r="N47" s="340"/>
      <c r="O47" s="340">
        <f>IF(ISBLANK(BC26),"",BC26)</f>
        <v>0.72</v>
      </c>
      <c r="P47" s="340"/>
      <c r="Q47" s="341"/>
      <c r="R47" s="337">
        <f>IFERROR(J47-L47,"")</f>
        <v>0.61999999999999988</v>
      </c>
      <c r="S47" s="338"/>
      <c r="T47" s="338"/>
      <c r="U47" s="335">
        <f>IFERROR(K47-O47,"")</f>
        <v>0.26</v>
      </c>
      <c r="V47" s="335"/>
      <c r="W47" s="336"/>
      <c r="X47" s="334">
        <f>IFERROR(R47/J47*100,"")</f>
        <v>53.913043478260867</v>
      </c>
      <c r="Y47" s="330"/>
      <c r="Z47" s="330"/>
      <c r="AA47" s="330">
        <f>IFERROR(U47/K47*100,"")</f>
        <v>26.530612244897959</v>
      </c>
      <c r="AB47" s="330"/>
      <c r="AC47" s="333"/>
      <c r="AD47" s="99"/>
      <c r="AE47" s="295" t="s">
        <v>94</v>
      </c>
      <c r="AF47" s="267"/>
      <c r="AG47" s="267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  <c r="AR47" s="267"/>
      <c r="AS47" s="267"/>
      <c r="AT47" s="267" t="s">
        <v>95</v>
      </c>
      <c r="AU47" s="267"/>
      <c r="AV47" s="267"/>
      <c r="AW47" s="267"/>
      <c r="AX47" s="267"/>
      <c r="AY47" s="267"/>
      <c r="AZ47" s="267"/>
      <c r="BA47" s="267"/>
      <c r="BB47" s="267"/>
      <c r="BC47" s="267"/>
      <c r="BD47" s="267"/>
      <c r="BE47" s="267"/>
      <c r="BF47" s="267"/>
      <c r="BG47" s="267"/>
      <c r="BH47" s="267"/>
      <c r="BI47" s="268"/>
    </row>
    <row r="48" spans="1:61" ht="17.25" customHeight="1">
      <c r="A48" s="154">
        <v>2</v>
      </c>
      <c r="B48" s="157">
        <f t="shared" ref="B48:B56" si="4">IF(AND(T27&lt;&gt;"",Y27&lt;&gt;""), $AA$6, "")</f>
        <v>45602</v>
      </c>
      <c r="C48" s="71">
        <f t="shared" ref="C48:C55" si="5">IF(ISBLANK(T27),"",(T27))</f>
        <v>-1.573</v>
      </c>
      <c r="D48" s="72">
        <f t="shared" ref="D48:D56" si="6">IF(ISBLANK(Y27),"",Y27)</f>
        <v>-1.607</v>
      </c>
      <c r="E48" s="76">
        <f t="shared" ref="E48:E56" si="7">IF(AND(T27&lt;&gt;"",Y27&lt;&gt;""), ABS(T27-Y27), "")</f>
        <v>3.400000000000003E-2</v>
      </c>
      <c r="F48" s="275">
        <f t="shared" ref="F48:F56" si="8">IF(ISBLANK(AI27),"",AI27)</f>
        <v>80</v>
      </c>
      <c r="G48" s="273"/>
      <c r="H48" s="273">
        <f t="shared" ref="H48:H56" si="9">IF(ISBLANK(AN27),"",AN27)</f>
        <v>18</v>
      </c>
      <c r="I48" s="276"/>
      <c r="J48" s="65">
        <f t="shared" ref="J48:J56" si="10">IF(ISBLANK(AT27),"",AT27)</f>
        <v>1.96</v>
      </c>
      <c r="K48" s="66">
        <f t="shared" ref="K48:K56" si="11">IF(ISBLANK(AW27),"",AW27)</f>
        <v>1.42</v>
      </c>
      <c r="L48" s="277">
        <f t="shared" ref="L48:L56" si="12">IF(ISBLANK(AZ27),"",AZ27)</f>
        <v>0.88</v>
      </c>
      <c r="M48" s="278"/>
      <c r="N48" s="278"/>
      <c r="O48" s="278">
        <f t="shared" ref="O48:O56" si="13">IF(ISBLANK(BC27),"",BC27)</f>
        <v>0.87</v>
      </c>
      <c r="P48" s="278"/>
      <c r="Q48" s="279"/>
      <c r="R48" s="280">
        <f t="shared" ref="R48:R56" si="14">IFERROR(J48-L48,"")</f>
        <v>1.08</v>
      </c>
      <c r="S48" s="281"/>
      <c r="T48" s="281"/>
      <c r="U48" s="282">
        <f t="shared" ref="U48:U56" si="15">IFERROR(K48-O48,"")</f>
        <v>0.54999999999999993</v>
      </c>
      <c r="V48" s="282"/>
      <c r="W48" s="283"/>
      <c r="X48" s="284">
        <f t="shared" ref="X48:X56" si="16">IFERROR(R48/J48*100,"")</f>
        <v>55.102040816326536</v>
      </c>
      <c r="Y48" s="273"/>
      <c r="Z48" s="273"/>
      <c r="AA48" s="273">
        <f t="shared" ref="AA48:AA56" si="17">IFERROR(U48/K48*100,"")</f>
        <v>38.732394366197184</v>
      </c>
      <c r="AB48" s="273"/>
      <c r="AC48" s="274"/>
      <c r="AD48" s="99"/>
      <c r="AE48" s="263"/>
      <c r="AF48" s="264"/>
      <c r="AG48" s="264"/>
      <c r="AH48" s="264"/>
      <c r="AI48" s="264"/>
      <c r="AJ48" s="264"/>
      <c r="AK48" s="264"/>
      <c r="AL48" s="264"/>
      <c r="AM48" s="264"/>
      <c r="AN48" s="264"/>
      <c r="AO48" s="264"/>
      <c r="AP48" s="264"/>
      <c r="AQ48" s="264"/>
      <c r="AR48" s="264"/>
      <c r="AS48" s="264"/>
      <c r="AT48" s="264"/>
      <c r="AU48" s="264"/>
      <c r="AV48" s="264"/>
      <c r="AW48" s="264"/>
      <c r="AX48" s="264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9"/>
    </row>
    <row r="49" spans="1:61" ht="17.25" customHeight="1">
      <c r="A49" s="154">
        <v>3</v>
      </c>
      <c r="B49" s="157" t="str">
        <f t="shared" si="4"/>
        <v/>
      </c>
      <c r="C49" s="71" t="str">
        <f t="shared" si="5"/>
        <v/>
      </c>
      <c r="D49" s="72" t="str">
        <f t="shared" si="6"/>
        <v/>
      </c>
      <c r="E49" s="76" t="str">
        <f t="shared" si="7"/>
        <v/>
      </c>
      <c r="F49" s="275" t="str">
        <f t="shared" si="8"/>
        <v/>
      </c>
      <c r="G49" s="273"/>
      <c r="H49" s="273" t="str">
        <f t="shared" si="9"/>
        <v/>
      </c>
      <c r="I49" s="276"/>
      <c r="J49" s="65" t="str">
        <f t="shared" si="10"/>
        <v/>
      </c>
      <c r="K49" s="66" t="str">
        <f t="shared" si="11"/>
        <v/>
      </c>
      <c r="L49" s="277" t="str">
        <f t="shared" si="12"/>
        <v/>
      </c>
      <c r="M49" s="278"/>
      <c r="N49" s="278"/>
      <c r="O49" s="278" t="str">
        <f t="shared" si="13"/>
        <v/>
      </c>
      <c r="P49" s="278"/>
      <c r="Q49" s="279"/>
      <c r="R49" s="280" t="str">
        <f t="shared" si="14"/>
        <v/>
      </c>
      <c r="S49" s="281"/>
      <c r="T49" s="281"/>
      <c r="U49" s="282" t="str">
        <f t="shared" si="15"/>
        <v/>
      </c>
      <c r="V49" s="282"/>
      <c r="W49" s="283"/>
      <c r="X49" s="284" t="str">
        <f t="shared" si="16"/>
        <v/>
      </c>
      <c r="Y49" s="273"/>
      <c r="Z49" s="273"/>
      <c r="AA49" s="273" t="str">
        <f t="shared" si="17"/>
        <v/>
      </c>
      <c r="AB49" s="273"/>
      <c r="AC49" s="274"/>
      <c r="AD49" s="99"/>
      <c r="AE49" s="263" t="s">
        <v>96</v>
      </c>
      <c r="AF49" s="264"/>
      <c r="AG49" s="264"/>
      <c r="AH49" s="264"/>
      <c r="AI49" s="264"/>
      <c r="AJ49" s="264"/>
      <c r="AK49" s="264"/>
      <c r="AL49" s="264"/>
      <c r="AM49" s="264"/>
      <c r="AN49" s="264"/>
      <c r="AO49" s="264"/>
      <c r="AP49" s="264"/>
      <c r="AQ49" s="264"/>
      <c r="AR49" s="264"/>
      <c r="AS49" s="264"/>
      <c r="AT49" s="264" t="s">
        <v>97</v>
      </c>
      <c r="AU49" s="264"/>
      <c r="AV49" s="264"/>
      <c r="AW49" s="264"/>
      <c r="AX49" s="264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9"/>
    </row>
    <row r="50" spans="1:61" ht="17.25" customHeight="1">
      <c r="A50" s="154">
        <v>4</v>
      </c>
      <c r="B50" s="157" t="str">
        <f t="shared" si="4"/>
        <v/>
      </c>
      <c r="C50" s="71" t="str">
        <f t="shared" si="5"/>
        <v/>
      </c>
      <c r="D50" s="72" t="str">
        <f t="shared" si="6"/>
        <v/>
      </c>
      <c r="E50" s="76" t="str">
        <f t="shared" si="7"/>
        <v/>
      </c>
      <c r="F50" s="275" t="str">
        <f t="shared" si="8"/>
        <v/>
      </c>
      <c r="G50" s="273"/>
      <c r="H50" s="273" t="str">
        <f t="shared" si="9"/>
        <v/>
      </c>
      <c r="I50" s="276"/>
      <c r="J50" s="65" t="str">
        <f t="shared" si="10"/>
        <v/>
      </c>
      <c r="K50" s="66" t="str">
        <f t="shared" si="11"/>
        <v/>
      </c>
      <c r="L50" s="277" t="str">
        <f t="shared" si="12"/>
        <v/>
      </c>
      <c r="M50" s="278"/>
      <c r="N50" s="278"/>
      <c r="O50" s="278" t="str">
        <f t="shared" si="13"/>
        <v/>
      </c>
      <c r="P50" s="278"/>
      <c r="Q50" s="279"/>
      <c r="R50" s="280" t="str">
        <f t="shared" si="14"/>
        <v/>
      </c>
      <c r="S50" s="281"/>
      <c r="T50" s="281"/>
      <c r="U50" s="282" t="str">
        <f t="shared" ref="U50" si="18">IFERROR(K50-O50,"")</f>
        <v/>
      </c>
      <c r="V50" s="282"/>
      <c r="W50" s="283"/>
      <c r="X50" s="284" t="str">
        <f t="shared" si="16"/>
        <v/>
      </c>
      <c r="Y50" s="273"/>
      <c r="Z50" s="273"/>
      <c r="AA50" s="273" t="str">
        <f t="shared" si="17"/>
        <v/>
      </c>
      <c r="AB50" s="273"/>
      <c r="AC50" s="274"/>
      <c r="AD50" s="99"/>
      <c r="AE50" s="263"/>
      <c r="AF50" s="264"/>
      <c r="AG50" s="264"/>
      <c r="AH50" s="264"/>
      <c r="AI50" s="264"/>
      <c r="AJ50" s="264"/>
      <c r="AK50" s="264"/>
      <c r="AL50" s="264"/>
      <c r="AM50" s="264"/>
      <c r="AN50" s="264"/>
      <c r="AO50" s="264"/>
      <c r="AP50" s="264"/>
      <c r="AQ50" s="264"/>
      <c r="AR50" s="264"/>
      <c r="AS50" s="264"/>
      <c r="AT50" s="264"/>
      <c r="AU50" s="264"/>
      <c r="AV50" s="264"/>
      <c r="AW50" s="264"/>
      <c r="AX50" s="264"/>
      <c r="AY50" s="264"/>
      <c r="AZ50" s="264"/>
      <c r="BA50" s="264"/>
      <c r="BB50" s="264"/>
      <c r="BC50" s="264"/>
      <c r="BD50" s="264"/>
      <c r="BE50" s="264"/>
      <c r="BF50" s="264"/>
      <c r="BG50" s="264"/>
      <c r="BH50" s="264"/>
      <c r="BI50" s="269"/>
    </row>
    <row r="51" spans="1:61" ht="17.25" customHeight="1">
      <c r="A51" s="154">
        <v>5</v>
      </c>
      <c r="B51" s="157" t="str">
        <f t="shared" si="4"/>
        <v/>
      </c>
      <c r="C51" s="71" t="str">
        <f t="shared" si="5"/>
        <v/>
      </c>
      <c r="D51" s="72" t="str">
        <f t="shared" si="6"/>
        <v/>
      </c>
      <c r="E51" s="76" t="str">
        <f t="shared" si="7"/>
        <v/>
      </c>
      <c r="F51" s="275" t="str">
        <f t="shared" si="8"/>
        <v/>
      </c>
      <c r="G51" s="273"/>
      <c r="H51" s="273" t="str">
        <f t="shared" si="9"/>
        <v/>
      </c>
      <c r="I51" s="276"/>
      <c r="J51" s="65" t="str">
        <f t="shared" si="10"/>
        <v/>
      </c>
      <c r="K51" s="66" t="str">
        <f t="shared" si="11"/>
        <v/>
      </c>
      <c r="L51" s="277" t="str">
        <f t="shared" si="12"/>
        <v/>
      </c>
      <c r="M51" s="278"/>
      <c r="N51" s="278"/>
      <c r="O51" s="278" t="str">
        <f t="shared" si="13"/>
        <v/>
      </c>
      <c r="P51" s="278"/>
      <c r="Q51" s="279"/>
      <c r="R51" s="280" t="str">
        <f t="shared" si="14"/>
        <v/>
      </c>
      <c r="S51" s="281"/>
      <c r="T51" s="281"/>
      <c r="U51" s="282" t="str">
        <f t="shared" si="15"/>
        <v/>
      </c>
      <c r="V51" s="282"/>
      <c r="W51" s="283"/>
      <c r="X51" s="284" t="str">
        <f t="shared" si="16"/>
        <v/>
      </c>
      <c r="Y51" s="273"/>
      <c r="Z51" s="273"/>
      <c r="AA51" s="273" t="str">
        <f t="shared" si="17"/>
        <v/>
      </c>
      <c r="AB51" s="273"/>
      <c r="AC51" s="274"/>
      <c r="AD51" s="99"/>
      <c r="AE51" s="263" t="s">
        <v>98</v>
      </c>
      <c r="AF51" s="264"/>
      <c r="AG51" s="264"/>
      <c r="AH51" s="264"/>
      <c r="AI51" s="264"/>
      <c r="AJ51" s="264"/>
      <c r="AK51" s="264"/>
      <c r="AL51" s="264"/>
      <c r="AM51" s="264"/>
      <c r="AN51" s="264"/>
      <c r="AO51" s="264"/>
      <c r="AP51" s="264"/>
      <c r="AQ51" s="264"/>
      <c r="AR51" s="264"/>
      <c r="AS51" s="264"/>
      <c r="AT51" s="264" t="s">
        <v>99</v>
      </c>
      <c r="AU51" s="264"/>
      <c r="AV51" s="264"/>
      <c r="AW51" s="264"/>
      <c r="AX51" s="264"/>
      <c r="AY51" s="264"/>
      <c r="AZ51" s="264"/>
      <c r="BA51" s="264"/>
      <c r="BB51" s="264"/>
      <c r="BC51" s="264"/>
      <c r="BD51" s="264"/>
      <c r="BE51" s="264"/>
      <c r="BF51" s="264"/>
      <c r="BG51" s="264"/>
      <c r="BH51" s="264"/>
      <c r="BI51" s="269"/>
    </row>
    <row r="52" spans="1:61" ht="17.25" customHeight="1">
      <c r="A52" s="154">
        <v>6</v>
      </c>
      <c r="B52" s="157" t="str">
        <f t="shared" si="4"/>
        <v/>
      </c>
      <c r="C52" s="71" t="str">
        <f t="shared" si="5"/>
        <v/>
      </c>
      <c r="D52" s="72" t="str">
        <f t="shared" si="6"/>
        <v/>
      </c>
      <c r="E52" s="76" t="str">
        <f t="shared" si="7"/>
        <v/>
      </c>
      <c r="F52" s="275" t="str">
        <f t="shared" si="8"/>
        <v/>
      </c>
      <c r="G52" s="273"/>
      <c r="H52" s="273" t="str">
        <f t="shared" si="9"/>
        <v/>
      </c>
      <c r="I52" s="276"/>
      <c r="J52" s="65" t="str">
        <f t="shared" si="10"/>
        <v/>
      </c>
      <c r="K52" s="66" t="str">
        <f t="shared" si="11"/>
        <v/>
      </c>
      <c r="L52" s="277" t="str">
        <f t="shared" si="12"/>
        <v/>
      </c>
      <c r="M52" s="278"/>
      <c r="N52" s="278"/>
      <c r="O52" s="278" t="str">
        <f t="shared" si="13"/>
        <v/>
      </c>
      <c r="P52" s="278"/>
      <c r="Q52" s="279"/>
      <c r="R52" s="280" t="str">
        <f t="shared" si="14"/>
        <v/>
      </c>
      <c r="S52" s="281"/>
      <c r="T52" s="281"/>
      <c r="U52" s="282" t="str">
        <f t="shared" si="15"/>
        <v/>
      </c>
      <c r="V52" s="282"/>
      <c r="W52" s="283"/>
      <c r="X52" s="284" t="str">
        <f t="shared" si="16"/>
        <v/>
      </c>
      <c r="Y52" s="273"/>
      <c r="Z52" s="273"/>
      <c r="AA52" s="273" t="str">
        <f t="shared" si="17"/>
        <v/>
      </c>
      <c r="AB52" s="273"/>
      <c r="AC52" s="274"/>
      <c r="AD52" s="99"/>
      <c r="AE52" s="263"/>
      <c r="AF52" s="264"/>
      <c r="AG52" s="264"/>
      <c r="AH52" s="264"/>
      <c r="AI52" s="264"/>
      <c r="AJ52" s="264"/>
      <c r="AK52" s="264"/>
      <c r="AL52" s="264"/>
      <c r="AM52" s="264"/>
      <c r="AN52" s="264"/>
      <c r="AO52" s="264"/>
      <c r="AP52" s="264"/>
      <c r="AQ52" s="264"/>
      <c r="AR52" s="264"/>
      <c r="AS52" s="264"/>
      <c r="AT52" s="264"/>
      <c r="AU52" s="264"/>
      <c r="AV52" s="264"/>
      <c r="AW52" s="264"/>
      <c r="AX52" s="264"/>
      <c r="AY52" s="264"/>
      <c r="AZ52" s="264"/>
      <c r="BA52" s="264"/>
      <c r="BB52" s="264"/>
      <c r="BC52" s="264"/>
      <c r="BD52" s="264"/>
      <c r="BE52" s="264"/>
      <c r="BF52" s="264"/>
      <c r="BG52" s="264"/>
      <c r="BH52" s="264"/>
      <c r="BI52" s="269"/>
    </row>
    <row r="53" spans="1:61" ht="17.25" customHeight="1">
      <c r="A53" s="154">
        <v>7</v>
      </c>
      <c r="B53" s="157" t="str">
        <f t="shared" si="4"/>
        <v/>
      </c>
      <c r="C53" s="71" t="str">
        <f t="shared" si="5"/>
        <v/>
      </c>
      <c r="D53" s="72" t="str">
        <f t="shared" si="6"/>
        <v/>
      </c>
      <c r="E53" s="76" t="str">
        <f t="shared" si="7"/>
        <v/>
      </c>
      <c r="F53" s="275" t="str">
        <f t="shared" si="8"/>
        <v/>
      </c>
      <c r="G53" s="273"/>
      <c r="H53" s="273" t="str">
        <f t="shared" si="9"/>
        <v/>
      </c>
      <c r="I53" s="276"/>
      <c r="J53" s="65" t="str">
        <f t="shared" si="10"/>
        <v/>
      </c>
      <c r="K53" s="66" t="str">
        <f t="shared" si="11"/>
        <v/>
      </c>
      <c r="L53" s="277" t="str">
        <f t="shared" si="12"/>
        <v/>
      </c>
      <c r="M53" s="278"/>
      <c r="N53" s="278"/>
      <c r="O53" s="278" t="str">
        <f t="shared" si="13"/>
        <v/>
      </c>
      <c r="P53" s="278"/>
      <c r="Q53" s="279"/>
      <c r="R53" s="280" t="str">
        <f t="shared" si="14"/>
        <v/>
      </c>
      <c r="S53" s="281"/>
      <c r="T53" s="281"/>
      <c r="U53" s="282" t="str">
        <f t="shared" si="15"/>
        <v/>
      </c>
      <c r="V53" s="282"/>
      <c r="W53" s="283"/>
      <c r="X53" s="284" t="str">
        <f t="shared" si="16"/>
        <v/>
      </c>
      <c r="Y53" s="273"/>
      <c r="Z53" s="273"/>
      <c r="AA53" s="273" t="str">
        <f t="shared" si="17"/>
        <v/>
      </c>
      <c r="AB53" s="273"/>
      <c r="AC53" s="274"/>
      <c r="AD53" s="99"/>
      <c r="AE53" s="263" t="s">
        <v>100</v>
      </c>
      <c r="AF53" s="264"/>
      <c r="AG53" s="264"/>
      <c r="AH53" s="264"/>
      <c r="AI53" s="264"/>
      <c r="AJ53" s="264"/>
      <c r="AK53" s="264"/>
      <c r="AL53" s="264"/>
      <c r="AM53" s="264"/>
      <c r="AN53" s="264"/>
      <c r="AO53" s="264"/>
      <c r="AP53" s="264"/>
      <c r="AQ53" s="264"/>
      <c r="AR53" s="264"/>
      <c r="AS53" s="264"/>
      <c r="AT53" s="264" t="s">
        <v>101</v>
      </c>
      <c r="AU53" s="264"/>
      <c r="AV53" s="264"/>
      <c r="AW53" s="264"/>
      <c r="AX53" s="264"/>
      <c r="AY53" s="264"/>
      <c r="AZ53" s="264"/>
      <c r="BA53" s="264"/>
      <c r="BB53" s="264"/>
      <c r="BC53" s="264"/>
      <c r="BD53" s="264"/>
      <c r="BE53" s="264"/>
      <c r="BF53" s="264"/>
      <c r="BG53" s="264"/>
      <c r="BH53" s="264"/>
      <c r="BI53" s="269"/>
    </row>
    <row r="54" spans="1:61" ht="17.25" customHeight="1">
      <c r="A54" s="154">
        <v>8</v>
      </c>
      <c r="B54" s="157" t="str">
        <f t="shared" si="4"/>
        <v/>
      </c>
      <c r="C54" s="71" t="str">
        <f t="shared" si="5"/>
        <v/>
      </c>
      <c r="D54" s="72" t="str">
        <f t="shared" si="6"/>
        <v/>
      </c>
      <c r="E54" s="76" t="str">
        <f t="shared" si="7"/>
        <v/>
      </c>
      <c r="F54" s="275" t="str">
        <f t="shared" si="8"/>
        <v/>
      </c>
      <c r="G54" s="273"/>
      <c r="H54" s="273" t="str">
        <f t="shared" si="9"/>
        <v/>
      </c>
      <c r="I54" s="276"/>
      <c r="J54" s="65" t="str">
        <f t="shared" si="10"/>
        <v/>
      </c>
      <c r="K54" s="66" t="str">
        <f t="shared" si="11"/>
        <v/>
      </c>
      <c r="L54" s="277" t="str">
        <f t="shared" si="12"/>
        <v/>
      </c>
      <c r="M54" s="278"/>
      <c r="N54" s="278"/>
      <c r="O54" s="278" t="str">
        <f t="shared" si="13"/>
        <v/>
      </c>
      <c r="P54" s="278"/>
      <c r="Q54" s="279"/>
      <c r="R54" s="280" t="str">
        <f t="shared" si="14"/>
        <v/>
      </c>
      <c r="S54" s="281"/>
      <c r="T54" s="281"/>
      <c r="U54" s="282" t="str">
        <f t="shared" si="15"/>
        <v/>
      </c>
      <c r="V54" s="282"/>
      <c r="W54" s="283"/>
      <c r="X54" s="284" t="str">
        <f t="shared" si="16"/>
        <v/>
      </c>
      <c r="Y54" s="273"/>
      <c r="Z54" s="273"/>
      <c r="AA54" s="273" t="str">
        <f t="shared" si="17"/>
        <v/>
      </c>
      <c r="AB54" s="273"/>
      <c r="AC54" s="274"/>
      <c r="AD54" s="99"/>
      <c r="AE54" s="263"/>
      <c r="AF54" s="264"/>
      <c r="AG54" s="264"/>
      <c r="AH54" s="264"/>
      <c r="AI54" s="264"/>
      <c r="AJ54" s="264"/>
      <c r="AK54" s="264"/>
      <c r="AL54" s="264"/>
      <c r="AM54" s="264"/>
      <c r="AN54" s="264"/>
      <c r="AO54" s="264"/>
      <c r="AP54" s="264"/>
      <c r="AQ54" s="264"/>
      <c r="AR54" s="264"/>
      <c r="AS54" s="264"/>
      <c r="AT54" s="264"/>
      <c r="AU54" s="264"/>
      <c r="AV54" s="264"/>
      <c r="AW54" s="264"/>
      <c r="AX54" s="264"/>
      <c r="AY54" s="264"/>
      <c r="AZ54" s="264"/>
      <c r="BA54" s="264"/>
      <c r="BB54" s="264"/>
      <c r="BC54" s="264"/>
      <c r="BD54" s="264"/>
      <c r="BE54" s="264"/>
      <c r="BF54" s="264"/>
      <c r="BG54" s="264"/>
      <c r="BH54" s="264"/>
      <c r="BI54" s="269"/>
    </row>
    <row r="55" spans="1:61" ht="17.25" customHeight="1">
      <c r="A55" s="154">
        <v>9</v>
      </c>
      <c r="B55" s="157" t="str">
        <f t="shared" si="4"/>
        <v/>
      </c>
      <c r="C55" s="71" t="str">
        <f t="shared" si="5"/>
        <v/>
      </c>
      <c r="D55" s="72" t="str">
        <f t="shared" si="6"/>
        <v/>
      </c>
      <c r="E55" s="76" t="str">
        <f t="shared" si="7"/>
        <v/>
      </c>
      <c r="F55" s="275" t="str">
        <f t="shared" si="8"/>
        <v/>
      </c>
      <c r="G55" s="273"/>
      <c r="H55" s="273" t="str">
        <f t="shared" si="9"/>
        <v/>
      </c>
      <c r="I55" s="276"/>
      <c r="J55" s="65" t="str">
        <f t="shared" si="10"/>
        <v/>
      </c>
      <c r="K55" s="66" t="str">
        <f t="shared" si="11"/>
        <v/>
      </c>
      <c r="L55" s="277" t="str">
        <f t="shared" si="12"/>
        <v/>
      </c>
      <c r="M55" s="278"/>
      <c r="N55" s="278"/>
      <c r="O55" s="278" t="str">
        <f t="shared" si="13"/>
        <v/>
      </c>
      <c r="P55" s="278"/>
      <c r="Q55" s="279"/>
      <c r="R55" s="280" t="str">
        <f t="shared" si="14"/>
        <v/>
      </c>
      <c r="S55" s="281"/>
      <c r="T55" s="281"/>
      <c r="U55" s="282" t="str">
        <f t="shared" si="15"/>
        <v/>
      </c>
      <c r="V55" s="282"/>
      <c r="W55" s="283"/>
      <c r="X55" s="284" t="str">
        <f t="shared" si="16"/>
        <v/>
      </c>
      <c r="Y55" s="273"/>
      <c r="Z55" s="273"/>
      <c r="AA55" s="273" t="str">
        <f t="shared" si="17"/>
        <v/>
      </c>
      <c r="AB55" s="273"/>
      <c r="AC55" s="274"/>
      <c r="AD55" s="99"/>
      <c r="AE55" s="263" t="s">
        <v>102</v>
      </c>
      <c r="AF55" s="264"/>
      <c r="AG55" s="264"/>
      <c r="AH55" s="264"/>
      <c r="AI55" s="264"/>
      <c r="AJ55" s="264"/>
      <c r="AK55" s="264"/>
      <c r="AL55" s="264"/>
      <c r="AM55" s="264"/>
      <c r="AN55" s="264"/>
      <c r="AO55" s="264"/>
      <c r="AP55" s="264"/>
      <c r="AQ55" s="264"/>
      <c r="AR55" s="264"/>
      <c r="AS55" s="264"/>
      <c r="AT55" s="264" t="s">
        <v>103</v>
      </c>
      <c r="AU55" s="264"/>
      <c r="AV55" s="264"/>
      <c r="AW55" s="264"/>
      <c r="AX55" s="264"/>
      <c r="AY55" s="264"/>
      <c r="AZ55" s="264"/>
      <c r="BA55" s="264"/>
      <c r="BB55" s="264"/>
      <c r="BC55" s="264"/>
      <c r="BD55" s="264"/>
      <c r="BE55" s="264"/>
      <c r="BF55" s="264"/>
      <c r="BG55" s="264"/>
      <c r="BH55" s="264"/>
      <c r="BI55" s="269"/>
    </row>
    <row r="56" spans="1:61" ht="17.25" customHeight="1" thickBot="1">
      <c r="A56" s="155">
        <v>10</v>
      </c>
      <c r="B56" s="158" t="str">
        <f t="shared" si="4"/>
        <v/>
      </c>
      <c r="C56" s="73" t="str">
        <f>IF(ISBLANK(T35),"",(T35))</f>
        <v/>
      </c>
      <c r="D56" s="74" t="str">
        <f t="shared" si="6"/>
        <v/>
      </c>
      <c r="E56" s="77" t="str">
        <f t="shared" si="7"/>
        <v/>
      </c>
      <c r="F56" s="285" t="str">
        <f t="shared" si="8"/>
        <v/>
      </c>
      <c r="G56" s="271"/>
      <c r="H56" s="271" t="str">
        <f t="shared" si="9"/>
        <v/>
      </c>
      <c r="I56" s="286"/>
      <c r="J56" s="67" t="str">
        <f t="shared" si="10"/>
        <v/>
      </c>
      <c r="K56" s="68" t="str">
        <f t="shared" si="11"/>
        <v/>
      </c>
      <c r="L56" s="287" t="str">
        <f t="shared" si="12"/>
        <v/>
      </c>
      <c r="M56" s="288"/>
      <c r="N56" s="288"/>
      <c r="O56" s="288" t="str">
        <f t="shared" si="13"/>
        <v/>
      </c>
      <c r="P56" s="288"/>
      <c r="Q56" s="289"/>
      <c r="R56" s="290" t="str">
        <f t="shared" si="14"/>
        <v/>
      </c>
      <c r="S56" s="291"/>
      <c r="T56" s="291"/>
      <c r="U56" s="292" t="str">
        <f t="shared" si="15"/>
        <v/>
      </c>
      <c r="V56" s="292"/>
      <c r="W56" s="293"/>
      <c r="X56" s="294" t="str">
        <f t="shared" si="16"/>
        <v/>
      </c>
      <c r="Y56" s="271"/>
      <c r="Z56" s="271"/>
      <c r="AA56" s="271" t="str">
        <f t="shared" si="17"/>
        <v/>
      </c>
      <c r="AB56" s="271"/>
      <c r="AC56" s="272"/>
      <c r="AD56" s="100"/>
      <c r="AE56" s="265"/>
      <c r="AF56" s="266"/>
      <c r="AG56" s="266"/>
      <c r="AH56" s="266"/>
      <c r="AI56" s="266"/>
      <c r="AJ56" s="266"/>
      <c r="AK56" s="266"/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70"/>
    </row>
    <row r="57" spans="1:61" ht="15.75" thickTop="1"/>
    <row r="58" spans="1:61">
      <c r="A58" s="98"/>
      <c r="B58" s="98"/>
    </row>
  </sheetData>
  <dataConsolidate/>
  <mergeCells count="423">
    <mergeCell ref="F2:AZ4"/>
    <mergeCell ref="C2:E2"/>
    <mergeCell ref="C3:E3"/>
    <mergeCell ref="C4:E4"/>
    <mergeCell ref="B24:B25"/>
    <mergeCell ref="A45:A46"/>
    <mergeCell ref="AN31:AS31"/>
    <mergeCell ref="AT31:AV31"/>
    <mergeCell ref="AN29:AS29"/>
    <mergeCell ref="AT29:AV29"/>
    <mergeCell ref="T29:X29"/>
    <mergeCell ref="H37:S37"/>
    <mergeCell ref="AT36:BI36"/>
    <mergeCell ref="AT41:BI42"/>
    <mergeCell ref="F37:G37"/>
    <mergeCell ref="E36:G36"/>
    <mergeCell ref="AT37:BA38"/>
    <mergeCell ref="AT40:BA40"/>
    <mergeCell ref="AZ35:BB35"/>
    <mergeCell ref="BC35:BE35"/>
    <mergeCell ref="BB37:BI37"/>
    <mergeCell ref="BB38:BI38"/>
    <mergeCell ref="BB40:BI40"/>
    <mergeCell ref="BF33:BH33"/>
    <mergeCell ref="AW26:AY26"/>
    <mergeCell ref="AT27:AV27"/>
    <mergeCell ref="AI35:AM35"/>
    <mergeCell ref="F33:G33"/>
    <mergeCell ref="T28:X28"/>
    <mergeCell ref="BF34:BH34"/>
    <mergeCell ref="BF35:BH35"/>
    <mergeCell ref="C34:D34"/>
    <mergeCell ref="H33:S33"/>
    <mergeCell ref="AD32:AH32"/>
    <mergeCell ref="AD33:AH33"/>
    <mergeCell ref="AD34:AH34"/>
    <mergeCell ref="AD35:AH35"/>
    <mergeCell ref="AW29:AY29"/>
    <mergeCell ref="AW30:AY30"/>
    <mergeCell ref="AW31:AY31"/>
    <mergeCell ref="AI34:AM34"/>
    <mergeCell ref="AT34:AV34"/>
    <mergeCell ref="AT33:AV33"/>
    <mergeCell ref="AW33:AY33"/>
    <mergeCell ref="BC33:BE33"/>
    <mergeCell ref="H29:S29"/>
    <mergeCell ref="H30:S30"/>
    <mergeCell ref="T30:X30"/>
    <mergeCell ref="BF28:BH28"/>
    <mergeCell ref="AZ29:BB29"/>
    <mergeCell ref="BC29:BE29"/>
    <mergeCell ref="BF29:BH29"/>
    <mergeCell ref="AZ30:BB30"/>
    <mergeCell ref="BC30:BE30"/>
    <mergeCell ref="BF30:BH30"/>
    <mergeCell ref="AW28:AY28"/>
    <mergeCell ref="AZ28:BB28"/>
    <mergeCell ref="BC28:BE28"/>
    <mergeCell ref="BC34:BE34"/>
    <mergeCell ref="AZ33:BB33"/>
    <mergeCell ref="BC32:BE32"/>
    <mergeCell ref="AT28:AV28"/>
    <mergeCell ref="AD27:AH27"/>
    <mergeCell ref="AD28:AH28"/>
    <mergeCell ref="AZ32:BB32"/>
    <mergeCell ref="AN35:AS35"/>
    <mergeCell ref="T33:X33"/>
    <mergeCell ref="AI33:AM33"/>
    <mergeCell ref="AN30:AS30"/>
    <mergeCell ref="AN27:AS27"/>
    <mergeCell ref="AI27:AM27"/>
    <mergeCell ref="AI28:AM28"/>
    <mergeCell ref="AI29:AM29"/>
    <mergeCell ref="AI30:AM30"/>
    <mergeCell ref="AI31:AM31"/>
    <mergeCell ref="AI32:AM32"/>
    <mergeCell ref="AD29:AH29"/>
    <mergeCell ref="BC31:BE31"/>
    <mergeCell ref="AT30:AV30"/>
    <mergeCell ref="AT32:AV32"/>
    <mergeCell ref="AW32:AY32"/>
    <mergeCell ref="AW27:AY27"/>
    <mergeCell ref="T37:AS37"/>
    <mergeCell ref="AW34:AY34"/>
    <mergeCell ref="AZ31:BB31"/>
    <mergeCell ref="T35:X35"/>
    <mergeCell ref="AN36:AS36"/>
    <mergeCell ref="T34:X34"/>
    <mergeCell ref="AT35:AV35"/>
    <mergeCell ref="AW35:AY35"/>
    <mergeCell ref="AZ34:BB34"/>
    <mergeCell ref="BD10:BD11"/>
    <mergeCell ref="BB10:BB11"/>
    <mergeCell ref="AZ10:AZ11"/>
    <mergeCell ref="AN10:AN11"/>
    <mergeCell ref="AK8:AK9"/>
    <mergeCell ref="AZ25:BB25"/>
    <mergeCell ref="BC25:BE25"/>
    <mergeCell ref="H24:AS24"/>
    <mergeCell ref="AW10:AW11"/>
    <mergeCell ref="AO10:AO11"/>
    <mergeCell ref="A21:K21"/>
    <mergeCell ref="A12:K12"/>
    <mergeCell ref="A13:K13"/>
    <mergeCell ref="A8:C11"/>
    <mergeCell ref="D8:D9"/>
    <mergeCell ref="A14:K14"/>
    <mergeCell ref="A17:K17"/>
    <mergeCell ref="E8:E9"/>
    <mergeCell ref="F8:G11"/>
    <mergeCell ref="A15:K15"/>
    <mergeCell ref="A16:K16"/>
    <mergeCell ref="AI8:AI9"/>
    <mergeCell ref="E24:G24"/>
    <mergeCell ref="T25:X25"/>
    <mergeCell ref="BF8:BF9"/>
    <mergeCell ref="AH8:AH9"/>
    <mergeCell ref="S8:S9"/>
    <mergeCell ref="AN6:AU6"/>
    <mergeCell ref="BG8:BG9"/>
    <mergeCell ref="AE10:AE11"/>
    <mergeCell ref="AD10:AD11"/>
    <mergeCell ref="AQ10:AQ11"/>
    <mergeCell ref="AR10:AR11"/>
    <mergeCell ref="AJ10:AJ11"/>
    <mergeCell ref="AK10:AK11"/>
    <mergeCell ref="AL10:AL11"/>
    <mergeCell ref="AQ8:AQ9"/>
    <mergeCell ref="AX10:AX11"/>
    <mergeCell ref="AY10:AY11"/>
    <mergeCell ref="AL8:AL9"/>
    <mergeCell ref="BC8:BC9"/>
    <mergeCell ref="BD8:BD9"/>
    <mergeCell ref="AS8:AS9"/>
    <mergeCell ref="AM8:AM9"/>
    <mergeCell ref="AO8:AO9"/>
    <mergeCell ref="AY8:AY9"/>
    <mergeCell ref="AS10:AS11"/>
    <mergeCell ref="AH6:AM6"/>
    <mergeCell ref="C24:D25"/>
    <mergeCell ref="A24:A25"/>
    <mergeCell ref="H25:S25"/>
    <mergeCell ref="BA2:BI4"/>
    <mergeCell ref="U10:U11"/>
    <mergeCell ref="AI10:AI11"/>
    <mergeCell ref="BF10:BF11"/>
    <mergeCell ref="M10:M11"/>
    <mergeCell ref="N10:N11"/>
    <mergeCell ref="O10:O11"/>
    <mergeCell ref="P10:P11"/>
    <mergeCell ref="AZ8:AZ9"/>
    <mergeCell ref="BA8:BA9"/>
    <mergeCell ref="AC8:AC9"/>
    <mergeCell ref="AT8:AT9"/>
    <mergeCell ref="AU8:AU9"/>
    <mergeCell ref="AV8:AV9"/>
    <mergeCell ref="AW8:AW9"/>
    <mergeCell ref="V8:V9"/>
    <mergeCell ref="BE6:BI6"/>
    <mergeCell ref="AA6:AG6"/>
    <mergeCell ref="AM10:AM11"/>
    <mergeCell ref="F25:G25"/>
    <mergeCell ref="A19:K20"/>
    <mergeCell ref="H35:S35"/>
    <mergeCell ref="H34:S34"/>
    <mergeCell ref="H31:S31"/>
    <mergeCell ref="F31:G31"/>
    <mergeCell ref="H26:S26"/>
    <mergeCell ref="H27:S27"/>
    <mergeCell ref="H28:S28"/>
    <mergeCell ref="F30:G30"/>
    <mergeCell ref="C31:D31"/>
    <mergeCell ref="C32:D32"/>
    <mergeCell ref="C33:D33"/>
    <mergeCell ref="F32:G32"/>
    <mergeCell ref="F28:G28"/>
    <mergeCell ref="A36:D36"/>
    <mergeCell ref="F29:G29"/>
    <mergeCell ref="F34:G34"/>
    <mergeCell ref="C35:D35"/>
    <mergeCell ref="C26:D26"/>
    <mergeCell ref="C27:D27"/>
    <mergeCell ref="C28:D28"/>
    <mergeCell ref="C29:D29"/>
    <mergeCell ref="C30:D30"/>
    <mergeCell ref="F27:G27"/>
    <mergeCell ref="F26:G26"/>
    <mergeCell ref="AN26:AS26"/>
    <mergeCell ref="AN28:AS28"/>
    <mergeCell ref="AN33:AS33"/>
    <mergeCell ref="AD25:AH25"/>
    <mergeCell ref="AI25:AM25"/>
    <mergeCell ref="T31:X31"/>
    <mergeCell ref="H32:S32"/>
    <mergeCell ref="T32:X32"/>
    <mergeCell ref="AD30:AH30"/>
    <mergeCell ref="AD31:AH31"/>
    <mergeCell ref="T26:X26"/>
    <mergeCell ref="T27:X27"/>
    <mergeCell ref="Y25:AC25"/>
    <mergeCell ref="AI26:AM26"/>
    <mergeCell ref="AN32:AS32"/>
    <mergeCell ref="U46:W46"/>
    <mergeCell ref="H47:I47"/>
    <mergeCell ref="F47:G47"/>
    <mergeCell ref="F48:G48"/>
    <mergeCell ref="R48:T48"/>
    <mergeCell ref="AA47:AC47"/>
    <mergeCell ref="X47:Z47"/>
    <mergeCell ref="U47:W47"/>
    <mergeCell ref="U48:W48"/>
    <mergeCell ref="H48:I48"/>
    <mergeCell ref="X48:Z48"/>
    <mergeCell ref="AA48:AC48"/>
    <mergeCell ref="R47:T47"/>
    <mergeCell ref="L47:N47"/>
    <mergeCell ref="L48:N48"/>
    <mergeCell ref="O47:Q47"/>
    <mergeCell ref="O48:Q48"/>
    <mergeCell ref="H52:I52"/>
    <mergeCell ref="L46:N46"/>
    <mergeCell ref="C45:E45"/>
    <mergeCell ref="H45:I46"/>
    <mergeCell ref="J45:K45"/>
    <mergeCell ref="X45:AC45"/>
    <mergeCell ref="A39:E39"/>
    <mergeCell ref="O46:Q46"/>
    <mergeCell ref="F45:G46"/>
    <mergeCell ref="X46:Z46"/>
    <mergeCell ref="T39:AS39"/>
    <mergeCell ref="A44:AC44"/>
    <mergeCell ref="AE44:BI44"/>
    <mergeCell ref="AE45:BI45"/>
    <mergeCell ref="AE46:AS46"/>
    <mergeCell ref="AT46:BI46"/>
    <mergeCell ref="F39:G39"/>
    <mergeCell ref="H39:S39"/>
    <mergeCell ref="R45:W45"/>
    <mergeCell ref="R46:T46"/>
    <mergeCell ref="L45:Q45"/>
    <mergeCell ref="BB39:BI39"/>
    <mergeCell ref="AT39:BA39"/>
    <mergeCell ref="AA46:AC46"/>
    <mergeCell ref="F54:G54"/>
    <mergeCell ref="H54:I54"/>
    <mergeCell ref="L54:N54"/>
    <mergeCell ref="O54:Q54"/>
    <mergeCell ref="R54:T54"/>
    <mergeCell ref="U54:W54"/>
    <mergeCell ref="X54:Z54"/>
    <mergeCell ref="AA50:AC50"/>
    <mergeCell ref="X50:Z50"/>
    <mergeCell ref="L50:N50"/>
    <mergeCell ref="O50:Q50"/>
    <mergeCell ref="F50:G50"/>
    <mergeCell ref="R50:T50"/>
    <mergeCell ref="U50:W50"/>
    <mergeCell ref="H50:I50"/>
    <mergeCell ref="AA52:AC52"/>
    <mergeCell ref="X52:Z52"/>
    <mergeCell ref="L51:N51"/>
    <mergeCell ref="L52:N52"/>
    <mergeCell ref="O51:Q51"/>
    <mergeCell ref="O52:Q52"/>
    <mergeCell ref="H51:I51"/>
    <mergeCell ref="F51:G51"/>
    <mergeCell ref="F52:G52"/>
    <mergeCell ref="F53:G53"/>
    <mergeCell ref="AE47:AS48"/>
    <mergeCell ref="AE49:AS50"/>
    <mergeCell ref="H53:I53"/>
    <mergeCell ref="L53:N53"/>
    <mergeCell ref="O53:Q53"/>
    <mergeCell ref="R53:T53"/>
    <mergeCell ref="U53:W53"/>
    <mergeCell ref="X53:Z53"/>
    <mergeCell ref="AA53:AC53"/>
    <mergeCell ref="L49:N49"/>
    <mergeCell ref="O49:Q49"/>
    <mergeCell ref="H49:I49"/>
    <mergeCell ref="F49:G49"/>
    <mergeCell ref="R49:T49"/>
    <mergeCell ref="AA49:AC49"/>
    <mergeCell ref="X49:Z49"/>
    <mergeCell ref="U49:W49"/>
    <mergeCell ref="R51:T51"/>
    <mergeCell ref="R52:T52"/>
    <mergeCell ref="AA51:AC51"/>
    <mergeCell ref="X51:Z51"/>
    <mergeCell ref="U52:W52"/>
    <mergeCell ref="U51:W51"/>
    <mergeCell ref="F55:G55"/>
    <mergeCell ref="H55:I55"/>
    <mergeCell ref="L55:N55"/>
    <mergeCell ref="O55:Q55"/>
    <mergeCell ref="R55:T55"/>
    <mergeCell ref="U55:W55"/>
    <mergeCell ref="X55:Z55"/>
    <mergeCell ref="AA55:AC55"/>
    <mergeCell ref="F56:G56"/>
    <mergeCell ref="H56:I56"/>
    <mergeCell ref="L56:N56"/>
    <mergeCell ref="O56:Q56"/>
    <mergeCell ref="R56:T56"/>
    <mergeCell ref="U56:W56"/>
    <mergeCell ref="X56:Z56"/>
    <mergeCell ref="AE51:AS52"/>
    <mergeCell ref="AE53:AS54"/>
    <mergeCell ref="AE55:AS56"/>
    <mergeCell ref="AT47:BI48"/>
    <mergeCell ref="AT49:BI50"/>
    <mergeCell ref="AT51:BI52"/>
    <mergeCell ref="AT53:BI54"/>
    <mergeCell ref="AT55:BI56"/>
    <mergeCell ref="AA56:AC56"/>
    <mergeCell ref="AA54:AC54"/>
    <mergeCell ref="BF26:BH26"/>
    <mergeCell ref="BF31:BH31"/>
    <mergeCell ref="BF32:BH32"/>
    <mergeCell ref="BF27:BH27"/>
    <mergeCell ref="BF25:BH25"/>
    <mergeCell ref="BF22:BH22"/>
    <mergeCell ref="AW25:AY25"/>
    <mergeCell ref="AN25:AS25"/>
    <mergeCell ref="BG10:BG11"/>
    <mergeCell ref="BH10:BH11"/>
    <mergeCell ref="BE10:BE11"/>
    <mergeCell ref="AZ24:BE24"/>
    <mergeCell ref="AT25:AV25"/>
    <mergeCell ref="AT24:AY24"/>
    <mergeCell ref="BF24:BI24"/>
    <mergeCell ref="BI8:BI11"/>
    <mergeCell ref="BH8:BH9"/>
    <mergeCell ref="BE8:BE9"/>
    <mergeCell ref="AZ26:BB26"/>
    <mergeCell ref="BC26:BE26"/>
    <mergeCell ref="AZ27:BB27"/>
    <mergeCell ref="BC27:BE27"/>
    <mergeCell ref="AT26:AV26"/>
    <mergeCell ref="BA10:BA11"/>
    <mergeCell ref="E10:E11"/>
    <mergeCell ref="Z10:Z11"/>
    <mergeCell ref="AG8:AG9"/>
    <mergeCell ref="AD8:AD9"/>
    <mergeCell ref="P8:P9"/>
    <mergeCell ref="Q8:Q9"/>
    <mergeCell ref="R8:R9"/>
    <mergeCell ref="W8:W9"/>
    <mergeCell ref="L8:L9"/>
    <mergeCell ref="Y8:Y9"/>
    <mergeCell ref="Z8:Z9"/>
    <mergeCell ref="A22:K22"/>
    <mergeCell ref="AX8:AX9"/>
    <mergeCell ref="V10:V11"/>
    <mergeCell ref="BB8:BB9"/>
    <mergeCell ref="AN8:AN9"/>
    <mergeCell ref="AB8:AB9"/>
    <mergeCell ref="B45:B46"/>
    <mergeCell ref="Y29:AC29"/>
    <mergeCell ref="Y30:AC30"/>
    <mergeCell ref="Y31:AC31"/>
    <mergeCell ref="Y32:AC32"/>
    <mergeCell ref="Y33:AC33"/>
    <mergeCell ref="Y34:AC34"/>
    <mergeCell ref="Y35:AC35"/>
    <mergeCell ref="AD26:AH26"/>
    <mergeCell ref="A37:E37"/>
    <mergeCell ref="F35:G35"/>
    <mergeCell ref="F38:G38"/>
    <mergeCell ref="H38:S38"/>
    <mergeCell ref="A38:E38"/>
    <mergeCell ref="T38:AS38"/>
    <mergeCell ref="AN34:AS34"/>
    <mergeCell ref="A18:K18"/>
    <mergeCell ref="D10:D11"/>
    <mergeCell ref="A43:BI43"/>
    <mergeCell ref="AJ8:AJ9"/>
    <mergeCell ref="M8:M9"/>
    <mergeCell ref="N8:N9"/>
    <mergeCell ref="R10:R11"/>
    <mergeCell ref="U8:U9"/>
    <mergeCell ref="T10:T11"/>
    <mergeCell ref="AC10:AC11"/>
    <mergeCell ref="X10:X11"/>
    <mergeCell ref="BC10:BC11"/>
    <mergeCell ref="S10:S11"/>
    <mergeCell ref="AE8:AE9"/>
    <mergeCell ref="AF8:AF9"/>
    <mergeCell ref="A40:E42"/>
    <mergeCell ref="F40:AS42"/>
    <mergeCell ref="AI36:AM36"/>
    <mergeCell ref="H36:S36"/>
    <mergeCell ref="T36:AH36"/>
    <mergeCell ref="Y26:AC26"/>
    <mergeCell ref="Y27:AC27"/>
    <mergeCell ref="Y28:AC28"/>
    <mergeCell ref="AP8:AP9"/>
    <mergeCell ref="AR8:AR9"/>
    <mergeCell ref="A23:BI23"/>
    <mergeCell ref="AP10:AP11"/>
    <mergeCell ref="Y10:Y11"/>
    <mergeCell ref="AT10:AT11"/>
    <mergeCell ref="AU10:AU11"/>
    <mergeCell ref="AV10:AV11"/>
    <mergeCell ref="A5:H5"/>
    <mergeCell ref="AH10:AH11"/>
    <mergeCell ref="A6:E6"/>
    <mergeCell ref="F6:R6"/>
    <mergeCell ref="X8:X9"/>
    <mergeCell ref="AA8:AA9"/>
    <mergeCell ref="T8:T9"/>
    <mergeCell ref="O8:O9"/>
    <mergeCell ref="AF10:AF11"/>
    <mergeCell ref="AG10:AG11"/>
    <mergeCell ref="H8:K9"/>
    <mergeCell ref="Q10:Q11"/>
    <mergeCell ref="L10:L11"/>
    <mergeCell ref="AA10:AA11"/>
    <mergeCell ref="AB10:AB11"/>
    <mergeCell ref="W10:W11"/>
    <mergeCell ref="H10:K11"/>
    <mergeCell ref="S6:Z6"/>
    <mergeCell ref="AV6:BD6"/>
  </mergeCells>
  <phoneticPr fontId="13" type="noConversion"/>
  <conditionalFormatting sqref="A40:B40">
    <cfRule type="cellIs" dxfId="150" priority="75" operator="equal">
      <formula>0</formula>
    </cfRule>
  </conditionalFormatting>
  <conditionalFormatting sqref="B28:BI35 B26 H26:S26 B27:S27 AD26:AH27">
    <cfRule type="expression" dxfId="149" priority="16">
      <formula>AND($AD26&lt;&gt;"", B26="")</formula>
    </cfRule>
  </conditionalFormatting>
  <conditionalFormatting sqref="F37:G37">
    <cfRule type="containsText" dxfId="148" priority="35" operator="containsText" text="No">
      <formula>NOT(ISERROR(SEARCH("No",F37)))</formula>
    </cfRule>
    <cfRule type="containsText" dxfId="147" priority="36" operator="containsText" text="Yes">
      <formula>NOT(ISERROR(SEARCH("Yes",F37)))</formula>
    </cfRule>
  </conditionalFormatting>
  <conditionalFormatting sqref="F38:G38">
    <cfRule type="containsText" dxfId="146" priority="37" operator="containsText" text="Fail">
      <formula>NOT(ISERROR(SEARCH("Fail",F38)))</formula>
    </cfRule>
    <cfRule type="containsText" dxfId="145" priority="38" operator="containsText" text="Pass">
      <formula>NOT(ISERROR(SEARCH("Pass",F38)))</formula>
    </cfRule>
  </conditionalFormatting>
  <conditionalFormatting sqref="F39:G39">
    <cfRule type="cellIs" dxfId="144" priority="9" operator="equal">
      <formula>0</formula>
    </cfRule>
    <cfRule type="cellIs" dxfId="143" priority="10" operator="lessThan">
      <formula>80</formula>
    </cfRule>
    <cfRule type="cellIs" dxfId="142" priority="11" operator="greaterThan">
      <formula>79</formula>
    </cfRule>
  </conditionalFormatting>
  <conditionalFormatting sqref="L21:BH21">
    <cfRule type="cellIs" dxfId="141" priority="21" operator="greaterThan">
      <formula>0</formula>
    </cfRule>
  </conditionalFormatting>
  <conditionalFormatting sqref="L16:BH16">
    <cfRule type="cellIs" dxfId="140" priority="20" operator="greaterThan">
      <formula>0</formula>
    </cfRule>
  </conditionalFormatting>
  <conditionalFormatting sqref="L19:BH19">
    <cfRule type="containsText" dxfId="139" priority="19" operator="containsText" text="1">
      <formula>NOT(ISERROR(SEARCH("1",L19)))</formula>
    </cfRule>
  </conditionalFormatting>
  <conditionalFormatting sqref="L20:BH20">
    <cfRule type="containsText" dxfId="138" priority="18" operator="containsText" text="1">
      <formula>NOT(ISERROR(SEARCH("1",L20)))</formula>
    </cfRule>
  </conditionalFormatting>
  <conditionalFormatting sqref="X47:AC56">
    <cfRule type="colorScale" priority="40">
      <colorScale>
        <cfvo type="num" val="0"/>
        <cfvo type="num" val="50"/>
        <color rgb="FFFFEB9C"/>
        <color rgb="FF60EA8E"/>
      </colorScale>
    </cfRule>
  </conditionalFormatting>
  <conditionalFormatting sqref="BI22">
    <cfRule type="cellIs" dxfId="137" priority="15" operator="between">
      <formula>0.25</formula>
      <formula>8.75</formula>
    </cfRule>
  </conditionalFormatting>
  <conditionalFormatting sqref="A26:B35">
    <cfRule type="containsText" dxfId="136" priority="4" operator="containsText" text="No">
      <formula>NOT(ISERROR(SEARCH("No",A26)))</formula>
    </cfRule>
    <cfRule type="containsText" dxfId="135" priority="5" operator="containsText" text="Yes">
      <formula>NOT(ISERROR(SEARCH("Yes",A26)))</formula>
    </cfRule>
    <cfRule type="cellIs" dxfId="134" priority="6" operator="equal">
      <formula>"Yes"</formula>
    </cfRule>
  </conditionalFormatting>
  <conditionalFormatting sqref="E26:G26">
    <cfRule type="expression" dxfId="133" priority="3">
      <formula>AND($AC26&lt;&gt;"", E26="")</formula>
    </cfRule>
  </conditionalFormatting>
  <dataValidations count="11">
    <dataValidation type="list" allowBlank="1" showInputMessage="1" showErrorMessage="1" sqref="F37:G37" xr:uid="{2AA06D8A-C00C-452A-96B3-B8E50C2F3544}">
      <formula1>DFT</formula1>
    </dataValidation>
    <dataValidation type="list" allowBlank="1" showInputMessage="1" showErrorMessage="1" sqref="F38:G38" xr:uid="{F3205428-F5A8-4798-B13E-7ECF41BE1E8B}">
      <formula1>DFTstatus</formula1>
    </dataValidation>
    <dataValidation type="list" allowBlank="1" showInputMessage="1" showErrorMessage="1" sqref="E26:E35" xr:uid="{62494F51-CE76-43B6-8484-5CCD5F63E139}">
      <formula1>refCode</formula1>
    </dataValidation>
    <dataValidation type="list" allowBlank="1" showInputMessage="1" showErrorMessage="1" sqref="BB40:BI40" xr:uid="{D2BCA341-FAE9-493E-8DFA-D0D43849BAB6}">
      <formula1>refSupervisor</formula1>
    </dataValidation>
    <dataValidation type="list" allowBlank="1" showInputMessage="1" showErrorMessage="1" sqref="F6:R6" xr:uid="{40A7BA17-6CF4-4075-AC12-0424CC235654}">
      <formula1>Districts</formula1>
    </dataValidation>
    <dataValidation type="list" allowBlank="1" showInputMessage="1" showErrorMessage="1" sqref="BB37:BI38" xr:uid="{A193856A-60D4-4B7C-9A80-E7C4DAAB7437}">
      <formula1>refOperator</formula1>
    </dataValidation>
    <dataValidation type="list" allowBlank="1" showInputMessage="1" showErrorMessage="1" sqref="F26:G35" xr:uid="{D19C8015-1F36-4233-BBBB-36B324E00653}">
      <formula1>refCycle</formula1>
    </dataValidation>
    <dataValidation type="whole" allowBlank="1" showInputMessage="1" showErrorMessage="1" sqref="L21:N21 P21:BH21 L12:BH20" xr:uid="{B0F432A2-8D78-4702-8CDB-4FFC867ABCD3}">
      <formula1>1</formula1>
      <formula2>1</formula2>
    </dataValidation>
    <dataValidation type="list" errorStyle="warning" allowBlank="1" showInputMessage="1" showErrorMessage="1" errorTitle="Microsoft" error="Entry does not match track code for the District, Proceed?" sqref="H26:S35" xr:uid="{E44B2CFD-049D-4362-8F04-DC771F9DEBAC}">
      <formula1>INDIRECT($F$6)</formula1>
    </dataValidation>
    <dataValidation type="list" errorStyle="information" allowBlank="1" promptTitle="For Input" prompt="Select or Enter Work Order Number from Scope" sqref="C26:D35" xr:uid="{FCAEE1A9-C8AD-454B-A7B1-87989E53C666}">
      <formula1>Work_Order_Number</formula1>
    </dataValidation>
    <dataValidation type="list" allowBlank="1" showInputMessage="1" showErrorMessage="1" sqref="B26:B35" xr:uid="{F042132F-6E2A-4C27-90EC-B7CBB8974716}">
      <formula1>DFT2_</formula1>
    </dataValidation>
  </dataValidations>
  <pageMargins left="0.70866141732283472" right="0.70866141732283472" top="0.74803149606299213" bottom="0.74803149606299213" header="0.31496062992125984" footer="0.31496062992125984"/>
  <pageSetup scale="59" orientation="landscape" r:id="rId1"/>
  <headerFooter>
    <oddFooter>&amp;C&amp;"Arial,Regular"&amp;8When printed this document is an uncontrolled version and should be checked against the electronic version for validity</oddFooter>
  </headerFooter>
  <ignoredErrors>
    <ignoredError sqref="AO36:AS36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0" operator="containsText" id="{C801BD1A-2E89-4695-8526-B5E0712AD68F}">
            <xm:f>NOT(ISERROR(SEARCH(DATA!$K$3,E36)))</xm:f>
            <xm:f>DATA!$K$3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51" operator="containsText" id="{9487FED8-A0AF-4C79-BE68-B450630AF645}">
            <xm:f>NOT(ISERROR(SEARCH(DATA!$K$2,E36)))</xm:f>
            <xm:f>DATA!$K$2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E36 H36</xm:sqref>
        </x14:conditionalFormatting>
        <x14:conditionalFormatting xmlns:xm="http://schemas.microsoft.com/office/excel/2006/main">
          <x14:cfRule type="cellIs" priority="39" operator="equal" id="{9072BFDC-ACBD-46F0-8A93-25308A3E4946}">
            <xm:f>DATA!$N$2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F37:G37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728FE0-07B0-4ED8-B3B9-DBBF8070394E}">
          <x14:formula1>
            <xm:f>DATA!$B$2:$B$7</xm:f>
          </x14:formula1>
          <xm:sqref>BE6:BI6</xm:sqref>
        </x14:dataValidation>
        <x14:dataValidation type="list" allowBlank="1" showInputMessage="1" showErrorMessage="1" xr:uid="{8BB27DEE-8454-4158-AC3A-0530111C881D}">
          <x14:formula1>
            <xm:f>DATA!$K$2:$K$3</xm:f>
          </x14:formula1>
          <xm:sqref>E36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1F1F"/>
    <pageSetUpPr fitToPage="1"/>
  </sheetPr>
  <dimension ref="A1:BI41"/>
  <sheetViews>
    <sheetView zoomScale="70" zoomScaleNormal="70" zoomScaleSheetLayoutView="100" workbookViewId="0">
      <selection activeCell="BB40" sqref="BB40:BI40"/>
    </sheetView>
  </sheetViews>
  <sheetFormatPr defaultColWidth="8.85546875" defaultRowHeight="12.75"/>
  <cols>
    <col min="1" max="1" width="10.5703125" style="102" customWidth="1"/>
    <col min="2" max="2" width="12.140625" style="102" bestFit="1" customWidth="1"/>
    <col min="3" max="5" width="10.5703125" style="102" customWidth="1"/>
    <col min="6" max="7" width="6" style="102" customWidth="1"/>
    <col min="8" max="11" width="5.5703125" style="102" customWidth="1"/>
    <col min="12" max="60" width="3" style="102" customWidth="1"/>
    <col min="61" max="61" width="7.85546875" style="102" customWidth="1"/>
    <col min="62" max="16384" width="8.85546875" style="102"/>
  </cols>
  <sheetData>
    <row r="1" spans="1:61" ht="15.95" customHeight="1" thickBot="1">
      <c r="A1" s="101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B1" s="101"/>
    </row>
    <row r="2" spans="1:61" ht="23.25" customHeight="1" thickTop="1">
      <c r="A2" s="150" t="s">
        <v>0</v>
      </c>
      <c r="B2" s="89"/>
      <c r="C2" s="482" t="str">
        <f>TAMPER!C2</f>
        <v>7304-FRM-001</v>
      </c>
      <c r="D2" s="482"/>
      <c r="E2" s="483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  <c r="W2" s="476"/>
      <c r="X2" s="476"/>
      <c r="Y2" s="476"/>
      <c r="Z2" s="476"/>
      <c r="AA2" s="476"/>
      <c r="AB2" s="476"/>
      <c r="AC2" s="476"/>
      <c r="AD2" s="476"/>
      <c r="AE2" s="476"/>
      <c r="AF2" s="476"/>
      <c r="AG2" s="476"/>
      <c r="AH2" s="476"/>
      <c r="AI2" s="476"/>
      <c r="AJ2" s="476"/>
      <c r="AK2" s="476"/>
      <c r="AL2" s="476"/>
      <c r="AM2" s="476"/>
      <c r="AN2" s="476"/>
      <c r="AO2" s="476"/>
      <c r="AP2" s="476"/>
      <c r="AQ2" s="476"/>
      <c r="AR2" s="476"/>
      <c r="AS2" s="476"/>
      <c r="AT2" s="476"/>
      <c r="AU2" s="476"/>
      <c r="AV2" s="476"/>
      <c r="AW2" s="476"/>
      <c r="AX2" s="476"/>
      <c r="AY2" s="476"/>
      <c r="AZ2" s="477"/>
      <c r="BA2" s="352"/>
      <c r="BB2" s="353"/>
      <c r="BC2" s="353"/>
      <c r="BD2" s="353"/>
      <c r="BE2" s="353"/>
      <c r="BF2" s="353"/>
      <c r="BG2" s="353"/>
      <c r="BH2" s="353"/>
      <c r="BI2" s="354"/>
    </row>
    <row r="3" spans="1:61" ht="23.25" customHeight="1">
      <c r="A3" s="151" t="s">
        <v>3</v>
      </c>
      <c r="B3" s="91"/>
      <c r="C3" s="484">
        <f>TAMPER!C3</f>
        <v>19</v>
      </c>
      <c r="D3" s="484"/>
      <c r="E3" s="485"/>
      <c r="F3" s="478"/>
      <c r="G3" s="478"/>
      <c r="H3" s="478"/>
      <c r="I3" s="478"/>
      <c r="J3" s="478"/>
      <c r="K3" s="478"/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8"/>
      <c r="AP3" s="478"/>
      <c r="AQ3" s="478"/>
      <c r="AR3" s="478"/>
      <c r="AS3" s="478"/>
      <c r="AT3" s="478"/>
      <c r="AU3" s="478"/>
      <c r="AV3" s="478"/>
      <c r="AW3" s="478"/>
      <c r="AX3" s="478"/>
      <c r="AY3" s="478"/>
      <c r="AZ3" s="479"/>
      <c r="BA3" s="355"/>
      <c r="BB3" s="356"/>
      <c r="BC3" s="356"/>
      <c r="BD3" s="356"/>
      <c r="BE3" s="356"/>
      <c r="BF3" s="356"/>
      <c r="BG3" s="356"/>
      <c r="BH3" s="356"/>
      <c r="BI3" s="357"/>
    </row>
    <row r="4" spans="1:61" ht="23.25" customHeight="1" thickBot="1">
      <c r="A4" s="152" t="s">
        <v>4</v>
      </c>
      <c r="B4" s="85"/>
      <c r="C4" s="486">
        <f>TAMPER!C4</f>
        <v>45302</v>
      </c>
      <c r="D4" s="486"/>
      <c r="E4" s="487"/>
      <c r="F4" s="480"/>
      <c r="G4" s="480"/>
      <c r="H4" s="480"/>
      <c r="I4" s="480"/>
      <c r="J4" s="480"/>
      <c r="K4" s="480"/>
      <c r="L4" s="480"/>
      <c r="M4" s="480"/>
      <c r="N4" s="480"/>
      <c r="O4" s="480"/>
      <c r="P4" s="480"/>
      <c r="Q4" s="480"/>
      <c r="R4" s="480"/>
      <c r="S4" s="480"/>
      <c r="T4" s="480"/>
      <c r="U4" s="480"/>
      <c r="V4" s="480"/>
      <c r="W4" s="480"/>
      <c r="X4" s="480"/>
      <c r="Y4" s="480"/>
      <c r="Z4" s="480"/>
      <c r="AA4" s="480"/>
      <c r="AB4" s="480"/>
      <c r="AC4" s="480"/>
      <c r="AD4" s="480"/>
      <c r="AE4" s="480"/>
      <c r="AF4" s="480"/>
      <c r="AG4" s="480"/>
      <c r="AH4" s="480"/>
      <c r="AI4" s="480"/>
      <c r="AJ4" s="480"/>
      <c r="AK4" s="480"/>
      <c r="AL4" s="480"/>
      <c r="AM4" s="480"/>
      <c r="AN4" s="480"/>
      <c r="AO4" s="480"/>
      <c r="AP4" s="480"/>
      <c r="AQ4" s="480"/>
      <c r="AR4" s="480"/>
      <c r="AS4" s="480"/>
      <c r="AT4" s="480"/>
      <c r="AU4" s="480"/>
      <c r="AV4" s="480"/>
      <c r="AW4" s="480"/>
      <c r="AX4" s="480"/>
      <c r="AY4" s="480"/>
      <c r="AZ4" s="481"/>
      <c r="BA4" s="358"/>
      <c r="BB4" s="359"/>
      <c r="BC4" s="359"/>
      <c r="BD4" s="359"/>
      <c r="BE4" s="359"/>
      <c r="BF4" s="359"/>
      <c r="BG4" s="359"/>
      <c r="BH4" s="359"/>
      <c r="BI4" s="360"/>
    </row>
    <row r="5" spans="1:61" ht="11.25" customHeight="1" thickTop="1" thickBot="1">
      <c r="A5" s="473"/>
      <c r="B5" s="473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73"/>
      <c r="R5" s="473"/>
      <c r="S5" s="473"/>
      <c r="T5" s="473"/>
      <c r="U5" s="473"/>
      <c r="V5" s="473"/>
      <c r="W5" s="473"/>
      <c r="X5" s="473"/>
      <c r="Y5" s="473"/>
      <c r="Z5" s="473"/>
      <c r="AA5" s="473"/>
      <c r="AB5" s="473"/>
      <c r="AC5" s="473"/>
      <c r="AD5" s="473"/>
      <c r="AE5" s="473"/>
      <c r="AF5" s="473"/>
      <c r="AG5" s="473"/>
      <c r="AH5" s="473"/>
      <c r="AI5" s="473"/>
      <c r="AJ5" s="473"/>
      <c r="AK5" s="473"/>
      <c r="AL5" s="473"/>
      <c r="AM5" s="473"/>
      <c r="AN5" s="473"/>
      <c r="AO5" s="473"/>
      <c r="AP5" s="473"/>
      <c r="AQ5" s="473"/>
      <c r="AR5" s="473"/>
      <c r="AS5" s="473"/>
      <c r="AT5" s="473"/>
      <c r="AU5" s="473"/>
      <c r="AV5" s="473"/>
      <c r="AW5" s="473"/>
      <c r="AX5" s="473"/>
      <c r="AY5" s="473"/>
      <c r="AZ5" s="473"/>
      <c r="BA5" s="473"/>
      <c r="BB5" s="473"/>
      <c r="BC5" s="473"/>
      <c r="BD5" s="473"/>
      <c r="BE5" s="473"/>
      <c r="BF5" s="473"/>
      <c r="BG5" s="473"/>
      <c r="BH5" s="473"/>
      <c r="BI5" s="473"/>
    </row>
    <row r="6" spans="1:61" ht="24.95" customHeight="1" thickTop="1" thickBot="1">
      <c r="A6" s="166" t="s">
        <v>5</v>
      </c>
      <c r="B6" s="167"/>
      <c r="C6" s="168"/>
      <c r="D6" s="168"/>
      <c r="E6" s="168"/>
      <c r="F6" s="474" t="str">
        <f>IF(ISBLANK(TAMPER!$F$6),"",TAMPER!$F$6)</f>
        <v>CENTRAL</v>
      </c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74"/>
      <c r="R6" s="474"/>
      <c r="S6" s="168" t="s">
        <v>4</v>
      </c>
      <c r="T6" s="168"/>
      <c r="U6" s="168"/>
      <c r="V6" s="168"/>
      <c r="W6" s="168"/>
      <c r="X6" s="168"/>
      <c r="Y6" s="168"/>
      <c r="Z6" s="168"/>
      <c r="AA6" s="475">
        <f>IF(ISBLANK(TAMPER!$AA$6),"",TAMPER!$AA$6)</f>
        <v>45602</v>
      </c>
      <c r="AB6" s="475"/>
      <c r="AC6" s="475"/>
      <c r="AD6" s="475"/>
      <c r="AE6" s="475"/>
      <c r="AF6" s="475"/>
      <c r="AG6" s="475"/>
      <c r="AH6" s="168" t="s">
        <v>7</v>
      </c>
      <c r="AI6" s="168"/>
      <c r="AJ6" s="168"/>
      <c r="AK6" s="168"/>
      <c r="AL6" s="168"/>
      <c r="AM6" s="168"/>
      <c r="AN6" s="371" t="str">
        <f>IF(ISBLANK($AA$6), "", TEXT($AA$6, "dddd"))</f>
        <v>Wednesday</v>
      </c>
      <c r="AO6" s="371"/>
      <c r="AP6" s="371"/>
      <c r="AQ6" s="371"/>
      <c r="AR6" s="371"/>
      <c r="AS6" s="371"/>
      <c r="AT6" s="371"/>
      <c r="AU6" s="371"/>
      <c r="AV6" s="168" t="s">
        <v>8</v>
      </c>
      <c r="AW6" s="168"/>
      <c r="AX6" s="168"/>
      <c r="AY6" s="168"/>
      <c r="AZ6" s="168"/>
      <c r="BA6" s="168"/>
      <c r="BB6" s="168"/>
      <c r="BC6" s="168"/>
      <c r="BD6" s="168"/>
      <c r="BE6" s="169" t="s">
        <v>104</v>
      </c>
      <c r="BF6" s="169"/>
      <c r="BG6" s="169"/>
      <c r="BH6" s="169"/>
      <c r="BI6" s="361"/>
    </row>
    <row r="7" spans="1:61" ht="11.25" customHeight="1" thickTop="1" thickBot="1">
      <c r="A7" s="473"/>
      <c r="B7" s="473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73"/>
      <c r="R7" s="473"/>
      <c r="S7" s="473"/>
      <c r="T7" s="473"/>
      <c r="U7" s="473"/>
      <c r="V7" s="473"/>
      <c r="W7" s="473"/>
      <c r="X7" s="473"/>
      <c r="Y7" s="473"/>
      <c r="Z7" s="473"/>
      <c r="AA7" s="473"/>
      <c r="AB7" s="473"/>
      <c r="AC7" s="473"/>
      <c r="AD7" s="473"/>
      <c r="AE7" s="473"/>
      <c r="AF7" s="473"/>
      <c r="AG7" s="473"/>
      <c r="AH7" s="473"/>
      <c r="AI7" s="473"/>
      <c r="AJ7" s="473"/>
      <c r="AK7" s="473"/>
      <c r="AL7" s="473"/>
      <c r="AM7" s="473"/>
      <c r="AN7" s="473"/>
      <c r="AO7" s="473"/>
      <c r="AP7" s="473"/>
      <c r="AQ7" s="473"/>
      <c r="AR7" s="473"/>
      <c r="AS7" s="473"/>
      <c r="AT7" s="473"/>
      <c r="AU7" s="473"/>
      <c r="AV7" s="473"/>
      <c r="AW7" s="473"/>
      <c r="AX7" s="473"/>
      <c r="AY7" s="473"/>
      <c r="AZ7" s="473"/>
      <c r="BA7" s="473"/>
      <c r="BB7" s="473"/>
      <c r="BC7" s="473"/>
      <c r="BD7" s="473"/>
      <c r="BE7" s="473"/>
      <c r="BF7" s="473"/>
      <c r="BG7" s="473"/>
      <c r="BH7" s="473"/>
      <c r="BI7" s="473"/>
    </row>
    <row r="8" spans="1:61" ht="17.25" customHeight="1" thickTop="1">
      <c r="A8" s="372" t="s">
        <v>10</v>
      </c>
      <c r="B8" s="373"/>
      <c r="C8" s="373"/>
      <c r="D8" s="378" t="s">
        <v>11</v>
      </c>
      <c r="E8" s="443"/>
      <c r="F8" s="444">
        <f>IF(OR(ISBLANK(E8),ISBLANK(E10)),0,ABS(E8-E10))</f>
        <v>0</v>
      </c>
      <c r="G8" s="445"/>
      <c r="H8" s="172" t="s">
        <v>12</v>
      </c>
      <c r="I8" s="173"/>
      <c r="J8" s="173"/>
      <c r="K8" s="174"/>
      <c r="L8" s="233">
        <f>TAMPER!L8</f>
        <v>6.25</v>
      </c>
      <c r="M8" s="233">
        <f>TAMPER!M8</f>
        <v>6.260416666666667</v>
      </c>
      <c r="N8" s="233">
        <f>TAMPER!N8</f>
        <v>6.2708333333333339</v>
      </c>
      <c r="O8" s="233">
        <f>TAMPER!O8</f>
        <v>6.2812500000000009</v>
      </c>
      <c r="P8" s="233">
        <f>TAMPER!P8</f>
        <v>6.2916666666666679</v>
      </c>
      <c r="Q8" s="233">
        <f>TAMPER!Q8</f>
        <v>6.3020833333333348</v>
      </c>
      <c r="R8" s="233">
        <f>TAMPER!R8</f>
        <v>6.3125000000000018</v>
      </c>
      <c r="S8" s="233">
        <f>TAMPER!S8</f>
        <v>6.3229166666666687</v>
      </c>
      <c r="T8" s="233">
        <f>TAMPER!T8</f>
        <v>6.3333333333333357</v>
      </c>
      <c r="U8" s="233">
        <f>TAMPER!U8</f>
        <v>6.3437500000000027</v>
      </c>
      <c r="V8" s="233">
        <f>TAMPER!V8</f>
        <v>6.3541666666666696</v>
      </c>
      <c r="W8" s="233">
        <f>TAMPER!W8</f>
        <v>6.3645833333333366</v>
      </c>
      <c r="X8" s="233">
        <f>TAMPER!X8</f>
        <v>6.3750000000000036</v>
      </c>
      <c r="Y8" s="233">
        <f>TAMPER!Y8</f>
        <v>6.3854166666666705</v>
      </c>
      <c r="Z8" s="233">
        <f>TAMPER!Z8</f>
        <v>6.3958333333333375</v>
      </c>
      <c r="AA8" s="233">
        <f>TAMPER!AA8</f>
        <v>6.4062500000000044</v>
      </c>
      <c r="AB8" s="233">
        <f>TAMPER!AB8</f>
        <v>6.4166666666666714</v>
      </c>
      <c r="AC8" s="233">
        <f>TAMPER!AC8</f>
        <v>6.4270833333333384</v>
      </c>
      <c r="AD8" s="233">
        <f>TAMPER!AD8</f>
        <v>6.4375000000000053</v>
      </c>
      <c r="AE8" s="233">
        <f>TAMPER!AE8</f>
        <v>6.4479166666666723</v>
      </c>
      <c r="AF8" s="233">
        <f>TAMPER!AF8</f>
        <v>6.4583333333333393</v>
      </c>
      <c r="AG8" s="233">
        <f>TAMPER!AG8</f>
        <v>6.4687500000000062</v>
      </c>
      <c r="AH8" s="233">
        <f>TAMPER!AH8</f>
        <v>6.4791666666666732</v>
      </c>
      <c r="AI8" s="233">
        <f>TAMPER!AI8</f>
        <v>6.4895833333333401</v>
      </c>
      <c r="AJ8" s="233">
        <f>TAMPER!AJ8</f>
        <v>6.5000000000000071</v>
      </c>
      <c r="AK8" s="233">
        <f>TAMPER!AK8</f>
        <v>6.5104166666666741</v>
      </c>
      <c r="AL8" s="233">
        <f>TAMPER!AL8</f>
        <v>6.520833333333341</v>
      </c>
      <c r="AM8" s="233">
        <f>TAMPER!AM8</f>
        <v>6.531250000000008</v>
      </c>
      <c r="AN8" s="233">
        <f>TAMPER!AN8</f>
        <v>6.541666666666675</v>
      </c>
      <c r="AO8" s="233">
        <f>TAMPER!AO8</f>
        <v>6.5520833333333419</v>
      </c>
      <c r="AP8" s="233">
        <f>TAMPER!AP8</f>
        <v>6.5625000000000089</v>
      </c>
      <c r="AQ8" s="233">
        <f>TAMPER!AQ8</f>
        <v>6.5729166666666758</v>
      </c>
      <c r="AR8" s="233">
        <f>TAMPER!AR8</f>
        <v>6.5833333333333428</v>
      </c>
      <c r="AS8" s="233">
        <f>TAMPER!AS8</f>
        <v>6.5937500000000098</v>
      </c>
      <c r="AT8" s="233">
        <f>TAMPER!AT8</f>
        <v>6.6041666666666767</v>
      </c>
      <c r="AU8" s="233">
        <f>TAMPER!AU8</f>
        <v>6.6145833333333437</v>
      </c>
      <c r="AV8" s="233">
        <f>TAMPER!AV8</f>
        <v>6.6250000000000107</v>
      </c>
      <c r="AW8" s="233">
        <f>TAMPER!AW8</f>
        <v>6.6354166666666776</v>
      </c>
      <c r="AX8" s="233">
        <f>TAMPER!AX8</f>
        <v>6.6458333333333446</v>
      </c>
      <c r="AY8" s="233">
        <f>TAMPER!AY8</f>
        <v>6.6562500000000115</v>
      </c>
      <c r="AZ8" s="233">
        <f>TAMPER!AZ8</f>
        <v>6.6666666666666785</v>
      </c>
      <c r="BA8" s="233">
        <f>TAMPER!BA8</f>
        <v>6.6770833333333455</v>
      </c>
      <c r="BB8" s="233">
        <f>TAMPER!BB8</f>
        <v>6.6875000000000124</v>
      </c>
      <c r="BC8" s="233">
        <f>TAMPER!BC8</f>
        <v>6.6979166666666794</v>
      </c>
      <c r="BD8" s="233">
        <f>TAMPER!BD8</f>
        <v>6.7083333333333464</v>
      </c>
      <c r="BE8" s="233">
        <f>TAMPER!BE8</f>
        <v>6.7187500000000133</v>
      </c>
      <c r="BF8" s="233">
        <f>TAMPER!BF8</f>
        <v>6.7291666666666803</v>
      </c>
      <c r="BG8" s="233">
        <f>TAMPER!BG8</f>
        <v>6.7395833333333472</v>
      </c>
      <c r="BH8" s="233">
        <f>TAMPER!BH8</f>
        <v>6.7500000000000142</v>
      </c>
      <c r="BI8" s="255" t="s">
        <v>13</v>
      </c>
    </row>
    <row r="9" spans="1:61" ht="17.25" customHeight="1">
      <c r="A9" s="374"/>
      <c r="B9" s="375"/>
      <c r="C9" s="375"/>
      <c r="D9" s="230"/>
      <c r="E9" s="442"/>
      <c r="F9" s="446"/>
      <c r="G9" s="447"/>
      <c r="H9" s="175"/>
      <c r="I9" s="176"/>
      <c r="J9" s="176"/>
      <c r="K9" s="177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256"/>
    </row>
    <row r="10" spans="1:61" ht="17.25" customHeight="1">
      <c r="A10" s="374"/>
      <c r="B10" s="375"/>
      <c r="C10" s="375"/>
      <c r="D10" s="229" t="s">
        <v>14</v>
      </c>
      <c r="E10" s="441"/>
      <c r="F10" s="446"/>
      <c r="G10" s="448"/>
      <c r="H10" s="178" t="s">
        <v>15</v>
      </c>
      <c r="I10" s="179"/>
      <c r="J10" s="179"/>
      <c r="K10" s="180"/>
      <c r="L10" s="162">
        <f>TAMPER!L10</f>
        <v>6.75</v>
      </c>
      <c r="M10" s="162">
        <f>TAMPER!M10</f>
        <v>6.760416666666667</v>
      </c>
      <c r="N10" s="162">
        <f>TAMPER!N10</f>
        <v>6.7708333333333339</v>
      </c>
      <c r="O10" s="162">
        <f>TAMPER!O10</f>
        <v>6.7812500000000009</v>
      </c>
      <c r="P10" s="162">
        <f>TAMPER!P10</f>
        <v>6.7916666666666679</v>
      </c>
      <c r="Q10" s="162">
        <f>TAMPER!Q10</f>
        <v>6.8020833333333348</v>
      </c>
      <c r="R10" s="162">
        <f>TAMPER!R10</f>
        <v>6.8125000000000018</v>
      </c>
      <c r="S10" s="162">
        <f>TAMPER!S10</f>
        <v>6.8229166666666687</v>
      </c>
      <c r="T10" s="162">
        <f>TAMPER!T10</f>
        <v>6.8333333333333357</v>
      </c>
      <c r="U10" s="162">
        <f>TAMPER!U10</f>
        <v>6.8437500000000027</v>
      </c>
      <c r="V10" s="162">
        <f>TAMPER!V10</f>
        <v>6.8541666666666696</v>
      </c>
      <c r="W10" s="162">
        <f>TAMPER!W10</f>
        <v>6.8645833333333366</v>
      </c>
      <c r="X10" s="162">
        <f>TAMPER!X10</f>
        <v>6.8750000000000036</v>
      </c>
      <c r="Y10" s="162">
        <f>TAMPER!Y10</f>
        <v>6.8854166666666705</v>
      </c>
      <c r="Z10" s="162">
        <f>TAMPER!Z10</f>
        <v>6.8958333333333375</v>
      </c>
      <c r="AA10" s="162">
        <f>TAMPER!AA10</f>
        <v>6.9062500000000044</v>
      </c>
      <c r="AB10" s="162">
        <f>TAMPER!AB10</f>
        <v>6.9166666666666714</v>
      </c>
      <c r="AC10" s="162">
        <f>TAMPER!AC10</f>
        <v>6.9270833333333384</v>
      </c>
      <c r="AD10" s="162">
        <f>TAMPER!AD10</f>
        <v>6.9375000000000053</v>
      </c>
      <c r="AE10" s="162">
        <f>TAMPER!AE10</f>
        <v>6.9479166666666723</v>
      </c>
      <c r="AF10" s="162">
        <f>TAMPER!AF10</f>
        <v>6.9583333333333393</v>
      </c>
      <c r="AG10" s="162">
        <f>TAMPER!AG10</f>
        <v>6.9687500000000062</v>
      </c>
      <c r="AH10" s="162">
        <f>TAMPER!AH10</f>
        <v>6.9791666666666732</v>
      </c>
      <c r="AI10" s="162">
        <f>TAMPER!AI10</f>
        <v>6.9895833333333401</v>
      </c>
      <c r="AJ10" s="162">
        <f>TAMPER!AJ10</f>
        <v>7.0000000000000071</v>
      </c>
      <c r="AK10" s="162">
        <f>TAMPER!AK10</f>
        <v>7.0104166666666741</v>
      </c>
      <c r="AL10" s="162">
        <f>TAMPER!AL10</f>
        <v>7.020833333333341</v>
      </c>
      <c r="AM10" s="162">
        <f>TAMPER!AM10</f>
        <v>7.031250000000008</v>
      </c>
      <c r="AN10" s="162">
        <f>TAMPER!AN10</f>
        <v>7.041666666666675</v>
      </c>
      <c r="AO10" s="162">
        <f>TAMPER!AO10</f>
        <v>7.0520833333333419</v>
      </c>
      <c r="AP10" s="162">
        <f>TAMPER!AP10</f>
        <v>7.0625000000000089</v>
      </c>
      <c r="AQ10" s="162">
        <f>TAMPER!AQ10</f>
        <v>7.0729166666666758</v>
      </c>
      <c r="AR10" s="162">
        <f>TAMPER!AR10</f>
        <v>7.0833333333333428</v>
      </c>
      <c r="AS10" s="162">
        <f>TAMPER!AS10</f>
        <v>7.0937500000000098</v>
      </c>
      <c r="AT10" s="162">
        <f>TAMPER!AT10</f>
        <v>7.1041666666666767</v>
      </c>
      <c r="AU10" s="162">
        <f>TAMPER!AU10</f>
        <v>7.1145833333333437</v>
      </c>
      <c r="AV10" s="162">
        <f>TAMPER!AV10</f>
        <v>7.1250000000000107</v>
      </c>
      <c r="AW10" s="162">
        <f>TAMPER!AW10</f>
        <v>7.1354166666666776</v>
      </c>
      <c r="AX10" s="162">
        <f>TAMPER!AX10</f>
        <v>7.1458333333333446</v>
      </c>
      <c r="AY10" s="162">
        <f>TAMPER!AY10</f>
        <v>7.1562500000000115</v>
      </c>
      <c r="AZ10" s="162">
        <f>TAMPER!AZ10</f>
        <v>7.1666666666666785</v>
      </c>
      <c r="BA10" s="162">
        <f>TAMPER!BA10</f>
        <v>7.1770833333333455</v>
      </c>
      <c r="BB10" s="162">
        <f>TAMPER!BB10</f>
        <v>7.1875000000000124</v>
      </c>
      <c r="BC10" s="162">
        <f>TAMPER!BC10</f>
        <v>7.1979166666666794</v>
      </c>
      <c r="BD10" s="162">
        <f>TAMPER!BD10</f>
        <v>7.2083333333333464</v>
      </c>
      <c r="BE10" s="162">
        <f>TAMPER!BE10</f>
        <v>7.2187500000000133</v>
      </c>
      <c r="BF10" s="162">
        <f>TAMPER!BF10</f>
        <v>7.2291666666666803</v>
      </c>
      <c r="BG10" s="162">
        <f>TAMPER!BG10</f>
        <v>7.2395833333333472</v>
      </c>
      <c r="BH10" s="162">
        <f>TAMPER!BH10</f>
        <v>7.2500000000000142</v>
      </c>
      <c r="BI10" s="256"/>
    </row>
    <row r="11" spans="1:61" ht="17.25" customHeight="1">
      <c r="A11" s="376"/>
      <c r="B11" s="377"/>
      <c r="C11" s="377"/>
      <c r="D11" s="230"/>
      <c r="E11" s="442"/>
      <c r="F11" s="449"/>
      <c r="G11" s="450"/>
      <c r="H11" s="181"/>
      <c r="I11" s="182"/>
      <c r="J11" s="182"/>
      <c r="K11" s="18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  <c r="BB11" s="163"/>
      <c r="BC11" s="163"/>
      <c r="BD11" s="163"/>
      <c r="BE11" s="163"/>
      <c r="BF11" s="163"/>
      <c r="BG11" s="163"/>
      <c r="BH11" s="163"/>
      <c r="BI11" s="257"/>
    </row>
    <row r="12" spans="1:61" ht="17.25" customHeight="1">
      <c r="A12" s="226" t="s">
        <v>16</v>
      </c>
      <c r="B12" s="227"/>
      <c r="C12" s="227"/>
      <c r="D12" s="227"/>
      <c r="E12" s="227"/>
      <c r="F12" s="227"/>
      <c r="G12" s="227"/>
      <c r="H12" s="227"/>
      <c r="I12" s="227"/>
      <c r="J12" s="227"/>
      <c r="K12" s="228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93">
        <f>COUNTA(L12:BH12)*0.25</f>
        <v>0</v>
      </c>
    </row>
    <row r="13" spans="1:61" ht="17.25" customHeight="1">
      <c r="A13" s="226" t="s">
        <v>17</v>
      </c>
      <c r="B13" s="227"/>
      <c r="C13" s="227"/>
      <c r="D13" s="227"/>
      <c r="E13" s="227"/>
      <c r="F13" s="227"/>
      <c r="G13" s="227"/>
      <c r="H13" s="227"/>
      <c r="I13" s="227"/>
      <c r="J13" s="227"/>
      <c r="K13" s="228"/>
      <c r="L13" s="3">
        <v>1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>
        <v>1</v>
      </c>
      <c r="BH13" s="3"/>
      <c r="BI13" s="93">
        <f t="shared" ref="BI13:BI21" si="0">COUNTA(L13:BH13)*0.25</f>
        <v>0.5</v>
      </c>
    </row>
    <row r="14" spans="1:61" ht="17.25" customHeight="1">
      <c r="A14" s="226" t="s">
        <v>18</v>
      </c>
      <c r="B14" s="227"/>
      <c r="C14" s="227"/>
      <c r="D14" s="227"/>
      <c r="E14" s="227"/>
      <c r="F14" s="227"/>
      <c r="G14" s="227"/>
      <c r="H14" s="227"/>
      <c r="I14" s="227"/>
      <c r="J14" s="227"/>
      <c r="K14" s="228"/>
      <c r="L14" s="3"/>
      <c r="M14" s="3">
        <v>1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v>1</v>
      </c>
      <c r="BF14" s="3">
        <v>1</v>
      </c>
      <c r="BG14" s="3"/>
      <c r="BH14" s="3"/>
      <c r="BI14" s="93">
        <f t="shared" si="0"/>
        <v>0.75</v>
      </c>
    </row>
    <row r="15" spans="1:61" ht="17.25" customHeight="1">
      <c r="A15" s="226" t="s">
        <v>19</v>
      </c>
      <c r="B15" s="227"/>
      <c r="C15" s="227"/>
      <c r="D15" s="227"/>
      <c r="E15" s="227"/>
      <c r="F15" s="227"/>
      <c r="G15" s="227"/>
      <c r="H15" s="227"/>
      <c r="I15" s="227"/>
      <c r="J15" s="227"/>
      <c r="K15" s="228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93">
        <f t="shared" si="0"/>
        <v>0</v>
      </c>
    </row>
    <row r="16" spans="1:61" ht="17.25" customHeight="1">
      <c r="A16" s="226" t="s">
        <v>20</v>
      </c>
      <c r="B16" s="227"/>
      <c r="C16" s="227"/>
      <c r="D16" s="227"/>
      <c r="E16" s="227"/>
      <c r="F16" s="227"/>
      <c r="G16" s="227"/>
      <c r="H16" s="227"/>
      <c r="I16" s="227"/>
      <c r="J16" s="227"/>
      <c r="K16" s="228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93">
        <f t="shared" si="0"/>
        <v>0</v>
      </c>
    </row>
    <row r="17" spans="1:61" ht="17.25" customHeight="1">
      <c r="A17" s="226" t="s">
        <v>21</v>
      </c>
      <c r="B17" s="227"/>
      <c r="C17" s="227"/>
      <c r="D17" s="227"/>
      <c r="E17" s="227"/>
      <c r="F17" s="227"/>
      <c r="G17" s="227"/>
      <c r="H17" s="227"/>
      <c r="I17" s="227"/>
      <c r="J17" s="227"/>
      <c r="K17" s="228"/>
      <c r="L17" s="3"/>
      <c r="M17" s="3"/>
      <c r="N17" s="3">
        <v>1</v>
      </c>
      <c r="O17" s="3">
        <v>1</v>
      </c>
      <c r="P17" s="3">
        <v>1</v>
      </c>
      <c r="Q17" s="3">
        <v>1</v>
      </c>
      <c r="R17" s="3">
        <v>1</v>
      </c>
      <c r="S17" s="3">
        <v>1</v>
      </c>
      <c r="T17" s="3">
        <v>1</v>
      </c>
      <c r="U17" s="3">
        <v>1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1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93">
        <f t="shared" si="0"/>
        <v>5.25</v>
      </c>
    </row>
    <row r="18" spans="1:61" ht="17.25" customHeight="1">
      <c r="A18" s="226" t="s">
        <v>22</v>
      </c>
      <c r="B18" s="227"/>
      <c r="C18" s="227"/>
      <c r="D18" s="227"/>
      <c r="E18" s="227"/>
      <c r="F18" s="227"/>
      <c r="G18" s="227"/>
      <c r="H18" s="227"/>
      <c r="I18" s="227"/>
      <c r="J18" s="227"/>
      <c r="K18" s="228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>
        <v>1</v>
      </c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93">
        <f t="shared" si="0"/>
        <v>0.5</v>
      </c>
    </row>
    <row r="19" spans="1:61" ht="17.25" customHeight="1">
      <c r="A19" s="365" t="s">
        <v>23</v>
      </c>
      <c r="B19" s="366"/>
      <c r="C19" s="366"/>
      <c r="D19" s="366"/>
      <c r="E19" s="366"/>
      <c r="F19" s="366"/>
      <c r="G19" s="366"/>
      <c r="H19" s="366"/>
      <c r="I19" s="366"/>
      <c r="J19" s="366"/>
      <c r="K19" s="367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>
        <v>1</v>
      </c>
      <c r="AF19" s="4">
        <v>1</v>
      </c>
      <c r="AG19" s="4">
        <v>1</v>
      </c>
      <c r="AH19" s="4">
        <v>1</v>
      </c>
      <c r="AI19" s="4">
        <v>1</v>
      </c>
      <c r="AJ19" s="4">
        <v>1</v>
      </c>
      <c r="AK19" s="4">
        <v>1</v>
      </c>
      <c r="AL19" s="4">
        <v>1</v>
      </c>
      <c r="AM19" s="4">
        <v>1</v>
      </c>
      <c r="AN19" s="4">
        <v>1</v>
      </c>
      <c r="AO19" s="4">
        <v>1</v>
      </c>
      <c r="AP19" s="4">
        <v>1</v>
      </c>
      <c r="AQ19" s="4">
        <v>1</v>
      </c>
      <c r="AR19" s="4"/>
      <c r="AS19" s="4"/>
      <c r="AT19" s="4"/>
      <c r="AU19" s="4"/>
      <c r="AV19" s="4"/>
      <c r="AW19" s="4"/>
      <c r="AX19" s="4">
        <v>1</v>
      </c>
      <c r="AY19" s="4">
        <v>1</v>
      </c>
      <c r="AZ19" s="4">
        <v>1</v>
      </c>
      <c r="BA19" s="4">
        <v>1</v>
      </c>
      <c r="BB19" s="4">
        <v>1</v>
      </c>
      <c r="BC19" s="4">
        <v>1</v>
      </c>
      <c r="BD19" s="4">
        <v>1</v>
      </c>
      <c r="BE19" s="4"/>
      <c r="BF19" s="4"/>
      <c r="BG19" s="4"/>
      <c r="BH19" s="4"/>
      <c r="BI19" s="93">
        <f t="shared" si="0"/>
        <v>5</v>
      </c>
    </row>
    <row r="20" spans="1:61" ht="17.25" customHeight="1">
      <c r="A20" s="368"/>
      <c r="B20" s="369"/>
      <c r="C20" s="369"/>
      <c r="D20" s="369"/>
      <c r="E20" s="369"/>
      <c r="F20" s="369"/>
      <c r="G20" s="369"/>
      <c r="H20" s="369"/>
      <c r="I20" s="369"/>
      <c r="J20" s="369"/>
      <c r="K20" s="370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93">
        <f t="shared" si="0"/>
        <v>0</v>
      </c>
    </row>
    <row r="21" spans="1:61" ht="17.25" customHeight="1">
      <c r="A21" s="226" t="s">
        <v>24</v>
      </c>
      <c r="B21" s="227"/>
      <c r="C21" s="227"/>
      <c r="D21" s="227"/>
      <c r="E21" s="227"/>
      <c r="F21" s="227"/>
      <c r="G21" s="227"/>
      <c r="H21" s="227"/>
      <c r="I21" s="227"/>
      <c r="J21" s="227"/>
      <c r="K21" s="228"/>
      <c r="L21" s="3"/>
      <c r="M21" s="3"/>
      <c r="N21" s="3"/>
      <c r="O21" s="8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93">
        <f t="shared" si="0"/>
        <v>0</v>
      </c>
    </row>
    <row r="22" spans="1:61" ht="17.25" customHeight="1" thickBot="1">
      <c r="A22" s="438"/>
      <c r="B22" s="439"/>
      <c r="C22" s="439"/>
      <c r="D22" s="439"/>
      <c r="E22" s="439"/>
      <c r="F22" s="439"/>
      <c r="G22" s="439"/>
      <c r="H22" s="439"/>
      <c r="I22" s="439"/>
      <c r="J22" s="439"/>
      <c r="K22" s="440"/>
      <c r="L22" s="84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6"/>
      <c r="BF22" s="244" t="s">
        <v>25</v>
      </c>
      <c r="BG22" s="245"/>
      <c r="BH22" s="246"/>
      <c r="BI22" s="62">
        <f>SUM(BI12:BI21)-BI21</f>
        <v>12</v>
      </c>
    </row>
    <row r="23" spans="1:61" ht="11.25" customHeight="1" thickTop="1" thickBot="1">
      <c r="A23" s="103"/>
      <c r="B23" s="103"/>
      <c r="C23" s="103"/>
      <c r="D23" s="103"/>
      <c r="E23" s="103"/>
      <c r="F23" s="103"/>
      <c r="G23" s="103"/>
      <c r="H23" s="104"/>
      <c r="I23" s="105"/>
      <c r="J23" s="105"/>
      <c r="K23" s="105"/>
      <c r="AT23" s="105"/>
      <c r="AU23" s="105"/>
      <c r="AV23" s="105"/>
      <c r="AW23" s="105"/>
      <c r="AX23" s="105"/>
      <c r="AY23" s="105"/>
      <c r="AZ23" s="105"/>
      <c r="BA23" s="105"/>
      <c r="BB23" s="104"/>
      <c r="BC23" s="104"/>
      <c r="BD23" s="104"/>
      <c r="BE23" s="104"/>
      <c r="BF23" s="104"/>
      <c r="BG23" s="104"/>
      <c r="BH23" s="104"/>
      <c r="BI23" s="105"/>
    </row>
    <row r="24" spans="1:61" ht="17.25" customHeight="1" thickTop="1">
      <c r="A24" s="350" t="s">
        <v>26</v>
      </c>
      <c r="B24" s="406" t="s">
        <v>27</v>
      </c>
      <c r="C24" s="253" t="s">
        <v>28</v>
      </c>
      <c r="D24" s="253"/>
      <c r="E24" s="250" t="s">
        <v>29</v>
      </c>
      <c r="F24" s="250"/>
      <c r="G24" s="250"/>
      <c r="H24" s="250" t="s">
        <v>30</v>
      </c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0"/>
      <c r="V24" s="250"/>
      <c r="W24" s="250"/>
      <c r="X24" s="250"/>
      <c r="Y24" s="250"/>
      <c r="Z24" s="250"/>
      <c r="AA24" s="250"/>
      <c r="AB24" s="250"/>
      <c r="AC24" s="250"/>
      <c r="AD24" s="250"/>
      <c r="AE24" s="250"/>
      <c r="AF24" s="250"/>
      <c r="AG24" s="250"/>
      <c r="AH24" s="250"/>
      <c r="AI24" s="250"/>
      <c r="AJ24" s="250"/>
      <c r="AK24" s="250"/>
      <c r="AL24" s="250"/>
      <c r="AM24" s="250"/>
      <c r="AN24" s="250"/>
      <c r="AO24" s="498"/>
      <c r="AP24" s="498"/>
      <c r="AQ24" s="498"/>
      <c r="AR24" s="498"/>
      <c r="AS24" s="498"/>
      <c r="AT24" s="498"/>
      <c r="AU24" s="498"/>
      <c r="AV24" s="498"/>
      <c r="AW24" s="498"/>
      <c r="AX24" s="498"/>
      <c r="AY24" s="498"/>
      <c r="AZ24" s="498"/>
      <c r="BA24" s="498"/>
      <c r="BB24" s="498"/>
      <c r="BC24" s="498"/>
      <c r="BD24" s="498"/>
      <c r="BE24" s="498"/>
      <c r="BF24" s="498"/>
      <c r="BG24" s="498"/>
      <c r="BH24" s="498"/>
      <c r="BI24" s="499"/>
    </row>
    <row r="25" spans="1:61" ht="17.25" customHeight="1">
      <c r="A25" s="351"/>
      <c r="B25" s="407"/>
      <c r="C25" s="349"/>
      <c r="D25" s="349"/>
      <c r="E25" s="106" t="s">
        <v>34</v>
      </c>
      <c r="F25" s="248" t="s">
        <v>35</v>
      </c>
      <c r="G25" s="248"/>
      <c r="H25" s="248" t="s">
        <v>36</v>
      </c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 t="s">
        <v>37</v>
      </c>
      <c r="U25" s="248"/>
      <c r="V25" s="248"/>
      <c r="W25" s="248"/>
      <c r="X25" s="248"/>
      <c r="Y25" s="248" t="s">
        <v>38</v>
      </c>
      <c r="Z25" s="248"/>
      <c r="AA25" s="248"/>
      <c r="AB25" s="248"/>
      <c r="AC25" s="248"/>
      <c r="AD25" s="248" t="s">
        <v>39</v>
      </c>
      <c r="AE25" s="248"/>
      <c r="AF25" s="248"/>
      <c r="AG25" s="248"/>
      <c r="AH25" s="248"/>
      <c r="AI25" s="248" t="s">
        <v>98</v>
      </c>
      <c r="AJ25" s="248"/>
      <c r="AK25" s="248"/>
      <c r="AL25" s="248"/>
      <c r="AM25" s="248"/>
      <c r="AN25" s="248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  <c r="AY25" s="500"/>
      <c r="AZ25" s="500"/>
      <c r="BA25" s="500"/>
      <c r="BB25" s="500"/>
      <c r="BC25" s="500"/>
      <c r="BD25" s="500"/>
      <c r="BE25" s="500"/>
      <c r="BF25" s="500"/>
      <c r="BG25" s="500"/>
      <c r="BH25" s="500"/>
      <c r="BI25" s="501"/>
    </row>
    <row r="26" spans="1:61" ht="17.25" customHeight="1">
      <c r="A26" s="107">
        <v>1</v>
      </c>
      <c r="B26" s="159" t="s">
        <v>46</v>
      </c>
      <c r="C26" s="219">
        <v>9905262</v>
      </c>
      <c r="D26" s="219"/>
      <c r="E26" s="108" t="s">
        <v>47</v>
      </c>
      <c r="F26" s="219" t="s">
        <v>48</v>
      </c>
      <c r="G26" s="219"/>
      <c r="H26" s="219" t="s">
        <v>49</v>
      </c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346">
        <v>-0.34200000000000003</v>
      </c>
      <c r="U26" s="346"/>
      <c r="V26" s="346"/>
      <c r="W26" s="346"/>
      <c r="X26" s="346"/>
      <c r="Y26" s="212">
        <v>-1.3180000000000001</v>
      </c>
      <c r="Z26" s="212"/>
      <c r="AA26" s="212"/>
      <c r="AB26" s="212"/>
      <c r="AC26" s="212"/>
      <c r="AD26" s="459">
        <f>IF(AND(T26&lt;&gt;"",Y26&lt;&gt;""), ABS(T26-Y26), "")</f>
        <v>0.97599999999999998</v>
      </c>
      <c r="AE26" s="459"/>
      <c r="AF26" s="459"/>
      <c r="AG26" s="459"/>
      <c r="AH26" s="459"/>
      <c r="AI26" s="470" t="s">
        <v>56</v>
      </c>
      <c r="AJ26" s="470"/>
      <c r="AK26" s="470"/>
      <c r="AL26" s="470"/>
      <c r="AM26" s="470"/>
      <c r="AN26" s="47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  <c r="AY26" s="500"/>
      <c r="AZ26" s="500"/>
      <c r="BA26" s="500"/>
      <c r="BB26" s="500"/>
      <c r="BC26" s="500"/>
      <c r="BD26" s="500"/>
      <c r="BE26" s="500"/>
      <c r="BF26" s="500"/>
      <c r="BG26" s="500"/>
      <c r="BH26" s="500"/>
      <c r="BI26" s="501"/>
    </row>
    <row r="27" spans="1:61" ht="17.25" customHeight="1">
      <c r="A27" s="107">
        <v>2</v>
      </c>
      <c r="B27" s="159" t="s">
        <v>51</v>
      </c>
      <c r="C27" s="219">
        <v>9905263</v>
      </c>
      <c r="D27" s="219"/>
      <c r="E27" s="108" t="s">
        <v>52</v>
      </c>
      <c r="F27" s="219" t="s">
        <v>48</v>
      </c>
      <c r="G27" s="219"/>
      <c r="H27" s="219" t="s">
        <v>53</v>
      </c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346">
        <v>-1.573</v>
      </c>
      <c r="U27" s="346"/>
      <c r="V27" s="346"/>
      <c r="W27" s="346"/>
      <c r="X27" s="346"/>
      <c r="Y27" s="212">
        <v>-1.607</v>
      </c>
      <c r="Z27" s="212"/>
      <c r="AA27" s="212"/>
      <c r="AB27" s="212"/>
      <c r="AC27" s="212"/>
      <c r="AD27" s="459">
        <f t="shared" ref="AD27:AD35" si="1">IF(AND(T27&lt;&gt;"",Y27&lt;&gt;""), ABS(T27-Y27), "")</f>
        <v>3.400000000000003E-2</v>
      </c>
      <c r="AE27" s="459"/>
      <c r="AF27" s="459"/>
      <c r="AG27" s="459"/>
      <c r="AH27" s="459"/>
      <c r="AI27" s="470" t="s">
        <v>56</v>
      </c>
      <c r="AJ27" s="470"/>
      <c r="AK27" s="470"/>
      <c r="AL27" s="470"/>
      <c r="AM27" s="470"/>
      <c r="AN27" s="47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  <c r="AY27" s="500"/>
      <c r="AZ27" s="500"/>
      <c r="BA27" s="500"/>
      <c r="BB27" s="500"/>
      <c r="BC27" s="500"/>
      <c r="BD27" s="500"/>
      <c r="BE27" s="500"/>
      <c r="BF27" s="500"/>
      <c r="BG27" s="500"/>
      <c r="BH27" s="500"/>
      <c r="BI27" s="501"/>
    </row>
    <row r="28" spans="1:61" ht="17.25" customHeight="1">
      <c r="A28" s="107">
        <v>3</v>
      </c>
      <c r="B28" s="159"/>
      <c r="C28" s="219"/>
      <c r="D28" s="219"/>
      <c r="E28" s="108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346"/>
      <c r="U28" s="346"/>
      <c r="V28" s="346"/>
      <c r="W28" s="346"/>
      <c r="X28" s="346"/>
      <c r="Y28" s="212"/>
      <c r="Z28" s="212"/>
      <c r="AA28" s="212"/>
      <c r="AB28" s="212"/>
      <c r="AC28" s="212"/>
      <c r="AD28" s="459" t="str">
        <f t="shared" si="1"/>
        <v/>
      </c>
      <c r="AE28" s="459"/>
      <c r="AF28" s="459"/>
      <c r="AG28" s="459"/>
      <c r="AH28" s="459"/>
      <c r="AI28" s="470"/>
      <c r="AJ28" s="470"/>
      <c r="AK28" s="470"/>
      <c r="AL28" s="470"/>
      <c r="AM28" s="470"/>
      <c r="AN28" s="47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  <c r="AY28" s="500"/>
      <c r="AZ28" s="500"/>
      <c r="BA28" s="500"/>
      <c r="BB28" s="500"/>
      <c r="BC28" s="500"/>
      <c r="BD28" s="500"/>
      <c r="BE28" s="500"/>
      <c r="BF28" s="500"/>
      <c r="BG28" s="500"/>
      <c r="BH28" s="500"/>
      <c r="BI28" s="501"/>
    </row>
    <row r="29" spans="1:61" ht="17.25" customHeight="1">
      <c r="A29" s="107">
        <v>4</v>
      </c>
      <c r="B29" s="159"/>
      <c r="C29" s="219"/>
      <c r="D29" s="219"/>
      <c r="E29" s="108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346"/>
      <c r="U29" s="346"/>
      <c r="V29" s="346"/>
      <c r="W29" s="346"/>
      <c r="X29" s="346"/>
      <c r="Y29" s="212"/>
      <c r="Z29" s="212"/>
      <c r="AA29" s="212"/>
      <c r="AB29" s="212"/>
      <c r="AC29" s="212"/>
      <c r="AD29" s="459" t="str">
        <f t="shared" si="1"/>
        <v/>
      </c>
      <c r="AE29" s="459"/>
      <c r="AF29" s="459"/>
      <c r="AG29" s="459"/>
      <c r="AH29" s="459"/>
      <c r="AI29" s="470"/>
      <c r="AJ29" s="470"/>
      <c r="AK29" s="470"/>
      <c r="AL29" s="470"/>
      <c r="AM29" s="470"/>
      <c r="AN29" s="47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  <c r="AY29" s="500"/>
      <c r="AZ29" s="500"/>
      <c r="BA29" s="500"/>
      <c r="BB29" s="500"/>
      <c r="BC29" s="500"/>
      <c r="BD29" s="500"/>
      <c r="BE29" s="500"/>
      <c r="BF29" s="500"/>
      <c r="BG29" s="500"/>
      <c r="BH29" s="500"/>
      <c r="BI29" s="501"/>
    </row>
    <row r="30" spans="1:61" ht="17.25" customHeight="1">
      <c r="A30" s="107">
        <v>5</v>
      </c>
      <c r="B30" s="159"/>
      <c r="C30" s="219"/>
      <c r="D30" s="219"/>
      <c r="E30" s="108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346"/>
      <c r="U30" s="346"/>
      <c r="V30" s="346"/>
      <c r="W30" s="346"/>
      <c r="X30" s="346"/>
      <c r="Y30" s="212"/>
      <c r="Z30" s="212"/>
      <c r="AA30" s="212"/>
      <c r="AB30" s="212"/>
      <c r="AC30" s="212"/>
      <c r="AD30" s="459" t="str">
        <f t="shared" si="1"/>
        <v/>
      </c>
      <c r="AE30" s="459"/>
      <c r="AF30" s="459"/>
      <c r="AG30" s="459"/>
      <c r="AH30" s="459"/>
      <c r="AI30" s="470"/>
      <c r="AJ30" s="470"/>
      <c r="AK30" s="470"/>
      <c r="AL30" s="470"/>
      <c r="AM30" s="470"/>
      <c r="AN30" s="470"/>
      <c r="AO30" s="500"/>
      <c r="AP30" s="500"/>
      <c r="AQ30" s="500"/>
      <c r="AR30" s="500"/>
      <c r="AS30" s="500"/>
      <c r="AT30" s="500"/>
      <c r="AU30" s="500"/>
      <c r="AV30" s="500"/>
      <c r="AW30" s="500"/>
      <c r="AX30" s="500"/>
      <c r="AY30" s="500"/>
      <c r="AZ30" s="500"/>
      <c r="BA30" s="500"/>
      <c r="BB30" s="500"/>
      <c r="BC30" s="500"/>
      <c r="BD30" s="500"/>
      <c r="BE30" s="500"/>
      <c r="BF30" s="500"/>
      <c r="BG30" s="500"/>
      <c r="BH30" s="500"/>
      <c r="BI30" s="501"/>
    </row>
    <row r="31" spans="1:61" ht="17.25" customHeight="1">
      <c r="A31" s="107">
        <v>6</v>
      </c>
      <c r="B31" s="159"/>
      <c r="C31" s="219"/>
      <c r="D31" s="219"/>
      <c r="E31" s="108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346"/>
      <c r="U31" s="346"/>
      <c r="V31" s="346"/>
      <c r="W31" s="346"/>
      <c r="X31" s="346"/>
      <c r="Y31" s="212"/>
      <c r="Z31" s="212"/>
      <c r="AA31" s="212"/>
      <c r="AB31" s="212"/>
      <c r="AC31" s="212"/>
      <c r="AD31" s="459" t="str">
        <f t="shared" si="1"/>
        <v/>
      </c>
      <c r="AE31" s="459"/>
      <c r="AF31" s="459"/>
      <c r="AG31" s="459"/>
      <c r="AH31" s="459"/>
      <c r="AI31" s="470"/>
      <c r="AJ31" s="470"/>
      <c r="AK31" s="470"/>
      <c r="AL31" s="470"/>
      <c r="AM31" s="470"/>
      <c r="AN31" s="470"/>
      <c r="AO31" s="500"/>
      <c r="AP31" s="500"/>
      <c r="AQ31" s="500"/>
      <c r="AR31" s="500"/>
      <c r="AS31" s="500"/>
      <c r="AT31" s="500"/>
      <c r="AU31" s="500"/>
      <c r="AV31" s="500"/>
      <c r="AW31" s="500"/>
      <c r="AX31" s="500"/>
      <c r="AY31" s="500"/>
      <c r="AZ31" s="500"/>
      <c r="BA31" s="500"/>
      <c r="BB31" s="500"/>
      <c r="BC31" s="500"/>
      <c r="BD31" s="500"/>
      <c r="BE31" s="500"/>
      <c r="BF31" s="500"/>
      <c r="BG31" s="500"/>
      <c r="BH31" s="500"/>
      <c r="BI31" s="501"/>
    </row>
    <row r="32" spans="1:61" ht="17.25" customHeight="1">
      <c r="A32" s="107">
        <v>7</v>
      </c>
      <c r="B32" s="159"/>
      <c r="C32" s="219"/>
      <c r="D32" s="219"/>
      <c r="E32" s="108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346"/>
      <c r="U32" s="346"/>
      <c r="V32" s="346"/>
      <c r="W32" s="346"/>
      <c r="X32" s="346"/>
      <c r="Y32" s="212"/>
      <c r="Z32" s="212"/>
      <c r="AA32" s="212"/>
      <c r="AB32" s="212"/>
      <c r="AC32" s="212"/>
      <c r="AD32" s="459" t="str">
        <f t="shared" si="1"/>
        <v/>
      </c>
      <c r="AE32" s="459"/>
      <c r="AF32" s="459"/>
      <c r="AG32" s="459"/>
      <c r="AH32" s="459"/>
      <c r="AI32" s="470"/>
      <c r="AJ32" s="470"/>
      <c r="AK32" s="470"/>
      <c r="AL32" s="470"/>
      <c r="AM32" s="470"/>
      <c r="AN32" s="470"/>
      <c r="AO32" s="500"/>
      <c r="AP32" s="500"/>
      <c r="AQ32" s="500"/>
      <c r="AR32" s="500"/>
      <c r="AS32" s="500"/>
      <c r="AT32" s="500"/>
      <c r="AU32" s="500"/>
      <c r="AV32" s="500"/>
      <c r="AW32" s="500"/>
      <c r="AX32" s="500"/>
      <c r="AY32" s="500"/>
      <c r="AZ32" s="500"/>
      <c r="BA32" s="500"/>
      <c r="BB32" s="500"/>
      <c r="BC32" s="500"/>
      <c r="BD32" s="500"/>
      <c r="BE32" s="500"/>
      <c r="BF32" s="500"/>
      <c r="BG32" s="500"/>
      <c r="BH32" s="500"/>
      <c r="BI32" s="501"/>
    </row>
    <row r="33" spans="1:61" ht="17.25" customHeight="1">
      <c r="A33" s="107">
        <v>8</v>
      </c>
      <c r="B33" s="159"/>
      <c r="C33" s="219"/>
      <c r="D33" s="219"/>
      <c r="E33" s="108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346"/>
      <c r="U33" s="346"/>
      <c r="V33" s="346"/>
      <c r="W33" s="346"/>
      <c r="X33" s="346"/>
      <c r="Y33" s="212"/>
      <c r="Z33" s="212"/>
      <c r="AA33" s="212"/>
      <c r="AB33" s="212"/>
      <c r="AC33" s="212"/>
      <c r="AD33" s="459" t="str">
        <f t="shared" si="1"/>
        <v/>
      </c>
      <c r="AE33" s="459"/>
      <c r="AF33" s="459"/>
      <c r="AG33" s="459"/>
      <c r="AH33" s="459"/>
      <c r="AI33" s="470"/>
      <c r="AJ33" s="470"/>
      <c r="AK33" s="470"/>
      <c r="AL33" s="470"/>
      <c r="AM33" s="470"/>
      <c r="AN33" s="470"/>
      <c r="AO33" s="500"/>
      <c r="AP33" s="500"/>
      <c r="AQ33" s="500"/>
      <c r="AR33" s="500"/>
      <c r="AS33" s="500"/>
      <c r="AT33" s="500"/>
      <c r="AU33" s="500"/>
      <c r="AV33" s="500"/>
      <c r="AW33" s="500"/>
      <c r="AX33" s="500"/>
      <c r="AY33" s="500"/>
      <c r="AZ33" s="500"/>
      <c r="BA33" s="500"/>
      <c r="BB33" s="500"/>
      <c r="BC33" s="500"/>
      <c r="BD33" s="500"/>
      <c r="BE33" s="500"/>
      <c r="BF33" s="500"/>
      <c r="BG33" s="500"/>
      <c r="BH33" s="500"/>
      <c r="BI33" s="501"/>
    </row>
    <row r="34" spans="1:61" ht="17.25" customHeight="1">
      <c r="A34" s="107">
        <v>9</v>
      </c>
      <c r="B34" s="159"/>
      <c r="C34" s="219"/>
      <c r="D34" s="219"/>
      <c r="E34" s="108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346"/>
      <c r="U34" s="346"/>
      <c r="V34" s="346"/>
      <c r="W34" s="346"/>
      <c r="X34" s="346"/>
      <c r="Y34" s="212"/>
      <c r="Z34" s="212"/>
      <c r="AA34" s="212"/>
      <c r="AB34" s="212"/>
      <c r="AC34" s="212"/>
      <c r="AD34" s="459" t="str">
        <f t="shared" si="1"/>
        <v/>
      </c>
      <c r="AE34" s="459"/>
      <c r="AF34" s="459"/>
      <c r="AG34" s="459"/>
      <c r="AH34" s="459"/>
      <c r="AI34" s="470"/>
      <c r="AJ34" s="470"/>
      <c r="AK34" s="470"/>
      <c r="AL34" s="470"/>
      <c r="AM34" s="470"/>
      <c r="AN34" s="470"/>
      <c r="AO34" s="500"/>
      <c r="AP34" s="500"/>
      <c r="AQ34" s="500"/>
      <c r="AR34" s="500"/>
      <c r="AS34" s="500"/>
      <c r="AT34" s="500"/>
      <c r="AU34" s="500"/>
      <c r="AV34" s="500"/>
      <c r="AW34" s="500"/>
      <c r="AX34" s="500"/>
      <c r="AY34" s="500"/>
      <c r="AZ34" s="500"/>
      <c r="BA34" s="500"/>
      <c r="BB34" s="500"/>
      <c r="BC34" s="500"/>
      <c r="BD34" s="500"/>
      <c r="BE34" s="500"/>
      <c r="BF34" s="500"/>
      <c r="BG34" s="500"/>
      <c r="BH34" s="500"/>
      <c r="BI34" s="501"/>
    </row>
    <row r="35" spans="1:61" ht="17.25" customHeight="1">
      <c r="A35" s="107">
        <v>10</v>
      </c>
      <c r="B35" s="159"/>
      <c r="C35" s="219"/>
      <c r="D35" s="219"/>
      <c r="E35" s="108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346"/>
      <c r="U35" s="346"/>
      <c r="V35" s="346"/>
      <c r="W35" s="346"/>
      <c r="X35" s="346"/>
      <c r="Y35" s="212"/>
      <c r="Z35" s="212"/>
      <c r="AA35" s="212"/>
      <c r="AB35" s="212"/>
      <c r="AC35" s="212"/>
      <c r="AD35" s="459" t="str">
        <f t="shared" si="1"/>
        <v/>
      </c>
      <c r="AE35" s="459"/>
      <c r="AF35" s="459"/>
      <c r="AG35" s="459"/>
      <c r="AH35" s="459"/>
      <c r="AI35" s="470"/>
      <c r="AJ35" s="470"/>
      <c r="AK35" s="470"/>
      <c r="AL35" s="470"/>
      <c r="AM35" s="470"/>
      <c r="AN35" s="470"/>
      <c r="AO35" s="500"/>
      <c r="AP35" s="500"/>
      <c r="AQ35" s="500"/>
      <c r="AR35" s="500"/>
      <c r="AS35" s="500"/>
      <c r="AT35" s="500"/>
      <c r="AU35" s="500"/>
      <c r="AV35" s="500"/>
      <c r="AW35" s="500"/>
      <c r="AX35" s="500"/>
      <c r="AY35" s="500"/>
      <c r="AZ35" s="500"/>
      <c r="BA35" s="500"/>
      <c r="BB35" s="500"/>
      <c r="BC35" s="500"/>
      <c r="BD35" s="500"/>
      <c r="BE35" s="500"/>
      <c r="BF35" s="500"/>
      <c r="BG35" s="500"/>
      <c r="BH35" s="500"/>
      <c r="BI35" s="501"/>
    </row>
    <row r="36" spans="1:61" ht="39.950000000000003" customHeight="1">
      <c r="A36" s="348" t="s">
        <v>105</v>
      </c>
      <c r="B36" s="204"/>
      <c r="C36" s="222"/>
      <c r="D36" s="222"/>
      <c r="E36" s="422" t="s">
        <v>56</v>
      </c>
      <c r="F36" s="422"/>
      <c r="G36" s="422"/>
      <c r="H36" s="222" t="str">
        <f>TAMPER!H36</f>
        <v>STABLED:</v>
      </c>
      <c r="I36" s="222"/>
      <c r="J36" s="222"/>
      <c r="K36" s="222"/>
      <c r="L36" s="222"/>
      <c r="M36" s="222"/>
      <c r="N36" s="222"/>
      <c r="O36" s="222"/>
      <c r="P36" s="222"/>
      <c r="Q36" s="222"/>
      <c r="R36" s="222"/>
      <c r="S36" s="222"/>
      <c r="T36" s="460"/>
      <c r="U36" s="460"/>
      <c r="V36" s="460"/>
      <c r="W36" s="460"/>
      <c r="X36" s="460"/>
      <c r="Y36" s="460"/>
      <c r="Z36" s="460"/>
      <c r="AA36" s="460"/>
      <c r="AB36" s="460"/>
      <c r="AC36" s="460"/>
      <c r="AD36" s="461" t="s">
        <v>25</v>
      </c>
      <c r="AE36" s="461"/>
      <c r="AF36" s="461"/>
      <c r="AG36" s="461"/>
      <c r="AH36" s="461"/>
      <c r="AI36" s="462">
        <f>SUM(AD26:AH35)</f>
        <v>1.01</v>
      </c>
      <c r="AJ36" s="462"/>
      <c r="AK36" s="462"/>
      <c r="AL36" s="462"/>
      <c r="AM36" s="462"/>
      <c r="AN36" s="462"/>
      <c r="AO36" s="471" t="s">
        <v>106</v>
      </c>
      <c r="AP36" s="471"/>
      <c r="AQ36" s="471"/>
      <c r="AR36" s="471"/>
      <c r="AS36" s="471"/>
      <c r="AT36" s="471"/>
      <c r="AU36" s="471"/>
      <c r="AV36" s="471"/>
      <c r="AW36" s="471"/>
      <c r="AX36" s="471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2"/>
    </row>
    <row r="37" spans="1:61" ht="18.75" customHeight="1">
      <c r="A37" s="451" t="s">
        <v>107</v>
      </c>
      <c r="B37" s="452"/>
      <c r="C37" s="453"/>
      <c r="D37" s="453"/>
      <c r="E37" s="457"/>
      <c r="F37" s="457"/>
      <c r="G37" s="457"/>
      <c r="H37" s="457"/>
      <c r="I37" s="457"/>
      <c r="J37" s="457"/>
      <c r="K37" s="457"/>
      <c r="L37" s="457"/>
      <c r="M37" s="457"/>
      <c r="N37" s="457"/>
      <c r="O37" s="457"/>
      <c r="P37" s="457"/>
      <c r="Q37" s="457"/>
      <c r="R37" s="457"/>
      <c r="S37" s="457"/>
      <c r="T37" s="457"/>
      <c r="U37" s="457"/>
      <c r="V37" s="457"/>
      <c r="W37" s="457"/>
      <c r="X37" s="457"/>
      <c r="Y37" s="457"/>
      <c r="Z37" s="457"/>
      <c r="AA37" s="457"/>
      <c r="AB37" s="457"/>
      <c r="AC37" s="457"/>
      <c r="AD37" s="457"/>
      <c r="AE37" s="457"/>
      <c r="AF37" s="457"/>
      <c r="AG37" s="457"/>
      <c r="AH37" s="457"/>
      <c r="AI37" s="457"/>
      <c r="AJ37" s="457"/>
      <c r="AK37" s="457"/>
      <c r="AL37" s="457"/>
      <c r="AM37" s="457"/>
      <c r="AN37" s="457"/>
      <c r="AO37" s="457"/>
      <c r="AP37" s="457"/>
      <c r="AQ37" s="457"/>
      <c r="AR37" s="457"/>
      <c r="AS37" s="457"/>
      <c r="AT37" s="248" t="s">
        <v>108</v>
      </c>
      <c r="AU37" s="248"/>
      <c r="AV37" s="248"/>
      <c r="AW37" s="248"/>
      <c r="AX37" s="248"/>
      <c r="AY37" s="248"/>
      <c r="AZ37" s="248"/>
      <c r="BA37" s="248"/>
      <c r="BB37" s="465" t="s">
        <v>109</v>
      </c>
      <c r="BC37" s="465"/>
      <c r="BD37" s="465"/>
      <c r="BE37" s="465"/>
      <c r="BF37" s="465"/>
      <c r="BG37" s="465"/>
      <c r="BH37" s="465"/>
      <c r="BI37" s="466"/>
    </row>
    <row r="38" spans="1:61" ht="18.75" customHeight="1">
      <c r="A38" s="451"/>
      <c r="B38" s="452"/>
      <c r="C38" s="453"/>
      <c r="D38" s="453"/>
      <c r="E38" s="457"/>
      <c r="F38" s="457"/>
      <c r="G38" s="457"/>
      <c r="H38" s="457"/>
      <c r="I38" s="457"/>
      <c r="J38" s="457"/>
      <c r="K38" s="457"/>
      <c r="L38" s="457"/>
      <c r="M38" s="457"/>
      <c r="N38" s="457"/>
      <c r="O38" s="457"/>
      <c r="P38" s="457"/>
      <c r="Q38" s="457"/>
      <c r="R38" s="457"/>
      <c r="S38" s="457"/>
      <c r="T38" s="457"/>
      <c r="U38" s="457"/>
      <c r="V38" s="457"/>
      <c r="W38" s="457"/>
      <c r="X38" s="457"/>
      <c r="Y38" s="457"/>
      <c r="Z38" s="457"/>
      <c r="AA38" s="457"/>
      <c r="AB38" s="457"/>
      <c r="AC38" s="457"/>
      <c r="AD38" s="457"/>
      <c r="AE38" s="457"/>
      <c r="AF38" s="457"/>
      <c r="AG38" s="457"/>
      <c r="AH38" s="457"/>
      <c r="AI38" s="457"/>
      <c r="AJ38" s="457"/>
      <c r="AK38" s="457"/>
      <c r="AL38" s="457"/>
      <c r="AM38" s="457"/>
      <c r="AN38" s="457"/>
      <c r="AO38" s="457"/>
      <c r="AP38" s="457"/>
      <c r="AQ38" s="457"/>
      <c r="AR38" s="457"/>
      <c r="AS38" s="457"/>
      <c r="AT38" s="248"/>
      <c r="AU38" s="248"/>
      <c r="AV38" s="248"/>
      <c r="AW38" s="248"/>
      <c r="AX38" s="248"/>
      <c r="AY38" s="248"/>
      <c r="AZ38" s="248"/>
      <c r="BA38" s="248"/>
      <c r="BB38" s="465"/>
      <c r="BC38" s="465"/>
      <c r="BD38" s="465"/>
      <c r="BE38" s="465"/>
      <c r="BF38" s="465"/>
      <c r="BG38" s="465"/>
      <c r="BH38" s="465"/>
      <c r="BI38" s="466"/>
    </row>
    <row r="39" spans="1:61" ht="18.75" customHeight="1">
      <c r="A39" s="451"/>
      <c r="B39" s="452"/>
      <c r="C39" s="453"/>
      <c r="D39" s="453"/>
      <c r="E39" s="457"/>
      <c r="F39" s="457"/>
      <c r="G39" s="457"/>
      <c r="H39" s="457"/>
      <c r="I39" s="457"/>
      <c r="J39" s="457"/>
      <c r="K39" s="457"/>
      <c r="L39" s="457"/>
      <c r="M39" s="457"/>
      <c r="N39" s="457"/>
      <c r="O39" s="457"/>
      <c r="P39" s="457"/>
      <c r="Q39" s="457"/>
      <c r="R39" s="457"/>
      <c r="S39" s="457"/>
      <c r="T39" s="457"/>
      <c r="U39" s="457"/>
      <c r="V39" s="457"/>
      <c r="W39" s="457"/>
      <c r="X39" s="457"/>
      <c r="Y39" s="457"/>
      <c r="Z39" s="457"/>
      <c r="AA39" s="457"/>
      <c r="AB39" s="457"/>
      <c r="AC39" s="457"/>
      <c r="AD39" s="457"/>
      <c r="AE39" s="457"/>
      <c r="AF39" s="457"/>
      <c r="AG39" s="457"/>
      <c r="AH39" s="457"/>
      <c r="AI39" s="457"/>
      <c r="AJ39" s="457"/>
      <c r="AK39" s="457"/>
      <c r="AL39" s="457"/>
      <c r="AM39" s="457"/>
      <c r="AN39" s="457"/>
      <c r="AO39" s="457"/>
      <c r="AP39" s="457"/>
      <c r="AQ39" s="457"/>
      <c r="AR39" s="457"/>
      <c r="AS39" s="457"/>
      <c r="AT39" s="248" t="s">
        <v>70</v>
      </c>
      <c r="AU39" s="248"/>
      <c r="AV39" s="248"/>
      <c r="AW39" s="248"/>
      <c r="AX39" s="248"/>
      <c r="AY39" s="248"/>
      <c r="AZ39" s="248"/>
      <c r="BA39" s="248"/>
      <c r="BB39" s="467">
        <f>SUM(BI12:BI21)</f>
        <v>12</v>
      </c>
      <c r="BC39" s="467"/>
      <c r="BD39" s="467"/>
      <c r="BE39" s="467"/>
      <c r="BF39" s="467"/>
      <c r="BG39" s="467"/>
      <c r="BH39" s="467"/>
      <c r="BI39" s="468"/>
    </row>
    <row r="40" spans="1:61" ht="18.75" customHeight="1" thickBot="1">
      <c r="A40" s="454"/>
      <c r="B40" s="455"/>
      <c r="C40" s="456"/>
      <c r="D40" s="456"/>
      <c r="E40" s="458"/>
      <c r="F40" s="458"/>
      <c r="G40" s="458"/>
      <c r="H40" s="458"/>
      <c r="I40" s="458"/>
      <c r="J40" s="458"/>
      <c r="K40" s="458"/>
      <c r="L40" s="458"/>
      <c r="M40" s="458"/>
      <c r="N40" s="458"/>
      <c r="O40" s="458"/>
      <c r="P40" s="458"/>
      <c r="Q40" s="458"/>
      <c r="R40" s="458"/>
      <c r="S40" s="458"/>
      <c r="T40" s="458"/>
      <c r="U40" s="458"/>
      <c r="V40" s="458"/>
      <c r="W40" s="458"/>
      <c r="X40" s="458"/>
      <c r="Y40" s="458"/>
      <c r="Z40" s="458"/>
      <c r="AA40" s="458"/>
      <c r="AB40" s="458"/>
      <c r="AC40" s="458"/>
      <c r="AD40" s="458"/>
      <c r="AE40" s="458"/>
      <c r="AF40" s="458"/>
      <c r="AG40" s="458"/>
      <c r="AH40" s="458"/>
      <c r="AI40" s="458"/>
      <c r="AJ40" s="458"/>
      <c r="AK40" s="458"/>
      <c r="AL40" s="458"/>
      <c r="AM40" s="458"/>
      <c r="AN40" s="458"/>
      <c r="AO40" s="458"/>
      <c r="AP40" s="458"/>
      <c r="AQ40" s="458"/>
      <c r="AR40" s="458"/>
      <c r="AS40" s="458"/>
      <c r="AT40" s="469" t="s">
        <v>73</v>
      </c>
      <c r="AU40" s="469"/>
      <c r="AV40" s="469"/>
      <c r="AW40" s="469"/>
      <c r="AX40" s="469"/>
      <c r="AY40" s="469"/>
      <c r="AZ40" s="469"/>
      <c r="BA40" s="469"/>
      <c r="BB40" s="463" t="s">
        <v>110</v>
      </c>
      <c r="BC40" s="463"/>
      <c r="BD40" s="463"/>
      <c r="BE40" s="463"/>
      <c r="BF40" s="463"/>
      <c r="BG40" s="463"/>
      <c r="BH40" s="463"/>
      <c r="BI40" s="464"/>
    </row>
    <row r="41" spans="1:61" ht="13.5" thickTop="1"/>
  </sheetData>
  <sheetProtection algorithmName="SHA-512" hashValue="Ml1iQ6CXNxM/JGmxd8JeMFEAuqp8Qqxrw7Cw5m9HHm9WfcqJ5s14JRFMFyP9FQ7CyrhJU+e3TadL/6JELE0/VQ==" saltValue="eaiuJlBl5K93TEX8ICuKpw==" spinCount="100000" sheet="1" objects="1" scenarios="1"/>
  <mergeCells count="231">
    <mergeCell ref="F2:AZ4"/>
    <mergeCell ref="C2:E2"/>
    <mergeCell ref="C3:E3"/>
    <mergeCell ref="C4:E4"/>
    <mergeCell ref="AN8:AN9"/>
    <mergeCell ref="AR10:AR11"/>
    <mergeCell ref="A19:K20"/>
    <mergeCell ref="A21:K21"/>
    <mergeCell ref="AM10:AM11"/>
    <mergeCell ref="AE10:AE11"/>
    <mergeCell ref="AC10:AC11"/>
    <mergeCell ref="AD10:AD11"/>
    <mergeCell ref="S8:S9"/>
    <mergeCell ref="T8:T9"/>
    <mergeCell ref="AI8:AI9"/>
    <mergeCell ref="AJ8:AJ9"/>
    <mergeCell ref="A14:K14"/>
    <mergeCell ref="H10:K11"/>
    <mergeCell ref="AP10:AP11"/>
    <mergeCell ref="A18:K18"/>
    <mergeCell ref="A5:BI5"/>
    <mergeCell ref="BA2:BI4"/>
    <mergeCell ref="BE6:BI6"/>
    <mergeCell ref="W8:W9"/>
    <mergeCell ref="BF22:BH22"/>
    <mergeCell ref="AJ10:AJ11"/>
    <mergeCell ref="AF10:AF11"/>
    <mergeCell ref="AG10:AG11"/>
    <mergeCell ref="AH10:AH11"/>
    <mergeCell ref="AK10:AK11"/>
    <mergeCell ref="AL10:AL11"/>
    <mergeCell ref="BC10:BC11"/>
    <mergeCell ref="BD10:BD11"/>
    <mergeCell ref="BF10:BF11"/>
    <mergeCell ref="BG10:BG11"/>
    <mergeCell ref="BH10:BH11"/>
    <mergeCell ref="AW10:AW11"/>
    <mergeCell ref="AX10:AX11"/>
    <mergeCell ref="AY10:AY11"/>
    <mergeCell ref="BA10:BA11"/>
    <mergeCell ref="BB10:BB11"/>
    <mergeCell ref="BE10:BE11"/>
    <mergeCell ref="AS10:AS11"/>
    <mergeCell ref="AT10:AT11"/>
    <mergeCell ref="AU10:AU11"/>
    <mergeCell ref="AV10:AV11"/>
    <mergeCell ref="AO10:AO11"/>
    <mergeCell ref="BB8:BB9"/>
    <mergeCell ref="A6:E6"/>
    <mergeCell ref="F6:R6"/>
    <mergeCell ref="AA6:AG6"/>
    <mergeCell ref="AZ8:AZ9"/>
    <mergeCell ref="BA8:BA9"/>
    <mergeCell ref="AO8:AO9"/>
    <mergeCell ref="AG8:AG9"/>
    <mergeCell ref="AH8:AH9"/>
    <mergeCell ref="AS8:AS9"/>
    <mergeCell ref="AF8:AF9"/>
    <mergeCell ref="AV8:AV9"/>
    <mergeCell ref="AM8:AM9"/>
    <mergeCell ref="AQ8:AQ9"/>
    <mergeCell ref="AR8:AR9"/>
    <mergeCell ref="AK8:AK9"/>
    <mergeCell ref="H8:K9"/>
    <mergeCell ref="A8:C11"/>
    <mergeCell ref="AW8:AW9"/>
    <mergeCell ref="AX8:AX9"/>
    <mergeCell ref="S6:Z6"/>
    <mergeCell ref="AH6:AM6"/>
    <mergeCell ref="AV6:BD6"/>
    <mergeCell ref="AN6:AU6"/>
    <mergeCell ref="X8:X9"/>
    <mergeCell ref="Y8:Y9"/>
    <mergeCell ref="Z8:Z9"/>
    <mergeCell ref="A7:BI7"/>
    <mergeCell ref="L8:L9"/>
    <mergeCell ref="M8:M9"/>
    <mergeCell ref="N8:N9"/>
    <mergeCell ref="O8:O9"/>
    <mergeCell ref="P8:P9"/>
    <mergeCell ref="Q8:Q9"/>
    <mergeCell ref="R8:R9"/>
    <mergeCell ref="BI8:BI11"/>
    <mergeCell ref="AZ10:AZ11"/>
    <mergeCell ref="BH8:BH9"/>
    <mergeCell ref="AY8:AY9"/>
    <mergeCell ref="BE8:BE9"/>
    <mergeCell ref="BF8:BF9"/>
    <mergeCell ref="BG8:BG9"/>
    <mergeCell ref="BC8:BC9"/>
    <mergeCell ref="BD8:BD9"/>
    <mergeCell ref="V8:V9"/>
    <mergeCell ref="V10:V11"/>
    <mergeCell ref="Z10:Z11"/>
    <mergeCell ref="AN10:AN11"/>
    <mergeCell ref="F29:G29"/>
    <mergeCell ref="H29:S29"/>
    <mergeCell ref="C24:D25"/>
    <mergeCell ref="C27:D27"/>
    <mergeCell ref="C28:D28"/>
    <mergeCell ref="F28:G28"/>
    <mergeCell ref="C26:D26"/>
    <mergeCell ref="C29:D29"/>
    <mergeCell ref="C30:D30"/>
    <mergeCell ref="H26:S26"/>
    <mergeCell ref="A36:D36"/>
    <mergeCell ref="E36:G36"/>
    <mergeCell ref="T34:X34"/>
    <mergeCell ref="AD30:AH30"/>
    <mergeCell ref="AD31:AH31"/>
    <mergeCell ref="AD32:AH32"/>
    <mergeCell ref="AD33:AH33"/>
    <mergeCell ref="AD34:AH34"/>
    <mergeCell ref="AD35:AH35"/>
    <mergeCell ref="C31:D31"/>
    <mergeCell ref="T35:X35"/>
    <mergeCell ref="C32:D32"/>
    <mergeCell ref="C33:D33"/>
    <mergeCell ref="C34:D34"/>
    <mergeCell ref="C35:D35"/>
    <mergeCell ref="F30:G30"/>
    <mergeCell ref="H30:S30"/>
    <mergeCell ref="T30:X30"/>
    <mergeCell ref="F32:G32"/>
    <mergeCell ref="H32:S32"/>
    <mergeCell ref="T32:X32"/>
    <mergeCell ref="F35:G35"/>
    <mergeCell ref="H35:S35"/>
    <mergeCell ref="F34:G34"/>
    <mergeCell ref="AI32:AN32"/>
    <mergeCell ref="AI33:AN33"/>
    <mergeCell ref="AI34:AN34"/>
    <mergeCell ref="AO36:BI36"/>
    <mergeCell ref="H36:S36"/>
    <mergeCell ref="AI35:AN35"/>
    <mergeCell ref="AT39:BA39"/>
    <mergeCell ref="AD27:AH27"/>
    <mergeCell ref="AD28:AH28"/>
    <mergeCell ref="H34:S34"/>
    <mergeCell ref="T26:X26"/>
    <mergeCell ref="T29:X29"/>
    <mergeCell ref="T31:X31"/>
    <mergeCell ref="AD29:AH29"/>
    <mergeCell ref="AI26:AN26"/>
    <mergeCell ref="AI27:AN27"/>
    <mergeCell ref="AI28:AN28"/>
    <mergeCell ref="AI29:AN29"/>
    <mergeCell ref="AI30:AN30"/>
    <mergeCell ref="AI31:AN31"/>
    <mergeCell ref="F31:G31"/>
    <mergeCell ref="H31:S31"/>
    <mergeCell ref="T36:AC36"/>
    <mergeCell ref="AD36:AH36"/>
    <mergeCell ref="AI36:AN36"/>
    <mergeCell ref="BB40:BI40"/>
    <mergeCell ref="AO24:BI35"/>
    <mergeCell ref="AT37:BA38"/>
    <mergeCell ref="BB37:BI37"/>
    <mergeCell ref="H28:S28"/>
    <mergeCell ref="T28:X28"/>
    <mergeCell ref="F25:G25"/>
    <mergeCell ref="H25:S25"/>
    <mergeCell ref="T25:X25"/>
    <mergeCell ref="F27:G27"/>
    <mergeCell ref="H27:S27"/>
    <mergeCell ref="T27:X27"/>
    <mergeCell ref="F26:G26"/>
    <mergeCell ref="F33:G33"/>
    <mergeCell ref="H33:S33"/>
    <mergeCell ref="T33:X33"/>
    <mergeCell ref="BB38:BI38"/>
    <mergeCell ref="BB39:BI39"/>
    <mergeCell ref="AT40:BA40"/>
    <mergeCell ref="P10:P11"/>
    <mergeCell ref="Q10:Q11"/>
    <mergeCell ref="R10:R11"/>
    <mergeCell ref="AA8:AA9"/>
    <mergeCell ref="AB8:AB9"/>
    <mergeCell ref="AC8:AC9"/>
    <mergeCell ref="Y10:Y11"/>
    <mergeCell ref="U8:U9"/>
    <mergeCell ref="A37:D40"/>
    <mergeCell ref="E37:AS40"/>
    <mergeCell ref="Y25:AC25"/>
    <mergeCell ref="Y26:AC26"/>
    <mergeCell ref="Y27:AC27"/>
    <mergeCell ref="Y28:AC28"/>
    <mergeCell ref="Y29:AC29"/>
    <mergeCell ref="Y30:AC30"/>
    <mergeCell ref="Y31:AC31"/>
    <mergeCell ref="Y32:AC32"/>
    <mergeCell ref="Y33:AC33"/>
    <mergeCell ref="Y34:AC34"/>
    <mergeCell ref="Y35:AC35"/>
    <mergeCell ref="AD25:AH25"/>
    <mergeCell ref="AI25:AN25"/>
    <mergeCell ref="AD26:AH26"/>
    <mergeCell ref="A17:K17"/>
    <mergeCell ref="A24:A25"/>
    <mergeCell ref="E24:G24"/>
    <mergeCell ref="D8:D9"/>
    <mergeCell ref="E8:E9"/>
    <mergeCell ref="F8:G11"/>
    <mergeCell ref="M10:M11"/>
    <mergeCell ref="N10:N11"/>
    <mergeCell ref="O10:O11"/>
    <mergeCell ref="A15:K15"/>
    <mergeCell ref="AP8:AP9"/>
    <mergeCell ref="AT8:AT9"/>
    <mergeCell ref="AU8:AU9"/>
    <mergeCell ref="AE8:AE9"/>
    <mergeCell ref="B24:B25"/>
    <mergeCell ref="A22:K22"/>
    <mergeCell ref="L10:L11"/>
    <mergeCell ref="S10:S11"/>
    <mergeCell ref="T10:T11"/>
    <mergeCell ref="U10:U11"/>
    <mergeCell ref="X10:X11"/>
    <mergeCell ref="AA10:AA11"/>
    <mergeCell ref="AB10:AB11"/>
    <mergeCell ref="AQ10:AQ11"/>
    <mergeCell ref="D10:D11"/>
    <mergeCell ref="E10:E11"/>
    <mergeCell ref="A12:K12"/>
    <mergeCell ref="A13:K13"/>
    <mergeCell ref="AD8:AD9"/>
    <mergeCell ref="AL8:AL9"/>
    <mergeCell ref="H24:AN24"/>
    <mergeCell ref="AI10:AI11"/>
    <mergeCell ref="W10:W11"/>
    <mergeCell ref="A16:K16"/>
  </mergeCells>
  <phoneticPr fontId="13" type="noConversion"/>
  <conditionalFormatting sqref="A37:B37">
    <cfRule type="cellIs" dxfId="129" priority="298" operator="equal">
      <formula>0</formula>
    </cfRule>
  </conditionalFormatting>
  <conditionalFormatting sqref="B26:AN35">
    <cfRule type="expression" dxfId="128" priority="8">
      <formula>AND($Y26&lt;&gt;"", B26="")</formula>
    </cfRule>
  </conditionalFormatting>
  <conditionalFormatting sqref="L21:BH21">
    <cfRule type="cellIs" dxfId="127" priority="6" operator="greaterThan">
      <formula>0</formula>
    </cfRule>
  </conditionalFormatting>
  <conditionalFormatting sqref="L16:BH16">
    <cfRule type="cellIs" dxfId="126" priority="5" operator="greaterThan">
      <formula>0</formula>
    </cfRule>
  </conditionalFormatting>
  <conditionalFormatting sqref="L19:BH19">
    <cfRule type="containsText" dxfId="125" priority="4" operator="containsText" text="1">
      <formula>NOT(ISERROR(SEARCH("1",L19)))</formula>
    </cfRule>
  </conditionalFormatting>
  <conditionalFormatting sqref="L20:BH20">
    <cfRule type="containsText" dxfId="124" priority="3" operator="containsText" text="1">
      <formula>NOT(ISERROR(SEARCH("1",L20)))</formula>
    </cfRule>
  </conditionalFormatting>
  <conditionalFormatting sqref="BI22">
    <cfRule type="cellIs" dxfId="123" priority="7" operator="between">
      <formula>0.25</formula>
      <formula>8.75</formula>
    </cfRule>
  </conditionalFormatting>
  <conditionalFormatting sqref="B26:B35">
    <cfRule type="containsText" dxfId="122" priority="1" operator="containsText" text="No">
      <formula>NOT(ISERROR(SEARCH("No",B26)))</formula>
    </cfRule>
    <cfRule type="containsText" dxfId="121" priority="2" operator="containsText" text="Yes">
      <formula>NOT(ISERROR(SEARCH("Yes",B26)))</formula>
    </cfRule>
  </conditionalFormatting>
  <dataValidations count="7">
    <dataValidation errorStyle="warning" operator="greaterThanOrEqual" allowBlank="1" showInputMessage="1" showErrorMessage="1" errorTitle="Microsoft Excel" error="Warning: date entered is not todays date" sqref="AA6:AG6" xr:uid="{F5CCB0B3-C56F-40EA-83B0-9EFE769999F4}"/>
    <dataValidation type="list" allowBlank="1" showInputMessage="1" showErrorMessage="1" sqref="E26:E35" xr:uid="{6EAED0A9-D329-4CCC-9AB2-E544EEA41421}">
      <formula1>refCode</formula1>
    </dataValidation>
    <dataValidation type="list" allowBlank="1" showInputMessage="1" showErrorMessage="1" sqref="BB40:BI40" xr:uid="{8FA2BB9B-8EC2-4B07-A4A7-5EEC0D3E6A2F}">
      <formula1>refSupervisor</formula1>
    </dataValidation>
    <dataValidation type="list" allowBlank="1" showInputMessage="1" showErrorMessage="1" sqref="BB37:BB38 BC37:BI37" xr:uid="{AC1250AE-52B7-4598-904B-1CB3B7B8C762}">
      <formula1>refOperator</formula1>
    </dataValidation>
    <dataValidation type="list" errorStyle="warning" allowBlank="1" showInputMessage="1" showErrorMessage="1" errorTitle="Microsoft" error="Entry does not match track code for the District" sqref="H26:S35" xr:uid="{4D0E5458-9D6F-4ECB-9643-2707D935F291}">
      <formula1>INDIRECT($F$6)</formula1>
    </dataValidation>
    <dataValidation type="whole" allowBlank="1" showInputMessage="1" showErrorMessage="1" sqref="L21:N21 P21:BH21 L12:BH20" xr:uid="{AAD937FF-A169-4928-9D50-3FB0A3DB9B0F}">
      <formula1>1</formula1>
      <formula2>1</formula2>
    </dataValidation>
    <dataValidation type="list" allowBlank="1" showInputMessage="1" showErrorMessage="1" sqref="B26:B35" xr:uid="{442112A1-D545-49EE-93EC-488B80817442}">
      <formula1>DFT2_</formula1>
    </dataValidation>
  </dataValidations>
  <pageMargins left="0.43307086614173229" right="0.23622047244094491" top="0.74803149606299213" bottom="0.74803149606299213" header="0.31496062992125984" footer="0.31496062992125984"/>
  <pageSetup scale="64" orientation="landscape" r:id="rId1"/>
  <headerFooter>
    <oddFooter>&amp;C&amp;"Arial,Regular"&amp;8When printed this document is an uncontrolled version and should be checked against the electronic version for validity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36" operator="containsText" id="{E6D73DD1-90C1-4723-91CC-CDC070BE46F8}">
            <xm:f>NOT(ISERROR(SEARCH(DATA!$L$3,E36)))</xm:f>
            <xm:f>DATA!$L$3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7" operator="containsText" id="{5BCE6B5B-3BB8-42DC-B662-9324898A16A3}">
            <xm:f>NOT(ISERROR(SEARCH(DATA!$K$2,E36)))</xm:f>
            <xm:f>DATA!$K$2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E36</xm:sqref>
        </x14:conditionalFormatting>
        <x14:conditionalFormatting xmlns:xm="http://schemas.microsoft.com/office/excel/2006/main">
          <x14:cfRule type="containsText" priority="334" operator="containsText" id="{8C1CD51F-C862-43BB-8FAC-C6C96EE603D7}">
            <xm:f>NOT(ISERROR(SEARCH(DATA!$K$3,H36)))</xm:f>
            <xm:f>DATA!$K$3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35" operator="containsText" id="{DFB869EA-421B-4434-9C8B-DC91BF4A3A99}">
            <xm:f>NOT(ISERROR(SEARCH(DATA!$K$2,H36)))</xm:f>
            <xm:f>DATA!$K$2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containsText" priority="309" operator="containsText" id="{EA45D932-D253-47AD-8DC5-5B35EE4A767B}">
            <xm:f>NOT(ISERROR(SEARCH(DATA!$L$3,AD26)))</xm:f>
            <xm:f>DATA!$L$3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310" operator="containsText" id="{6055F12C-11A5-4796-9497-AF778B4C0BA9}">
            <xm:f>NOT(ISERROR(SEARCH(DATA!$L$2,AD26)))</xm:f>
            <xm:f>DATA!$L$2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AD26:AD35 AI26:AI35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DB23D37-C707-43D5-9D0D-5FAECF2C4E69}">
          <x14:formula1>
            <xm:f>DATA!$B$9:$B$18</xm:f>
          </x14:formula1>
          <xm:sqref>BE6:BI6</xm:sqref>
        </x14:dataValidation>
        <x14:dataValidation type="list" allowBlank="1" showInputMessage="1" showErrorMessage="1" xr:uid="{5D4269BD-04A9-4D92-B1A6-0796CB3826F5}">
          <x14:formula1>
            <xm:f>DATA!$K$2:$K$3</xm:f>
          </x14:formula1>
          <xm:sqref>E36:G36</xm:sqref>
        </x14:dataValidation>
        <x14:dataValidation type="list" allowBlank="1" showInputMessage="1" showErrorMessage="1" xr:uid="{5A34CB28-0CAD-43ED-8EF6-D61957614B1F}">
          <x14:formula1>
            <xm:f>DATA!$G$2:$G$3</xm:f>
          </x14:formula1>
          <xm:sqref>F26:G35</xm:sqref>
        </x14:dataValidation>
        <x14:dataValidation type="list" allowBlank="1" showInputMessage="1" showErrorMessage="1" xr:uid="{15F0301C-307B-4AE8-9083-B59E1C2F662A}">
          <x14:formula1>
            <xm:f>DATA!$L$2:$L$3</xm:f>
          </x14:formula1>
          <xm:sqref>AI26:AN35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ABF8F"/>
    <pageSetUpPr fitToPage="1"/>
  </sheetPr>
  <dimension ref="A1:H18"/>
  <sheetViews>
    <sheetView zoomScaleNormal="100" workbookViewId="0">
      <selection activeCell="G6" sqref="G6"/>
    </sheetView>
  </sheetViews>
  <sheetFormatPr defaultColWidth="9.140625" defaultRowHeight="15"/>
  <cols>
    <col min="1" max="1" width="47.140625" style="130" customWidth="1"/>
    <col min="2" max="2" width="27" style="130" customWidth="1"/>
    <col min="3" max="3" width="10.42578125" style="130" customWidth="1"/>
    <col min="4" max="4" width="7.5703125" style="130" bestFit="1" customWidth="1"/>
    <col min="5" max="5" width="7.42578125" style="130" bestFit="1" customWidth="1"/>
    <col min="6" max="6" width="9.140625" style="130"/>
    <col min="7" max="7" width="35.5703125" style="130" customWidth="1"/>
    <col min="8" max="8" width="45.42578125" style="130" customWidth="1"/>
    <col min="9" max="16384" width="9.140625" style="130"/>
  </cols>
  <sheetData>
    <row r="1" spans="1:8" ht="16.5" thickTop="1">
      <c r="A1" s="137" t="s">
        <v>111</v>
      </c>
      <c r="B1" s="145" t="s">
        <v>112</v>
      </c>
      <c r="C1" s="144" t="s">
        <v>34</v>
      </c>
      <c r="D1" s="131"/>
      <c r="E1" s="131"/>
      <c r="F1" s="131"/>
      <c r="G1" s="131"/>
      <c r="H1" s="131"/>
    </row>
    <row r="2" spans="1:8" ht="22.5" customHeight="1">
      <c r="A2" s="492" t="s">
        <v>113</v>
      </c>
      <c r="B2" s="135" t="s">
        <v>114</v>
      </c>
      <c r="C2" s="139" t="s">
        <v>47</v>
      </c>
      <c r="D2" s="132"/>
      <c r="E2" s="132"/>
      <c r="F2" s="132"/>
      <c r="G2" s="132"/>
      <c r="H2" s="132"/>
    </row>
    <row r="3" spans="1:8" ht="22.5" customHeight="1">
      <c r="A3" s="492"/>
      <c r="B3" s="1" t="s">
        <v>115</v>
      </c>
      <c r="C3" s="140" t="s">
        <v>116</v>
      </c>
      <c r="D3" s="133"/>
      <c r="E3" s="133"/>
      <c r="F3" s="133"/>
      <c r="G3" s="133"/>
      <c r="H3" s="133"/>
    </row>
    <row r="4" spans="1:8" ht="22.5" customHeight="1">
      <c r="A4" s="492"/>
      <c r="B4" s="2" t="s">
        <v>117</v>
      </c>
      <c r="C4" s="141" t="s">
        <v>118</v>
      </c>
    </row>
    <row r="5" spans="1:8" ht="22.5" customHeight="1">
      <c r="A5" s="492" t="s">
        <v>119</v>
      </c>
      <c r="B5" s="135" t="s">
        <v>120</v>
      </c>
      <c r="C5" s="139" t="s">
        <v>121</v>
      </c>
    </row>
    <row r="6" spans="1:8" ht="22.5" customHeight="1">
      <c r="A6" s="493"/>
      <c r="B6" s="1" t="s">
        <v>122</v>
      </c>
      <c r="C6" s="140" t="s">
        <v>123</v>
      </c>
    </row>
    <row r="7" spans="1:8" ht="22.5" customHeight="1">
      <c r="A7" s="493"/>
      <c r="B7" s="2" t="s">
        <v>124</v>
      </c>
      <c r="C7" s="141" t="s">
        <v>125</v>
      </c>
    </row>
    <row r="8" spans="1:8" ht="22.5" customHeight="1">
      <c r="A8" s="494" t="s">
        <v>126</v>
      </c>
      <c r="B8" s="135" t="s">
        <v>127</v>
      </c>
      <c r="C8" s="139" t="s">
        <v>52</v>
      </c>
    </row>
    <row r="9" spans="1:8" ht="22.5" customHeight="1">
      <c r="A9" s="494"/>
      <c r="B9" s="1" t="s">
        <v>128</v>
      </c>
      <c r="C9" s="140" t="s">
        <v>129</v>
      </c>
    </row>
    <row r="10" spans="1:8" ht="22.5" customHeight="1">
      <c r="A10" s="495"/>
      <c r="B10" s="1" t="s">
        <v>130</v>
      </c>
      <c r="C10" s="140" t="s">
        <v>131</v>
      </c>
    </row>
    <row r="11" spans="1:8" ht="30">
      <c r="A11" s="138" t="s">
        <v>132</v>
      </c>
      <c r="B11" s="136" t="s">
        <v>133</v>
      </c>
      <c r="C11" s="142" t="s">
        <v>134</v>
      </c>
    </row>
    <row r="12" spans="1:8" ht="22.5" customHeight="1">
      <c r="A12" s="488" t="s">
        <v>135</v>
      </c>
      <c r="B12" s="2" t="s">
        <v>136</v>
      </c>
      <c r="C12" s="141" t="s">
        <v>137</v>
      </c>
    </row>
    <row r="13" spans="1:8" ht="22.5" customHeight="1">
      <c r="A13" s="489"/>
      <c r="B13" s="2" t="s">
        <v>138</v>
      </c>
      <c r="C13" s="141" t="s">
        <v>48</v>
      </c>
    </row>
    <row r="14" spans="1:8" ht="22.5" customHeight="1">
      <c r="A14" s="489"/>
      <c r="B14" s="2" t="s">
        <v>139</v>
      </c>
      <c r="C14" s="141" t="s">
        <v>140</v>
      </c>
    </row>
    <row r="15" spans="1:8" ht="22.5" customHeight="1">
      <c r="A15" s="490"/>
      <c r="B15" s="2" t="s">
        <v>141</v>
      </c>
      <c r="C15" s="141" t="s">
        <v>142</v>
      </c>
    </row>
    <row r="16" spans="1:8" ht="22.5" customHeight="1">
      <c r="A16" s="488" t="s">
        <v>143</v>
      </c>
      <c r="B16" s="2" t="s">
        <v>144</v>
      </c>
      <c r="C16" s="141" t="s">
        <v>145</v>
      </c>
    </row>
    <row r="17" spans="1:3" ht="22.5" customHeight="1" thickBot="1">
      <c r="A17" s="491"/>
      <c r="B17" s="134" t="s">
        <v>146</v>
      </c>
      <c r="C17" s="143" t="s">
        <v>147</v>
      </c>
    </row>
    <row r="18" spans="1:3" ht="15.75" thickTop="1"/>
  </sheetData>
  <sheetProtection algorithmName="SHA-512" hashValue="mILMp7aP7SatlDOtsNGKzkFEOx22zggAMi8Y5AP0OrOTzPPZiF7mC64wXBuaHO/h4q9mCe96BxPSZ4O1/lWC6Q==" saltValue="Cj2/4NLKCf8nqs8IqomyzA==" spinCount="100000" sheet="1" objects="1" scenarios="1"/>
  <mergeCells count="5">
    <mergeCell ref="A12:A15"/>
    <mergeCell ref="A16:A17"/>
    <mergeCell ref="A5:A7"/>
    <mergeCell ref="A8:A10"/>
    <mergeCell ref="A2:A4"/>
  </mergeCells>
  <pageMargins left="0.70866141732283472" right="0.70866141732283472" top="0.74803149606299213" bottom="0.74803149606299213" header="0.31496062992125984" footer="0.31496062992125984"/>
  <pageSetup paperSize="9" scale="40" fitToHeight="0" orientation="landscape" r:id="rId1"/>
  <headerFooter>
    <oddHeader>&amp;L7304-FRM-001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89D0DD"/>
  </sheetPr>
  <dimension ref="A1:T76"/>
  <sheetViews>
    <sheetView zoomScaleNormal="100" workbookViewId="0">
      <selection activeCell="A38" sqref="A38"/>
    </sheetView>
  </sheetViews>
  <sheetFormatPr defaultColWidth="9.140625" defaultRowHeight="15"/>
  <cols>
    <col min="1" max="16384" width="9.140625" style="100"/>
  </cols>
  <sheetData>
    <row r="1" spans="1:20" ht="19.5" thickTop="1">
      <c r="A1" s="119" t="s">
        <v>148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1"/>
    </row>
    <row r="2" spans="1:20" ht="18.75">
      <c r="A2" s="122" t="s">
        <v>149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 s="123"/>
    </row>
    <row r="3" spans="1:20">
      <c r="A3" s="124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 s="123"/>
    </row>
    <row r="4" spans="1:20" ht="18.75">
      <c r="A4" s="122" t="s">
        <v>150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 s="123"/>
    </row>
    <row r="5" spans="1:20">
      <c r="A5" s="125" t="s">
        <v>151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 s="123"/>
    </row>
    <row r="6" spans="1:20">
      <c r="A6" s="124" t="s">
        <v>152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123"/>
    </row>
    <row r="7" spans="1:20">
      <c r="A7" s="124" t="s">
        <v>153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123"/>
    </row>
    <row r="8" spans="1:20">
      <c r="A8" s="124" t="s">
        <v>154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 s="123"/>
    </row>
    <row r="9" spans="1:20">
      <c r="A9" s="124" t="s">
        <v>155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 s="123"/>
    </row>
    <row r="10" spans="1:20">
      <c r="A10" s="124" t="s">
        <v>156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123"/>
    </row>
    <row r="11" spans="1:20">
      <c r="A11" s="124" t="s">
        <v>157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 s="123"/>
    </row>
    <row r="12" spans="1:20">
      <c r="A12" s="124" t="s">
        <v>158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 s="123"/>
    </row>
    <row r="13" spans="1:20">
      <c r="A13" s="124" t="s">
        <v>159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123"/>
    </row>
    <row r="14" spans="1:20">
      <c r="A14" s="12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 s="123"/>
    </row>
    <row r="15" spans="1:20">
      <c r="A15" s="125" t="s">
        <v>160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 s="123"/>
    </row>
    <row r="16" spans="1:20">
      <c r="A16" s="124" t="s">
        <v>161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 s="123"/>
    </row>
    <row r="17" spans="1:20">
      <c r="A17" s="124" t="s">
        <v>162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 s="123"/>
    </row>
    <row r="18" spans="1:20">
      <c r="A18" s="124" t="s">
        <v>163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123"/>
    </row>
    <row r="19" spans="1:20">
      <c r="A19" s="124" t="s">
        <v>164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 s="123"/>
    </row>
    <row r="20" spans="1:20">
      <c r="A20" s="124" t="s">
        <v>165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 s="123"/>
    </row>
    <row r="21" spans="1:20">
      <c r="A21" s="124" t="s">
        <v>166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23"/>
    </row>
    <row r="22" spans="1:20">
      <c r="A22" s="126" t="s">
        <v>167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23"/>
    </row>
    <row r="23" spans="1:20">
      <c r="A23" s="124" t="s">
        <v>168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123"/>
    </row>
    <row r="24" spans="1:20">
      <c r="A24" s="124" t="s">
        <v>169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 s="123"/>
    </row>
    <row r="25" spans="1:20">
      <c r="A25" s="124" t="s">
        <v>170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 s="123"/>
    </row>
    <row r="26" spans="1:20">
      <c r="A26" s="124" t="s">
        <v>171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123"/>
    </row>
    <row r="27" spans="1:20">
      <c r="A27" s="124" t="s">
        <v>172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 s="123"/>
    </row>
    <row r="28" spans="1:20">
      <c r="A28" s="124" t="s">
        <v>173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 s="123"/>
    </row>
    <row r="29" spans="1:20">
      <c r="A29" s="126" t="s">
        <v>174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s="123"/>
    </row>
    <row r="30" spans="1:20">
      <c r="A30" s="124" t="s">
        <v>175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23"/>
    </row>
    <row r="31" spans="1:20">
      <c r="A31" s="124" t="s">
        <v>176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23"/>
    </row>
    <row r="32" spans="1:20">
      <c r="A32" s="124" t="s">
        <v>177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123"/>
    </row>
    <row r="33" spans="1:20">
      <c r="A33" s="126" t="s">
        <v>178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123"/>
    </row>
    <row r="34" spans="1:20">
      <c r="A34" s="124" t="s">
        <v>179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 s="123"/>
    </row>
    <row r="35" spans="1:20">
      <c r="A35" s="126" t="s">
        <v>180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 s="123"/>
    </row>
    <row r="36" spans="1:20">
      <c r="A36" s="124" t="s">
        <v>181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 s="123"/>
    </row>
    <row r="37" spans="1:20">
      <c r="A37" s="124" t="s">
        <v>182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123"/>
    </row>
    <row r="38" spans="1:20">
      <c r="A38" s="124" t="s">
        <v>183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123"/>
    </row>
    <row r="39" spans="1:20">
      <c r="A39" s="124" t="s">
        <v>184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 s="123"/>
    </row>
    <row r="40" spans="1:20">
      <c r="A40" s="124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 s="123"/>
    </row>
    <row r="41" spans="1:20" ht="18.75">
      <c r="A41" s="122" t="s">
        <v>185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 s="123"/>
    </row>
    <row r="42" spans="1:20">
      <c r="A42" s="125" t="s">
        <v>186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 s="123"/>
    </row>
    <row r="43" spans="1:20">
      <c r="A43" s="124" t="s">
        <v>187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 s="123"/>
    </row>
    <row r="44" spans="1:20">
      <c r="A44" s="124" t="s">
        <v>188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23"/>
    </row>
    <row r="45" spans="1:20">
      <c r="A45" s="124" t="s">
        <v>189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23"/>
    </row>
    <row r="46" spans="1:20">
      <c r="A46" s="124" t="s">
        <v>190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23"/>
    </row>
    <row r="47" spans="1:20">
      <c r="A47" s="124" t="s">
        <v>191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23"/>
    </row>
    <row r="48" spans="1:20">
      <c r="A48" s="124" t="s">
        <v>192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23"/>
    </row>
    <row r="49" spans="1:20">
      <c r="A49" s="124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23"/>
    </row>
    <row r="50" spans="1:20" ht="18.75">
      <c r="A50" s="122" t="s">
        <v>193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23"/>
    </row>
    <row r="51" spans="1:20">
      <c r="A51" s="125" t="s">
        <v>194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23"/>
    </row>
    <row r="52" spans="1:20">
      <c r="A52" s="124" t="s">
        <v>195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23"/>
    </row>
    <row r="53" spans="1:20">
      <c r="A53" s="124" t="s">
        <v>196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23"/>
    </row>
    <row r="54" spans="1:20">
      <c r="A54" s="12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23"/>
    </row>
    <row r="55" spans="1:20" ht="18.75">
      <c r="A55" s="122" t="s">
        <v>197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23"/>
    </row>
    <row r="56" spans="1:20">
      <c r="A56" s="125" t="s">
        <v>198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23"/>
    </row>
    <row r="57" spans="1:20">
      <c r="A57" s="124" t="s">
        <v>199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23"/>
    </row>
    <row r="58" spans="1:20">
      <c r="A58" s="124" t="s">
        <v>200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23"/>
    </row>
    <row r="59" spans="1:20">
      <c r="A59" s="124" t="s">
        <v>201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23"/>
    </row>
    <row r="60" spans="1:20">
      <c r="A60" s="124" t="s">
        <v>202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23"/>
    </row>
    <row r="61" spans="1:20">
      <c r="A61" s="124" t="s">
        <v>203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 s="123"/>
    </row>
    <row r="62" spans="1:20">
      <c r="A62" s="124" t="s">
        <v>204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 s="123"/>
    </row>
    <row r="63" spans="1:20">
      <c r="A63" s="124" t="s">
        <v>205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 s="123"/>
    </row>
    <row r="64" spans="1:20">
      <c r="A64" s="124" t="s">
        <v>206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 s="123"/>
    </row>
    <row r="65" spans="1:20">
      <c r="A65" s="124" t="s">
        <v>207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 s="123"/>
    </row>
    <row r="66" spans="1:20">
      <c r="A66" s="124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 s="123"/>
    </row>
    <row r="67" spans="1:20" ht="18.75">
      <c r="A67" s="122" t="s">
        <v>208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 s="123"/>
    </row>
    <row r="68" spans="1:20">
      <c r="A68" s="125" t="s">
        <v>209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 s="123"/>
    </row>
    <row r="69" spans="1:20">
      <c r="A69" s="124" t="s">
        <v>210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 s="123"/>
    </row>
    <row r="70" spans="1:20">
      <c r="A70" s="124" t="s">
        <v>211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 s="123"/>
    </row>
    <row r="71" spans="1:20">
      <c r="A71" s="124" t="s">
        <v>212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 s="123"/>
    </row>
    <row r="72" spans="1:20">
      <c r="A72" s="124" t="s">
        <v>213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 s="123"/>
    </row>
    <row r="73" spans="1:20">
      <c r="A73" s="124" t="s">
        <v>214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 s="123"/>
    </row>
    <row r="74" spans="1:20">
      <c r="A74" s="124" t="s">
        <v>215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 s="123"/>
    </row>
    <row r="75" spans="1:20" ht="15.75" thickBot="1">
      <c r="A75" s="127"/>
      <c r="B75" s="128"/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128"/>
      <c r="R75" s="128"/>
      <c r="S75" s="128"/>
      <c r="T75" s="129"/>
    </row>
    <row r="76" spans="1:20" ht="15.75" thickTop="1"/>
  </sheetData>
  <sheetProtection algorithmName="SHA-512" hashValue="x/qy0LYVgqP0UBC0kjl9JWRcZ2YUziHGMVVxQxa8czsNGvE92abFJFZZ47WoYKPTaLMQk9tsErf+CX4hEsVtmg==" saltValue="5rWL943BsgBkvp1gFpF8og==" spinCount="100000" sheet="1" objects="1" scenarios="1"/>
  <pageMargins left="0.7" right="0.7" top="0.75" bottom="0.75" header="0.3" footer="0.3"/>
  <pageSetup paperSize="9" orientation="portrait" r:id="rId1"/>
  <headerFooter>
    <oddHeader>&amp;L7304-FRM-001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rgb="FFB4D2C3"/>
    <pageSetUpPr fitToPage="1"/>
  </sheetPr>
  <dimension ref="A1:BJ1535"/>
  <sheetViews>
    <sheetView zoomScaleNormal="100" workbookViewId="0">
      <selection activeCell="C24" sqref="C24"/>
    </sheetView>
  </sheetViews>
  <sheetFormatPr defaultColWidth="9.140625" defaultRowHeight="12.75"/>
  <cols>
    <col min="1" max="1" width="11.5703125" style="94" customWidth="1"/>
    <col min="2" max="2" width="15" style="94" customWidth="1"/>
    <col min="3" max="3" width="16.42578125" style="94" bestFit="1" customWidth="1"/>
    <col min="4" max="4" width="21.85546875" style="94" bestFit="1" customWidth="1"/>
    <col min="5" max="5" width="6.5703125" style="94" customWidth="1"/>
    <col min="6" max="6" width="11.85546875" style="94" bestFit="1" customWidth="1"/>
    <col min="7" max="7" width="15.42578125" style="94" customWidth="1"/>
    <col min="8" max="8" width="19.42578125" style="94" bestFit="1" customWidth="1"/>
    <col min="9" max="10" width="13.42578125" style="94" bestFit="1" customWidth="1"/>
    <col min="11" max="11" width="18.5703125" style="94" bestFit="1" customWidth="1"/>
    <col min="12" max="12" width="17.42578125" style="94" bestFit="1" customWidth="1"/>
    <col min="13" max="13" width="5.5703125" style="94" customWidth="1"/>
    <col min="14" max="14" width="6.5703125" style="94" customWidth="1"/>
    <col min="15" max="15" width="6" style="94" customWidth="1"/>
    <col min="16" max="16" width="13.85546875" style="112" bestFit="1" customWidth="1"/>
    <col min="17" max="19" width="11.140625" style="94" customWidth="1"/>
    <col min="20" max="20" width="11.5703125" style="94" customWidth="1"/>
    <col min="21" max="22" width="11.140625" style="94" customWidth="1"/>
    <col min="23" max="23" width="15.140625" style="94" customWidth="1"/>
    <col min="24" max="31" width="11.140625" style="94" customWidth="1"/>
    <col min="32" max="32" width="11.85546875" style="94" customWidth="1"/>
    <col min="33" max="37" width="11.140625" style="94" customWidth="1"/>
    <col min="38" max="38" width="19.85546875" style="94" customWidth="1"/>
    <col min="39" max="39" width="11.140625" style="94" customWidth="1"/>
    <col min="40" max="40" width="19.85546875" style="94" customWidth="1"/>
    <col min="41" max="41" width="11.140625" style="94" customWidth="1"/>
    <col min="42" max="42" width="11.5703125" style="94" customWidth="1"/>
    <col min="43" max="43" width="19.42578125" style="94" customWidth="1"/>
    <col min="44" max="44" width="12.42578125" style="94" customWidth="1"/>
    <col min="45" max="45" width="11.140625" style="94" customWidth="1"/>
    <col min="46" max="46" width="18.5703125" style="94" customWidth="1"/>
    <col min="47" max="47" width="11.140625" style="94" customWidth="1"/>
    <col min="48" max="48" width="12.42578125" style="94" customWidth="1"/>
    <col min="49" max="49" width="11.140625" style="94" customWidth="1"/>
    <col min="50" max="50" width="12.42578125" style="94" customWidth="1"/>
    <col min="51" max="51" width="11.140625" style="94" customWidth="1"/>
    <col min="52" max="52" width="12.42578125" style="94" customWidth="1"/>
    <col min="53" max="53" width="11.140625" style="94" customWidth="1"/>
    <col min="54" max="54" width="12.42578125" style="94" customWidth="1"/>
    <col min="55" max="55" width="11.140625" style="94" customWidth="1"/>
    <col min="56" max="56" width="12.42578125" style="94" customWidth="1"/>
    <col min="57" max="57" width="11.140625" style="94" customWidth="1"/>
    <col min="58" max="58" width="12.42578125" style="94" customWidth="1"/>
    <col min="59" max="59" width="11.140625" style="94" customWidth="1"/>
    <col min="60" max="60" width="12.42578125" style="94" customWidth="1"/>
    <col min="61" max="61" width="11.140625" style="94" customWidth="1"/>
    <col min="62" max="62" width="12.42578125" style="94" customWidth="1"/>
    <col min="63" max="16384" width="9.140625" style="113"/>
  </cols>
  <sheetData>
    <row r="1" spans="1:62" ht="15.75" thickBot="1">
      <c r="A1" s="95" t="s">
        <v>216</v>
      </c>
      <c r="B1" s="95" t="s">
        <v>217</v>
      </c>
      <c r="C1" s="95" t="s">
        <v>218</v>
      </c>
      <c r="D1" s="95" t="s">
        <v>219</v>
      </c>
      <c r="E1" s="95" t="s">
        <v>34</v>
      </c>
      <c r="F1" s="95" t="s">
        <v>220</v>
      </c>
      <c r="G1" s="95" t="s">
        <v>221</v>
      </c>
      <c r="H1" s="95" t="s">
        <v>222</v>
      </c>
      <c r="I1" s="95" t="s">
        <v>223</v>
      </c>
      <c r="J1" s="95" t="s">
        <v>224</v>
      </c>
      <c r="K1" s="95" t="s">
        <v>225</v>
      </c>
      <c r="L1" s="95" t="s">
        <v>98</v>
      </c>
      <c r="M1" s="95" t="s">
        <v>226</v>
      </c>
      <c r="N1" s="95" t="s">
        <v>227</v>
      </c>
      <c r="O1" s="95" t="s">
        <v>228</v>
      </c>
      <c r="P1" s="111" t="s">
        <v>229</v>
      </c>
      <c r="Q1" s="496" t="s">
        <v>230</v>
      </c>
      <c r="R1" s="496"/>
      <c r="S1" s="496"/>
      <c r="T1" s="496"/>
      <c r="U1" s="496"/>
      <c r="V1" s="496"/>
      <c r="W1" s="496"/>
      <c r="X1" s="496"/>
      <c r="Y1" s="496"/>
      <c r="Z1" s="496"/>
      <c r="AA1" s="496"/>
      <c r="AB1" s="496"/>
      <c r="AC1" s="496"/>
      <c r="AD1" s="496"/>
      <c r="AE1" s="496"/>
      <c r="AF1" s="496"/>
      <c r="AG1" s="496"/>
      <c r="AH1" s="496"/>
      <c r="AI1" s="496"/>
      <c r="AJ1" s="496"/>
      <c r="AK1" s="496"/>
      <c r="AL1" s="496"/>
      <c r="AM1" s="496"/>
      <c r="AN1" s="496"/>
      <c r="AO1" s="496"/>
      <c r="AP1" s="496"/>
      <c r="AQ1" s="496"/>
      <c r="AR1" s="496"/>
      <c r="AS1" s="496"/>
      <c r="AT1" s="496"/>
      <c r="AU1" s="496"/>
      <c r="AV1" s="496"/>
      <c r="AW1" s="496"/>
      <c r="AX1" s="496"/>
      <c r="AY1" s="496"/>
      <c r="AZ1" s="496"/>
      <c r="BA1" s="496"/>
      <c r="BB1" s="496"/>
      <c r="BC1" s="496"/>
      <c r="BD1" s="496"/>
      <c r="BE1" s="496"/>
      <c r="BF1" s="496"/>
      <c r="BG1" s="496"/>
      <c r="BH1" s="496"/>
      <c r="BI1" s="496"/>
      <c r="BJ1" s="496"/>
    </row>
    <row r="2" spans="1:62" ht="15.75" thickTop="1">
      <c r="A2" s="94" t="s">
        <v>231</v>
      </c>
      <c r="B2" s="94" t="s">
        <v>232</v>
      </c>
      <c r="C2" s="94" t="s">
        <v>6</v>
      </c>
      <c r="D2" s="94" t="s">
        <v>233</v>
      </c>
      <c r="E2" s="94" t="s">
        <v>134</v>
      </c>
      <c r="F2" s="94" t="s">
        <v>137</v>
      </c>
      <c r="G2" s="94" t="s">
        <v>145</v>
      </c>
      <c r="H2" s="94" t="s">
        <v>234</v>
      </c>
      <c r="I2" s="94" t="s">
        <v>235</v>
      </c>
      <c r="J2" s="94" t="s">
        <v>109</v>
      </c>
      <c r="K2" s="94" t="s">
        <v>56</v>
      </c>
      <c r="L2" s="94" t="s">
        <v>56</v>
      </c>
      <c r="M2" s="94" t="s">
        <v>236</v>
      </c>
      <c r="N2" s="94" t="s">
        <v>46</v>
      </c>
      <c r="O2" s="94" t="s">
        <v>65</v>
      </c>
      <c r="Q2" t="s">
        <v>237</v>
      </c>
      <c r="R2" t="s">
        <v>238</v>
      </c>
      <c r="S2" t="s">
        <v>239</v>
      </c>
      <c r="T2" t="s">
        <v>237</v>
      </c>
      <c r="U2" t="s">
        <v>238</v>
      </c>
      <c r="V2" t="s">
        <v>239</v>
      </c>
      <c r="W2" t="s">
        <v>237</v>
      </c>
      <c r="X2" t="s">
        <v>238</v>
      </c>
      <c r="Y2" t="s">
        <v>239</v>
      </c>
      <c r="Z2" t="s">
        <v>237</v>
      </c>
      <c r="AA2" t="s">
        <v>238</v>
      </c>
      <c r="AB2" t="s">
        <v>239</v>
      </c>
      <c r="AC2" t="s">
        <v>237</v>
      </c>
      <c r="AD2" t="s">
        <v>238</v>
      </c>
      <c r="AE2" t="s">
        <v>239</v>
      </c>
      <c r="AF2" t="s">
        <v>237</v>
      </c>
      <c r="AG2" t="s">
        <v>238</v>
      </c>
      <c r="AH2" t="s">
        <v>239</v>
      </c>
      <c r="AI2" t="s">
        <v>237</v>
      </c>
      <c r="AJ2" t="s">
        <v>238</v>
      </c>
      <c r="AK2" t="s">
        <v>237</v>
      </c>
      <c r="AL2" t="s">
        <v>238</v>
      </c>
      <c r="AM2" t="s">
        <v>237</v>
      </c>
      <c r="AN2" t="s">
        <v>238</v>
      </c>
      <c r="AO2" t="s">
        <v>237</v>
      </c>
      <c r="AP2" t="s">
        <v>238</v>
      </c>
      <c r="AQ2" t="s">
        <v>237</v>
      </c>
      <c r="AR2" t="s">
        <v>238</v>
      </c>
      <c r="AS2" t="s">
        <v>237</v>
      </c>
      <c r="AT2" t="s">
        <v>238</v>
      </c>
      <c r="AU2" t="s">
        <v>237</v>
      </c>
      <c r="AV2" t="s">
        <v>238</v>
      </c>
      <c r="AW2" t="s">
        <v>237</v>
      </c>
      <c r="AX2" t="s">
        <v>238</v>
      </c>
      <c r="AY2" t="s">
        <v>237</v>
      </c>
      <c r="AZ2" t="s">
        <v>238</v>
      </c>
      <c r="BA2" t="s">
        <v>237</v>
      </c>
      <c r="BB2" t="s">
        <v>238</v>
      </c>
      <c r="BC2" t="s">
        <v>237</v>
      </c>
      <c r="BD2" t="s">
        <v>238</v>
      </c>
      <c r="BE2" t="s">
        <v>237</v>
      </c>
      <c r="BF2" t="s">
        <v>238</v>
      </c>
      <c r="BG2" t="s">
        <v>237</v>
      </c>
      <c r="BH2" t="s">
        <v>238</v>
      </c>
      <c r="BI2" t="s">
        <v>237</v>
      </c>
      <c r="BJ2" t="s">
        <v>238</v>
      </c>
    </row>
    <row r="3" spans="1:62" ht="15">
      <c r="A3" s="94" t="s">
        <v>240</v>
      </c>
      <c r="B3" s="94" t="s">
        <v>241</v>
      </c>
      <c r="C3" s="94" t="s">
        <v>242</v>
      </c>
      <c r="D3" s="94" t="s">
        <v>243</v>
      </c>
      <c r="E3" s="94" t="s">
        <v>125</v>
      </c>
      <c r="F3" s="94" t="s">
        <v>48</v>
      </c>
      <c r="G3" s="94" t="s">
        <v>147</v>
      </c>
      <c r="H3" s="94" t="s">
        <v>244</v>
      </c>
      <c r="I3" s="94" t="s">
        <v>109</v>
      </c>
      <c r="J3" s="94" t="s">
        <v>67</v>
      </c>
      <c r="K3" s="94" t="s">
        <v>245</v>
      </c>
      <c r="L3" s="94" t="s">
        <v>245</v>
      </c>
      <c r="M3" s="94" t="s">
        <v>246</v>
      </c>
      <c r="N3" s="94" t="s">
        <v>51</v>
      </c>
      <c r="O3" s="94" t="s">
        <v>246</v>
      </c>
      <c r="Q3" t="s">
        <v>6</v>
      </c>
      <c r="R3" t="s">
        <v>233</v>
      </c>
      <c r="S3">
        <f>LEN(Table9[[#This Row],[Column2]])</f>
        <v>5</v>
      </c>
      <c r="T3" t="s">
        <v>242</v>
      </c>
      <c r="U3" t="s">
        <v>233</v>
      </c>
      <c r="V3">
        <f>LEN(Table10[[#This Row],[Column2]])</f>
        <v>5</v>
      </c>
      <c r="W3" t="s">
        <v>247</v>
      </c>
      <c r="X3" t="s">
        <v>233</v>
      </c>
      <c r="Y3">
        <f>LEN(Table11[[#This Row],[Column2]])</f>
        <v>5</v>
      </c>
      <c r="Z3" t="s">
        <v>248</v>
      </c>
      <c r="AA3" t="s">
        <v>249</v>
      </c>
      <c r="AB3">
        <f>LEN(Table12[[#This Row],[Column2]])</f>
        <v>5</v>
      </c>
      <c r="AC3" t="s">
        <v>250</v>
      </c>
      <c r="AD3" t="s">
        <v>251</v>
      </c>
      <c r="AE3">
        <f>LEN(Table14[[#This Row],[Column2]])</f>
        <v>5</v>
      </c>
      <c r="AF3" t="s">
        <v>252</v>
      </c>
      <c r="AG3" t="s">
        <v>253</v>
      </c>
      <c r="AH3">
        <f>LEN(Table15[[#This Row],[Column2]])</f>
        <v>5</v>
      </c>
      <c r="AI3" t="s">
        <v>254</v>
      </c>
      <c r="AJ3" t="s">
        <v>255</v>
      </c>
      <c r="AK3" t="s">
        <v>256</v>
      </c>
      <c r="AL3" t="s">
        <v>257</v>
      </c>
      <c r="AM3" t="s">
        <v>234</v>
      </c>
      <c r="AN3" t="s">
        <v>257</v>
      </c>
      <c r="AO3" t="s">
        <v>258</v>
      </c>
      <c r="AP3" t="s">
        <v>259</v>
      </c>
      <c r="AQ3" t="s">
        <v>260</v>
      </c>
      <c r="AR3" t="s">
        <v>255</v>
      </c>
      <c r="AS3" t="s">
        <v>261</v>
      </c>
      <c r="AT3" t="s">
        <v>262</v>
      </c>
      <c r="AU3" t="s">
        <v>263</v>
      </c>
      <c r="AV3" t="s">
        <v>255</v>
      </c>
      <c r="AW3" t="s">
        <v>264</v>
      </c>
      <c r="AX3" t="s">
        <v>255</v>
      </c>
      <c r="AY3" t="s">
        <v>265</v>
      </c>
      <c r="AZ3" t="s">
        <v>266</v>
      </c>
      <c r="BA3" t="s">
        <v>267</v>
      </c>
      <c r="BB3" t="s">
        <v>255</v>
      </c>
      <c r="BC3" t="s">
        <v>268</v>
      </c>
      <c r="BD3" t="s">
        <v>255</v>
      </c>
      <c r="BE3" t="s">
        <v>269</v>
      </c>
      <c r="BF3" t="s">
        <v>255</v>
      </c>
      <c r="BG3" t="s">
        <v>244</v>
      </c>
      <c r="BH3" t="s">
        <v>255</v>
      </c>
      <c r="BI3" t="s">
        <v>270</v>
      </c>
      <c r="BJ3" t="s">
        <v>255</v>
      </c>
    </row>
    <row r="4" spans="1:62" ht="15">
      <c r="A4" s="94" t="s">
        <v>271</v>
      </c>
      <c r="B4" s="94" t="s">
        <v>272</v>
      </c>
      <c r="C4" s="94" t="s">
        <v>247</v>
      </c>
      <c r="D4" s="94" t="s">
        <v>273</v>
      </c>
      <c r="E4" s="94" t="s">
        <v>123</v>
      </c>
      <c r="F4" s="94" t="s">
        <v>140</v>
      </c>
      <c r="H4" s="94" t="s">
        <v>274</v>
      </c>
      <c r="I4" s="94" t="s">
        <v>275</v>
      </c>
      <c r="J4" s="94" t="s">
        <v>276</v>
      </c>
      <c r="Q4" t="s">
        <v>6</v>
      </c>
      <c r="R4" t="s">
        <v>273</v>
      </c>
      <c r="S4">
        <f>LEN(Table9[[#This Row],[Column2]])</f>
        <v>5</v>
      </c>
      <c r="T4" t="s">
        <v>242</v>
      </c>
      <c r="U4" t="s">
        <v>273</v>
      </c>
      <c r="V4">
        <f>LEN(Table10[[#This Row],[Column2]])</f>
        <v>5</v>
      </c>
      <c r="W4" t="s">
        <v>247</v>
      </c>
      <c r="X4" t="s">
        <v>243</v>
      </c>
      <c r="Y4">
        <f>LEN(Table11[[#This Row],[Column2]])</f>
        <v>5</v>
      </c>
      <c r="Z4" t="s">
        <v>248</v>
      </c>
      <c r="AA4" t="s">
        <v>277</v>
      </c>
      <c r="AB4">
        <f>LEN(Table12[[#This Row],[Column2]])</f>
        <v>5</v>
      </c>
      <c r="AC4" t="s">
        <v>250</v>
      </c>
      <c r="AD4" t="s">
        <v>278</v>
      </c>
      <c r="AE4">
        <f>LEN(Table14[[#This Row],[Column2]])</f>
        <v>5</v>
      </c>
      <c r="AF4" t="s">
        <v>252</v>
      </c>
      <c r="AG4" t="s">
        <v>279</v>
      </c>
      <c r="AH4">
        <f>LEN(Table15[[#This Row],[Column2]])</f>
        <v>5</v>
      </c>
      <c r="AI4" t="s">
        <v>254</v>
      </c>
      <c r="AJ4" t="s">
        <v>280</v>
      </c>
      <c r="AK4" t="s">
        <v>256</v>
      </c>
      <c r="AL4" t="s">
        <v>281</v>
      </c>
      <c r="AM4" t="s">
        <v>234</v>
      </c>
      <c r="AN4" t="s">
        <v>281</v>
      </c>
      <c r="AO4" t="s">
        <v>258</v>
      </c>
      <c r="AP4" t="s">
        <v>282</v>
      </c>
      <c r="AQ4" t="s">
        <v>260</v>
      </c>
      <c r="AR4" t="s">
        <v>280</v>
      </c>
      <c r="AS4" t="s">
        <v>261</v>
      </c>
      <c r="AT4" t="s">
        <v>283</v>
      </c>
      <c r="AU4" t="s">
        <v>263</v>
      </c>
      <c r="AV4" t="s">
        <v>280</v>
      </c>
      <c r="AW4" t="s">
        <v>264</v>
      </c>
      <c r="AX4" t="s">
        <v>280</v>
      </c>
      <c r="AY4" t="s">
        <v>265</v>
      </c>
      <c r="AZ4" t="s">
        <v>284</v>
      </c>
      <c r="BA4" t="s">
        <v>267</v>
      </c>
      <c r="BB4" t="s">
        <v>280</v>
      </c>
      <c r="BC4" t="s">
        <v>268</v>
      </c>
      <c r="BD4" t="s">
        <v>280</v>
      </c>
      <c r="BE4" t="s">
        <v>269</v>
      </c>
      <c r="BF4" t="s">
        <v>280</v>
      </c>
      <c r="BG4" t="s">
        <v>244</v>
      </c>
      <c r="BH4" t="s">
        <v>280</v>
      </c>
      <c r="BI4" t="s">
        <v>270</v>
      </c>
      <c r="BJ4" t="s">
        <v>280</v>
      </c>
    </row>
    <row r="5" spans="1:62" ht="15">
      <c r="A5" s="94" t="s">
        <v>285</v>
      </c>
      <c r="B5" s="94" t="s">
        <v>286</v>
      </c>
      <c r="C5" s="94" t="s">
        <v>248</v>
      </c>
      <c r="D5" s="94" t="s">
        <v>49</v>
      </c>
      <c r="E5" s="94" t="s">
        <v>121</v>
      </c>
      <c r="F5" s="94" t="s">
        <v>142</v>
      </c>
      <c r="I5" s="94" t="s">
        <v>287</v>
      </c>
      <c r="J5" s="94" t="s">
        <v>74</v>
      </c>
      <c r="Q5" t="s">
        <v>6</v>
      </c>
      <c r="R5" t="s">
        <v>49</v>
      </c>
      <c r="S5">
        <f>LEN(Table9[[#This Row],[Column2]])</f>
        <v>5</v>
      </c>
      <c r="T5" t="s">
        <v>242</v>
      </c>
      <c r="U5" t="s">
        <v>288</v>
      </c>
      <c r="V5">
        <f>LEN(Table10[[#This Row],[Column2]])</f>
        <v>5</v>
      </c>
      <c r="W5" t="s">
        <v>247</v>
      </c>
      <c r="X5" t="s">
        <v>49</v>
      </c>
      <c r="Y5">
        <f>LEN(Table11[[#This Row],[Column2]])</f>
        <v>5</v>
      </c>
      <c r="Z5" t="s">
        <v>248</v>
      </c>
      <c r="AA5" t="s">
        <v>289</v>
      </c>
      <c r="AB5">
        <f>LEN(Table12[[#This Row],[Column2]])</f>
        <v>5</v>
      </c>
      <c r="AC5" t="s">
        <v>250</v>
      </c>
      <c r="AD5" t="s">
        <v>290</v>
      </c>
      <c r="AE5">
        <f>LEN(Table14[[#This Row],[Column2]])</f>
        <v>5</v>
      </c>
      <c r="AF5" t="s">
        <v>252</v>
      </c>
      <c r="AG5" t="s">
        <v>291</v>
      </c>
      <c r="AH5">
        <f>LEN(Table15[[#This Row],[Column2]])</f>
        <v>5</v>
      </c>
      <c r="AI5" t="s">
        <v>254</v>
      </c>
      <c r="AJ5" t="s">
        <v>292</v>
      </c>
      <c r="AK5" t="s">
        <v>256</v>
      </c>
      <c r="AL5" t="s">
        <v>293</v>
      </c>
      <c r="AM5" t="s">
        <v>234</v>
      </c>
      <c r="AN5" t="s">
        <v>293</v>
      </c>
      <c r="AO5" t="s">
        <v>258</v>
      </c>
      <c r="AP5" t="s">
        <v>294</v>
      </c>
      <c r="AQ5" t="s">
        <v>260</v>
      </c>
      <c r="AR5" t="s">
        <v>292</v>
      </c>
      <c r="AS5" t="s">
        <v>261</v>
      </c>
      <c r="AT5" t="s">
        <v>295</v>
      </c>
      <c r="AU5" t="s">
        <v>263</v>
      </c>
      <c r="AV5" t="s">
        <v>292</v>
      </c>
      <c r="AW5" t="s">
        <v>264</v>
      </c>
      <c r="AX5" t="s">
        <v>292</v>
      </c>
      <c r="AY5" t="s">
        <v>265</v>
      </c>
      <c r="AZ5" t="s">
        <v>296</v>
      </c>
      <c r="BA5" t="s">
        <v>267</v>
      </c>
      <c r="BB5" t="s">
        <v>292</v>
      </c>
      <c r="BC5" t="s">
        <v>268</v>
      </c>
      <c r="BD5" t="s">
        <v>292</v>
      </c>
      <c r="BE5" t="s">
        <v>269</v>
      </c>
      <c r="BF5" t="s">
        <v>292</v>
      </c>
      <c r="BG5" t="s">
        <v>244</v>
      </c>
      <c r="BH5" t="s">
        <v>292</v>
      </c>
      <c r="BI5" t="s">
        <v>270</v>
      </c>
      <c r="BJ5" t="s">
        <v>292</v>
      </c>
    </row>
    <row r="6" spans="1:62" ht="15">
      <c r="A6" s="94" t="s">
        <v>297</v>
      </c>
      <c r="B6" s="94" t="s">
        <v>298</v>
      </c>
      <c r="C6" s="94" t="s">
        <v>250</v>
      </c>
      <c r="D6" s="94" t="s">
        <v>299</v>
      </c>
      <c r="E6" s="94" t="s">
        <v>118</v>
      </c>
      <c r="I6" s="94" t="s">
        <v>67</v>
      </c>
      <c r="J6" s="94" t="s">
        <v>63</v>
      </c>
      <c r="Q6" t="s">
        <v>6</v>
      </c>
      <c r="R6" t="s">
        <v>299</v>
      </c>
      <c r="S6">
        <f>LEN(Table9[[#This Row],[Column2]])</f>
        <v>5</v>
      </c>
      <c r="T6" t="s">
        <v>242</v>
      </c>
      <c r="U6" t="s">
        <v>300</v>
      </c>
      <c r="V6">
        <f>LEN(Table10[[#This Row],[Column2]])</f>
        <v>5</v>
      </c>
      <c r="W6" t="s">
        <v>247</v>
      </c>
      <c r="X6" t="s">
        <v>299</v>
      </c>
      <c r="Y6">
        <f>LEN(Table11[[#This Row],[Column2]])</f>
        <v>5</v>
      </c>
      <c r="Z6" t="s">
        <v>248</v>
      </c>
      <c r="AA6" t="s">
        <v>301</v>
      </c>
      <c r="AB6">
        <f>LEN(Table12[[#This Row],[Column2]])</f>
        <v>5</v>
      </c>
      <c r="AC6" t="s">
        <v>250</v>
      </c>
      <c r="AD6" t="s">
        <v>302</v>
      </c>
      <c r="AE6">
        <f>LEN(Table14[[#This Row],[Column2]])</f>
        <v>5</v>
      </c>
      <c r="AF6" t="s">
        <v>252</v>
      </c>
      <c r="AG6" t="s">
        <v>303</v>
      </c>
      <c r="AH6">
        <f>LEN(Table15[[#This Row],[Column2]])</f>
        <v>5</v>
      </c>
      <c r="AI6" t="s">
        <v>254</v>
      </c>
      <c r="AJ6" t="s">
        <v>304</v>
      </c>
      <c r="AK6" t="s">
        <v>256</v>
      </c>
      <c r="AL6" t="s">
        <v>305</v>
      </c>
      <c r="AM6" t="s">
        <v>234</v>
      </c>
      <c r="AN6" t="s">
        <v>305</v>
      </c>
      <c r="AO6" t="s">
        <v>258</v>
      </c>
      <c r="AP6" t="s">
        <v>306</v>
      </c>
      <c r="AQ6" t="s">
        <v>260</v>
      </c>
      <c r="AR6" t="s">
        <v>304</v>
      </c>
      <c r="AS6" t="s">
        <v>261</v>
      </c>
      <c r="AT6" t="s">
        <v>307</v>
      </c>
      <c r="AU6" t="s">
        <v>263</v>
      </c>
      <c r="AV6" t="s">
        <v>304</v>
      </c>
      <c r="AW6" t="s">
        <v>264</v>
      </c>
      <c r="AX6" t="s">
        <v>304</v>
      </c>
      <c r="AY6" t="s">
        <v>265</v>
      </c>
      <c r="AZ6" t="s">
        <v>308</v>
      </c>
      <c r="BA6" t="s">
        <v>267</v>
      </c>
      <c r="BB6" t="s">
        <v>304</v>
      </c>
      <c r="BC6" t="s">
        <v>268</v>
      </c>
      <c r="BD6" t="s">
        <v>304</v>
      </c>
      <c r="BE6" t="s">
        <v>269</v>
      </c>
      <c r="BF6" t="s">
        <v>304</v>
      </c>
      <c r="BG6" t="s">
        <v>244</v>
      </c>
      <c r="BH6" t="s">
        <v>304</v>
      </c>
      <c r="BI6" t="s">
        <v>270</v>
      </c>
      <c r="BJ6" t="s">
        <v>304</v>
      </c>
    </row>
    <row r="7" spans="1:62" ht="15">
      <c r="A7" s="94" t="s">
        <v>309</v>
      </c>
      <c r="B7" s="94" t="s">
        <v>9</v>
      </c>
      <c r="C7" s="94" t="s">
        <v>252</v>
      </c>
      <c r="D7" s="94" t="s">
        <v>310</v>
      </c>
      <c r="E7" s="94" t="s">
        <v>116</v>
      </c>
      <c r="I7" s="94" t="s">
        <v>311</v>
      </c>
      <c r="J7" s="94" t="s">
        <v>312</v>
      </c>
      <c r="Q7" t="s">
        <v>6</v>
      </c>
      <c r="R7" t="s">
        <v>288</v>
      </c>
      <c r="S7">
        <f>LEN(Table9[[#This Row],[Column2]])</f>
        <v>5</v>
      </c>
      <c r="T7" t="s">
        <v>242</v>
      </c>
      <c r="U7" t="s">
        <v>313</v>
      </c>
      <c r="V7">
        <f>LEN(Table10[[#This Row],[Column2]])</f>
        <v>5</v>
      </c>
      <c r="W7" t="s">
        <v>247</v>
      </c>
      <c r="X7" t="s">
        <v>288</v>
      </c>
      <c r="Y7">
        <f>LEN(Table11[[#This Row],[Column2]])</f>
        <v>5</v>
      </c>
      <c r="Z7" t="s">
        <v>248</v>
      </c>
      <c r="AA7" t="s">
        <v>314</v>
      </c>
      <c r="AB7">
        <f>LEN(Table12[[#This Row],[Column2]])</f>
        <v>5</v>
      </c>
      <c r="AC7" t="s">
        <v>250</v>
      </c>
      <c r="AD7" t="s">
        <v>315</v>
      </c>
      <c r="AE7">
        <f>LEN(Table14[[#This Row],[Column2]])</f>
        <v>5</v>
      </c>
      <c r="AF7" t="s">
        <v>252</v>
      </c>
      <c r="AG7" t="s">
        <v>316</v>
      </c>
      <c r="AH7">
        <f>LEN(Table15[[#This Row],[Column2]])</f>
        <v>5</v>
      </c>
      <c r="AI7" t="s">
        <v>254</v>
      </c>
      <c r="AJ7" s="94" t="s">
        <v>317</v>
      </c>
      <c r="AK7" t="s">
        <v>256</v>
      </c>
      <c r="AL7" t="s">
        <v>318</v>
      </c>
      <c r="AM7" t="s">
        <v>234</v>
      </c>
      <c r="AN7" t="s">
        <v>318</v>
      </c>
      <c r="AO7" t="s">
        <v>258</v>
      </c>
      <c r="AP7" t="s">
        <v>319</v>
      </c>
      <c r="AQ7" t="s">
        <v>260</v>
      </c>
      <c r="AR7" t="s">
        <v>320</v>
      </c>
      <c r="AS7" t="s">
        <v>261</v>
      </c>
      <c r="AT7" t="s">
        <v>321</v>
      </c>
      <c r="AU7" t="s">
        <v>263</v>
      </c>
      <c r="AV7" t="s">
        <v>320</v>
      </c>
      <c r="AW7" t="s">
        <v>264</v>
      </c>
      <c r="AX7" t="s">
        <v>320</v>
      </c>
      <c r="AY7" t="s">
        <v>265</v>
      </c>
      <c r="AZ7" t="s">
        <v>322</v>
      </c>
      <c r="BA7" t="s">
        <v>267</v>
      </c>
      <c r="BB7" t="s">
        <v>320</v>
      </c>
      <c r="BC7" t="s">
        <v>268</v>
      </c>
      <c r="BD7" t="s">
        <v>320</v>
      </c>
      <c r="BE7" t="s">
        <v>269</v>
      </c>
      <c r="BF7" t="s">
        <v>320</v>
      </c>
      <c r="BG7" t="s">
        <v>244</v>
      </c>
      <c r="BH7" t="s">
        <v>320</v>
      </c>
      <c r="BI7" t="s">
        <v>270</v>
      </c>
      <c r="BJ7" t="s">
        <v>320</v>
      </c>
    </row>
    <row r="8" spans="1:62" ht="15">
      <c r="A8" s="94" t="s">
        <v>323</v>
      </c>
      <c r="C8" s="94" t="s">
        <v>254</v>
      </c>
      <c r="D8" s="94" t="s">
        <v>324</v>
      </c>
      <c r="E8" s="94" t="s">
        <v>47</v>
      </c>
      <c r="I8" s="94" t="s">
        <v>276</v>
      </c>
      <c r="J8" s="94" t="s">
        <v>325</v>
      </c>
      <c r="Q8" t="s">
        <v>6</v>
      </c>
      <c r="R8" t="s">
        <v>326</v>
      </c>
      <c r="S8">
        <f>LEN(Table9[[#This Row],[Column2]])</f>
        <v>5</v>
      </c>
      <c r="T8" t="s">
        <v>242</v>
      </c>
      <c r="U8" t="s">
        <v>327</v>
      </c>
      <c r="V8">
        <f>LEN(Table10[[#This Row],[Column2]])</f>
        <v>5</v>
      </c>
      <c r="W8" t="s">
        <v>247</v>
      </c>
      <c r="X8" t="s">
        <v>328</v>
      </c>
      <c r="Y8">
        <f>LEN(Table11[[#This Row],[Column2]])</f>
        <v>5</v>
      </c>
      <c r="Z8" t="s">
        <v>248</v>
      </c>
      <c r="AA8" t="s">
        <v>329</v>
      </c>
      <c r="AB8">
        <f>LEN(Table12[[#This Row],[Column2]])</f>
        <v>5</v>
      </c>
      <c r="AC8" t="s">
        <v>250</v>
      </c>
      <c r="AD8" t="s">
        <v>330</v>
      </c>
      <c r="AE8">
        <f>LEN(Table14[[#This Row],[Column2]])</f>
        <v>5</v>
      </c>
      <c r="AF8" t="s">
        <v>252</v>
      </c>
      <c r="AG8" t="s">
        <v>331</v>
      </c>
      <c r="AH8">
        <f>LEN(Table15[[#This Row],[Column2]])</f>
        <v>5</v>
      </c>
      <c r="AI8" t="s">
        <v>254</v>
      </c>
      <c r="AJ8" t="s">
        <v>332</v>
      </c>
      <c r="AK8" t="s">
        <v>256</v>
      </c>
      <c r="AL8" t="s">
        <v>333</v>
      </c>
      <c r="AM8" t="s">
        <v>234</v>
      </c>
      <c r="AN8" t="s">
        <v>333</v>
      </c>
      <c r="AO8" t="s">
        <v>258</v>
      </c>
      <c r="AP8" t="s">
        <v>334</v>
      </c>
      <c r="AQ8" t="s">
        <v>260</v>
      </c>
      <c r="AR8" t="s">
        <v>335</v>
      </c>
      <c r="AS8" t="s">
        <v>261</v>
      </c>
      <c r="AT8" t="s">
        <v>336</v>
      </c>
      <c r="AU8" t="s">
        <v>263</v>
      </c>
      <c r="AV8" t="s">
        <v>335</v>
      </c>
      <c r="AW8" t="s">
        <v>264</v>
      </c>
      <c r="AX8" t="s">
        <v>335</v>
      </c>
      <c r="AY8" t="s">
        <v>265</v>
      </c>
      <c r="AZ8" t="s">
        <v>337</v>
      </c>
      <c r="BA8" t="s">
        <v>267</v>
      </c>
      <c r="BB8" t="s">
        <v>335</v>
      </c>
      <c r="BC8" t="s">
        <v>268</v>
      </c>
      <c r="BD8" t="s">
        <v>335</v>
      </c>
      <c r="BE8" t="s">
        <v>269</v>
      </c>
      <c r="BF8" t="s">
        <v>335</v>
      </c>
      <c r="BG8" t="s">
        <v>244</v>
      </c>
      <c r="BH8" t="s">
        <v>335</v>
      </c>
      <c r="BI8" t="s">
        <v>270</v>
      </c>
      <c r="BJ8" t="s">
        <v>335</v>
      </c>
    </row>
    <row r="9" spans="1:62" ht="15">
      <c r="B9" s="94" t="s">
        <v>338</v>
      </c>
      <c r="C9" s="94" t="s">
        <v>234</v>
      </c>
      <c r="D9" s="94" t="s">
        <v>339</v>
      </c>
      <c r="E9" s="94" t="s">
        <v>131</v>
      </c>
      <c r="I9" s="94" t="s">
        <v>340</v>
      </c>
      <c r="J9" s="94" t="s">
        <v>341</v>
      </c>
      <c r="Q9" t="s">
        <v>6</v>
      </c>
      <c r="R9" t="s">
        <v>342</v>
      </c>
      <c r="S9">
        <f>LEN(Table9[[#This Row],[Column2]])</f>
        <v>5</v>
      </c>
      <c r="T9" t="s">
        <v>242</v>
      </c>
      <c r="U9" t="s">
        <v>343</v>
      </c>
      <c r="V9">
        <f>LEN(Table10[[#This Row],[Column2]])</f>
        <v>5</v>
      </c>
      <c r="W9" t="s">
        <v>247</v>
      </c>
      <c r="X9" t="s">
        <v>344</v>
      </c>
      <c r="Y9">
        <f>LEN(Table11[[#This Row],[Column2]])</f>
        <v>5</v>
      </c>
      <c r="Z9" t="s">
        <v>248</v>
      </c>
      <c r="AA9" t="s">
        <v>345</v>
      </c>
      <c r="AB9">
        <f>LEN(Table12[[#This Row],[Column2]])</f>
        <v>5</v>
      </c>
      <c r="AC9" t="s">
        <v>250</v>
      </c>
      <c r="AD9" t="s">
        <v>346</v>
      </c>
      <c r="AE9">
        <f>LEN(Table14[[#This Row],[Column2]])</f>
        <v>5</v>
      </c>
      <c r="AF9" t="s">
        <v>252</v>
      </c>
      <c r="AG9" t="s">
        <v>347</v>
      </c>
      <c r="AH9">
        <f>LEN(Table15[[#This Row],[Column2]])</f>
        <v>5</v>
      </c>
      <c r="AI9" t="s">
        <v>254</v>
      </c>
      <c r="AJ9" t="s">
        <v>348</v>
      </c>
      <c r="AK9" t="s">
        <v>256</v>
      </c>
      <c r="AL9" t="s">
        <v>349</v>
      </c>
      <c r="AM9" t="s">
        <v>234</v>
      </c>
      <c r="AN9" t="s">
        <v>349</v>
      </c>
      <c r="AO9" t="s">
        <v>258</v>
      </c>
      <c r="AP9" t="s">
        <v>350</v>
      </c>
      <c r="AQ9" t="s">
        <v>260</v>
      </c>
      <c r="AR9" t="s">
        <v>351</v>
      </c>
      <c r="AS9" t="s">
        <v>261</v>
      </c>
      <c r="AT9" t="s">
        <v>352</v>
      </c>
      <c r="AU9" t="s">
        <v>263</v>
      </c>
      <c r="AV9" t="s">
        <v>351</v>
      </c>
      <c r="AW9" t="s">
        <v>264</v>
      </c>
      <c r="AX9" t="s">
        <v>351</v>
      </c>
      <c r="AY9" t="s">
        <v>265</v>
      </c>
      <c r="AZ9" t="s">
        <v>353</v>
      </c>
      <c r="BA9" t="s">
        <v>267</v>
      </c>
      <c r="BB9" t="s">
        <v>351</v>
      </c>
      <c r="BC9" t="s">
        <v>268</v>
      </c>
      <c r="BD9" t="s">
        <v>351</v>
      </c>
      <c r="BE9" t="s">
        <v>269</v>
      </c>
      <c r="BF9" t="s">
        <v>351</v>
      </c>
      <c r="BG9" t="s">
        <v>244</v>
      </c>
      <c r="BH9" t="s">
        <v>351</v>
      </c>
      <c r="BI9" t="s">
        <v>270</v>
      </c>
      <c r="BJ9" t="s">
        <v>351</v>
      </c>
    </row>
    <row r="10" spans="1:62" ht="15">
      <c r="B10" s="94" t="s">
        <v>354</v>
      </c>
      <c r="C10" s="94" t="s">
        <v>258</v>
      </c>
      <c r="D10" s="94" t="s">
        <v>355</v>
      </c>
      <c r="E10" s="94" t="s">
        <v>52</v>
      </c>
      <c r="I10" s="94" t="s">
        <v>74</v>
      </c>
      <c r="J10" s="94" t="s">
        <v>110</v>
      </c>
      <c r="Q10" t="s">
        <v>6</v>
      </c>
      <c r="R10" t="s">
        <v>356</v>
      </c>
      <c r="S10">
        <f>LEN(Table9[[#This Row],[Column2]])</f>
        <v>5</v>
      </c>
      <c r="T10" t="s">
        <v>242</v>
      </c>
      <c r="U10" t="s">
        <v>357</v>
      </c>
      <c r="V10">
        <f>LEN(Table10[[#This Row],[Column2]])</f>
        <v>5</v>
      </c>
      <c r="W10" t="s">
        <v>247</v>
      </c>
      <c r="X10" t="s">
        <v>358</v>
      </c>
      <c r="Y10">
        <f>LEN(Table11[[#This Row],[Column2]])</f>
        <v>5</v>
      </c>
      <c r="Z10" t="s">
        <v>248</v>
      </c>
      <c r="AA10" t="s">
        <v>359</v>
      </c>
      <c r="AB10">
        <f>LEN(Table12[[#This Row],[Column2]])</f>
        <v>5</v>
      </c>
      <c r="AC10" t="s">
        <v>250</v>
      </c>
      <c r="AD10" t="s">
        <v>360</v>
      </c>
      <c r="AE10">
        <f>LEN(Table14[[#This Row],[Column2]])</f>
        <v>5</v>
      </c>
      <c r="AF10" t="s">
        <v>252</v>
      </c>
      <c r="AG10" t="s">
        <v>361</v>
      </c>
      <c r="AH10">
        <f>LEN(Table15[[#This Row],[Column2]])</f>
        <v>5</v>
      </c>
      <c r="AI10" t="s">
        <v>254</v>
      </c>
      <c r="AJ10" t="s">
        <v>362</v>
      </c>
      <c r="AK10" t="s">
        <v>256</v>
      </c>
      <c r="AL10" t="s">
        <v>363</v>
      </c>
      <c r="AM10" t="s">
        <v>234</v>
      </c>
      <c r="AN10" t="s">
        <v>363</v>
      </c>
      <c r="AO10" t="s">
        <v>258</v>
      </c>
      <c r="AP10" t="s">
        <v>364</v>
      </c>
      <c r="AQ10" t="s">
        <v>260</v>
      </c>
      <c r="AR10" t="s">
        <v>365</v>
      </c>
      <c r="AS10" t="s">
        <v>261</v>
      </c>
      <c r="AT10" t="s">
        <v>366</v>
      </c>
      <c r="AU10" t="s">
        <v>263</v>
      </c>
      <c r="AV10" t="s">
        <v>365</v>
      </c>
      <c r="AW10" t="s">
        <v>264</v>
      </c>
      <c r="AX10" t="s">
        <v>365</v>
      </c>
      <c r="AY10" t="s">
        <v>265</v>
      </c>
      <c r="AZ10" t="s">
        <v>367</v>
      </c>
      <c r="BA10" t="s">
        <v>267</v>
      </c>
      <c r="BB10" t="s">
        <v>365</v>
      </c>
      <c r="BC10" t="s">
        <v>268</v>
      </c>
      <c r="BD10" t="s">
        <v>365</v>
      </c>
      <c r="BE10" t="s">
        <v>269</v>
      </c>
      <c r="BF10" t="s">
        <v>365</v>
      </c>
      <c r="BG10" t="s">
        <v>244</v>
      </c>
      <c r="BH10" t="s">
        <v>365</v>
      </c>
      <c r="BI10" t="s">
        <v>270</v>
      </c>
      <c r="BJ10" t="s">
        <v>365</v>
      </c>
    </row>
    <row r="11" spans="1:62" ht="15">
      <c r="B11" s="94" t="s">
        <v>368</v>
      </c>
      <c r="C11" s="94" t="s">
        <v>260</v>
      </c>
      <c r="D11" s="94" t="s">
        <v>369</v>
      </c>
      <c r="E11" s="94" t="s">
        <v>129</v>
      </c>
      <c r="I11" s="94" t="s">
        <v>63</v>
      </c>
      <c r="Q11" t="s">
        <v>6</v>
      </c>
      <c r="R11" t="s">
        <v>314</v>
      </c>
      <c r="S11">
        <f>LEN(Table9[[#This Row],[Column2]])</f>
        <v>5</v>
      </c>
      <c r="T11" t="s">
        <v>242</v>
      </c>
      <c r="U11" t="s">
        <v>370</v>
      </c>
      <c r="V11">
        <f>LEN(Table10[[#This Row],[Column2]])</f>
        <v>5</v>
      </c>
      <c r="W11" t="s">
        <v>247</v>
      </c>
      <c r="X11" t="s">
        <v>371</v>
      </c>
      <c r="Y11">
        <f>LEN(Table11[[#This Row],[Column2]])</f>
        <v>5</v>
      </c>
      <c r="Z11" t="s">
        <v>248</v>
      </c>
      <c r="AA11" t="s">
        <v>53</v>
      </c>
      <c r="AB11">
        <f>LEN(Table12[[#This Row],[Column2]])</f>
        <v>5</v>
      </c>
      <c r="AC11" t="s">
        <v>250</v>
      </c>
      <c r="AD11" t="s">
        <v>372</v>
      </c>
      <c r="AE11">
        <f>LEN(Table14[[#This Row],[Column2]])</f>
        <v>5</v>
      </c>
      <c r="AF11" t="s">
        <v>252</v>
      </c>
      <c r="AG11" t="s">
        <v>373</v>
      </c>
      <c r="AH11">
        <f>LEN(Table15[[#This Row],[Column2]])</f>
        <v>5</v>
      </c>
      <c r="AI11" t="s">
        <v>254</v>
      </c>
      <c r="AJ11" t="s">
        <v>374</v>
      </c>
      <c r="AK11" t="s">
        <v>256</v>
      </c>
      <c r="AL11" t="s">
        <v>375</v>
      </c>
      <c r="AM11" t="s">
        <v>234</v>
      </c>
      <c r="AN11" t="s">
        <v>375</v>
      </c>
      <c r="AO11" t="s">
        <v>258</v>
      </c>
      <c r="AP11" t="s">
        <v>376</v>
      </c>
      <c r="AQ11" t="s">
        <v>260</v>
      </c>
      <c r="AR11" t="s">
        <v>377</v>
      </c>
      <c r="AS11" t="s">
        <v>261</v>
      </c>
      <c r="AT11" t="s">
        <v>378</v>
      </c>
      <c r="AU11" t="s">
        <v>263</v>
      </c>
      <c r="AV11" t="s">
        <v>377</v>
      </c>
      <c r="AW11" t="s">
        <v>264</v>
      </c>
      <c r="AX11" t="s">
        <v>377</v>
      </c>
      <c r="AY11" t="s">
        <v>265</v>
      </c>
      <c r="AZ11" t="s">
        <v>379</v>
      </c>
      <c r="BA11" t="s">
        <v>267</v>
      </c>
      <c r="BB11" t="s">
        <v>377</v>
      </c>
      <c r="BC11" t="s">
        <v>268</v>
      </c>
      <c r="BD11" t="s">
        <v>377</v>
      </c>
      <c r="BE11" t="s">
        <v>269</v>
      </c>
      <c r="BF11" t="s">
        <v>377</v>
      </c>
      <c r="BG11" t="s">
        <v>244</v>
      </c>
      <c r="BH11" t="s">
        <v>377</v>
      </c>
      <c r="BI11" t="s">
        <v>270</v>
      </c>
      <c r="BJ11" t="s">
        <v>377</v>
      </c>
    </row>
    <row r="12" spans="1:62" ht="15">
      <c r="B12" s="94" t="s">
        <v>104</v>
      </c>
      <c r="C12" s="94" t="s">
        <v>261</v>
      </c>
      <c r="D12" s="94" t="s">
        <v>380</v>
      </c>
      <c r="I12" s="94" t="s">
        <v>381</v>
      </c>
      <c r="Q12" t="s">
        <v>6</v>
      </c>
      <c r="R12" t="s">
        <v>329</v>
      </c>
      <c r="S12">
        <f>LEN(Table9[[#This Row],[Column2]])</f>
        <v>5</v>
      </c>
      <c r="T12" t="s">
        <v>242</v>
      </c>
      <c r="U12" t="s">
        <v>382</v>
      </c>
      <c r="V12">
        <f>LEN(Table10[[#This Row],[Column2]])</f>
        <v>5</v>
      </c>
      <c r="W12" t="s">
        <v>247</v>
      </c>
      <c r="X12" t="s">
        <v>383</v>
      </c>
      <c r="Y12">
        <f>LEN(Table11[[#This Row],[Column2]])</f>
        <v>5</v>
      </c>
      <c r="Z12" t="s">
        <v>248</v>
      </c>
      <c r="AA12" t="s">
        <v>384</v>
      </c>
      <c r="AB12">
        <f>LEN(Table12[[#This Row],[Column2]])</f>
        <v>5</v>
      </c>
      <c r="AC12" t="s">
        <v>250</v>
      </c>
      <c r="AD12" t="s">
        <v>385</v>
      </c>
      <c r="AE12">
        <f>LEN(Table14[[#This Row],[Column2]])</f>
        <v>5</v>
      </c>
      <c r="AF12" t="s">
        <v>252</v>
      </c>
      <c r="AG12" t="s">
        <v>386</v>
      </c>
      <c r="AH12">
        <f>LEN(Table15[[#This Row],[Column2]])</f>
        <v>5</v>
      </c>
      <c r="AI12" t="s">
        <v>254</v>
      </c>
      <c r="AJ12" t="s">
        <v>387</v>
      </c>
      <c r="AK12" t="s">
        <v>256</v>
      </c>
      <c r="AL12" t="s">
        <v>388</v>
      </c>
      <c r="AM12" t="s">
        <v>234</v>
      </c>
      <c r="AN12" t="s">
        <v>388</v>
      </c>
      <c r="AO12" t="s">
        <v>258</v>
      </c>
      <c r="AP12" t="s">
        <v>389</v>
      </c>
      <c r="AQ12" t="s">
        <v>260</v>
      </c>
      <c r="AR12" t="s">
        <v>390</v>
      </c>
      <c r="AS12" t="s">
        <v>261</v>
      </c>
      <c r="AT12" t="s">
        <v>255</v>
      </c>
      <c r="AU12" t="s">
        <v>263</v>
      </c>
      <c r="AV12" t="s">
        <v>390</v>
      </c>
      <c r="AW12" t="s">
        <v>264</v>
      </c>
      <c r="AX12" t="s">
        <v>390</v>
      </c>
      <c r="AY12" t="s">
        <v>265</v>
      </c>
      <c r="AZ12" t="s">
        <v>391</v>
      </c>
      <c r="BA12" t="s">
        <v>267</v>
      </c>
      <c r="BB12" t="s">
        <v>390</v>
      </c>
      <c r="BC12" t="s">
        <v>268</v>
      </c>
      <c r="BD12" t="s">
        <v>390</v>
      </c>
      <c r="BE12" t="s">
        <v>269</v>
      </c>
      <c r="BF12" t="s">
        <v>390</v>
      </c>
      <c r="BG12" t="s">
        <v>244</v>
      </c>
      <c r="BH12" t="s">
        <v>390</v>
      </c>
      <c r="BI12" t="s">
        <v>270</v>
      </c>
      <c r="BJ12" t="s">
        <v>390</v>
      </c>
    </row>
    <row r="13" spans="1:62" ht="15">
      <c r="B13" s="94" t="s">
        <v>392</v>
      </c>
      <c r="C13" s="94" t="s">
        <v>263</v>
      </c>
      <c r="D13" s="94" t="s">
        <v>288</v>
      </c>
      <c r="I13" s="94" t="s">
        <v>393</v>
      </c>
      <c r="Q13" t="s">
        <v>6</v>
      </c>
      <c r="R13" t="s">
        <v>53</v>
      </c>
      <c r="S13">
        <f>LEN(Table9[[#This Row],[Column2]])</f>
        <v>5</v>
      </c>
      <c r="T13" t="s">
        <v>242</v>
      </c>
      <c r="U13" t="s">
        <v>394</v>
      </c>
      <c r="V13">
        <f>LEN(Table10[[#This Row],[Column2]])</f>
        <v>5</v>
      </c>
      <c r="W13" t="s">
        <v>247</v>
      </c>
      <c r="X13" t="s">
        <v>395</v>
      </c>
      <c r="Y13">
        <f>LEN(Table11[[#This Row],[Column2]])</f>
        <v>5</v>
      </c>
      <c r="Z13" t="s">
        <v>248</v>
      </c>
      <c r="AA13" t="s">
        <v>396</v>
      </c>
      <c r="AB13">
        <f>LEN(Table12[[#This Row],[Column2]])</f>
        <v>5</v>
      </c>
      <c r="AC13" t="s">
        <v>250</v>
      </c>
      <c r="AD13" t="s">
        <v>397</v>
      </c>
      <c r="AE13">
        <f>LEN(Table14[[#This Row],[Column2]])</f>
        <v>5</v>
      </c>
      <c r="AF13" t="s">
        <v>252</v>
      </c>
      <c r="AG13" t="s">
        <v>398</v>
      </c>
      <c r="AH13">
        <f>LEN(Table15[[#This Row],[Column2]])</f>
        <v>5</v>
      </c>
      <c r="AI13"/>
      <c r="AJ13"/>
      <c r="AK13" t="s">
        <v>256</v>
      </c>
      <c r="AL13" t="s">
        <v>399</v>
      </c>
      <c r="AM13" t="s">
        <v>234</v>
      </c>
      <c r="AN13" t="s">
        <v>399</v>
      </c>
      <c r="AO13" t="s">
        <v>258</v>
      </c>
      <c r="AP13" t="s">
        <v>292</v>
      </c>
      <c r="AQ13" t="s">
        <v>260</v>
      </c>
      <c r="AR13" t="s">
        <v>400</v>
      </c>
      <c r="AS13" t="s">
        <v>261</v>
      </c>
      <c r="AT13" t="s">
        <v>280</v>
      </c>
      <c r="AU13" t="s">
        <v>263</v>
      </c>
      <c r="AV13" t="s">
        <v>400</v>
      </c>
      <c r="AW13" t="s">
        <v>264</v>
      </c>
      <c r="AX13" t="s">
        <v>400</v>
      </c>
      <c r="AY13" t="s">
        <v>265</v>
      </c>
      <c r="AZ13" t="s">
        <v>401</v>
      </c>
      <c r="BA13" t="s">
        <v>267</v>
      </c>
      <c r="BB13" t="s">
        <v>400</v>
      </c>
      <c r="BC13" t="s">
        <v>268</v>
      </c>
      <c r="BD13" t="s">
        <v>400</v>
      </c>
      <c r="BE13" t="s">
        <v>269</v>
      </c>
      <c r="BF13" t="s">
        <v>400</v>
      </c>
      <c r="BG13" t="s">
        <v>244</v>
      </c>
      <c r="BH13" t="s">
        <v>400</v>
      </c>
      <c r="BI13" t="s">
        <v>270</v>
      </c>
      <c r="BJ13" t="s">
        <v>400</v>
      </c>
    </row>
    <row r="14" spans="1:62" ht="15">
      <c r="B14" s="94" t="s">
        <v>402</v>
      </c>
      <c r="C14" s="94" t="s">
        <v>264</v>
      </c>
      <c r="D14" s="94" t="s">
        <v>403</v>
      </c>
      <c r="I14" s="94" t="s">
        <v>404</v>
      </c>
      <c r="Q14" t="s">
        <v>6</v>
      </c>
      <c r="R14" t="s">
        <v>405</v>
      </c>
      <c r="S14">
        <f>LEN(Table9[[#This Row],[Column2]])</f>
        <v>5</v>
      </c>
      <c r="T14" t="s">
        <v>242</v>
      </c>
      <c r="U14" t="s">
        <v>406</v>
      </c>
      <c r="V14">
        <f>LEN(Table10[[#This Row],[Column2]])</f>
        <v>6</v>
      </c>
      <c r="W14" t="s">
        <v>247</v>
      </c>
      <c r="X14" t="s">
        <v>407</v>
      </c>
      <c r="Y14">
        <f>LEN(Table11[[#This Row],[Column2]])</f>
        <v>5</v>
      </c>
      <c r="Z14" t="s">
        <v>248</v>
      </c>
      <c r="AA14" t="s">
        <v>408</v>
      </c>
      <c r="AB14">
        <f>LEN(Table12[[#This Row],[Column2]])</f>
        <v>5</v>
      </c>
      <c r="AC14" t="s">
        <v>250</v>
      </c>
      <c r="AD14" t="s">
        <v>409</v>
      </c>
      <c r="AE14">
        <f>LEN(Table14[[#This Row],[Column2]])</f>
        <v>5</v>
      </c>
      <c r="AF14" t="s">
        <v>252</v>
      </c>
      <c r="AG14" t="s">
        <v>410</v>
      </c>
      <c r="AH14">
        <f>LEN(Table15[[#This Row],[Column2]])</f>
        <v>5</v>
      </c>
      <c r="AI14"/>
      <c r="AJ14"/>
      <c r="AK14" t="s">
        <v>256</v>
      </c>
      <c r="AL14" t="s">
        <v>411</v>
      </c>
      <c r="AM14" t="s">
        <v>234</v>
      </c>
      <c r="AN14" t="s">
        <v>411</v>
      </c>
      <c r="AO14" t="s">
        <v>258</v>
      </c>
      <c r="AP14" t="s">
        <v>280</v>
      </c>
      <c r="AQ14" t="s">
        <v>260</v>
      </c>
      <c r="AR14" t="s">
        <v>412</v>
      </c>
      <c r="AS14" t="s">
        <v>261</v>
      </c>
      <c r="AT14" t="s">
        <v>292</v>
      </c>
      <c r="AU14" t="s">
        <v>263</v>
      </c>
      <c r="AV14" t="s">
        <v>412</v>
      </c>
      <c r="AW14" t="s">
        <v>264</v>
      </c>
      <c r="AX14" t="s">
        <v>412</v>
      </c>
      <c r="AY14" t="s">
        <v>265</v>
      </c>
      <c r="AZ14" t="s">
        <v>413</v>
      </c>
      <c r="BA14" t="s">
        <v>267</v>
      </c>
      <c r="BB14" t="s">
        <v>412</v>
      </c>
      <c r="BC14" t="s">
        <v>268</v>
      </c>
      <c r="BD14" t="s">
        <v>412</v>
      </c>
      <c r="BE14" t="s">
        <v>269</v>
      </c>
      <c r="BF14" t="s">
        <v>412</v>
      </c>
      <c r="BG14" t="s">
        <v>244</v>
      </c>
      <c r="BH14" t="s">
        <v>412</v>
      </c>
      <c r="BI14" t="s">
        <v>270</v>
      </c>
      <c r="BJ14" t="s">
        <v>412</v>
      </c>
    </row>
    <row r="15" spans="1:62" ht="15">
      <c r="B15" s="94" t="s">
        <v>414</v>
      </c>
      <c r="C15" s="94" t="s">
        <v>265</v>
      </c>
      <c r="D15" s="94" t="s">
        <v>328</v>
      </c>
      <c r="I15" s="94" t="s">
        <v>312</v>
      </c>
      <c r="Q15" t="s">
        <v>6</v>
      </c>
      <c r="R15" t="s">
        <v>415</v>
      </c>
      <c r="S15">
        <f>LEN(Table9[[#This Row],[Column2]])</f>
        <v>5</v>
      </c>
      <c r="T15" t="s">
        <v>242</v>
      </c>
      <c r="U15" t="s">
        <v>416</v>
      </c>
      <c r="V15">
        <f>LEN(Table10[[#This Row],[Column2]])</f>
        <v>6</v>
      </c>
      <c r="W15" t="s">
        <v>247</v>
      </c>
      <c r="X15" t="s">
        <v>417</v>
      </c>
      <c r="Y15">
        <f>LEN(Table11[[#This Row],[Column2]])</f>
        <v>5</v>
      </c>
      <c r="Z15" t="s">
        <v>248</v>
      </c>
      <c r="AA15" t="s">
        <v>418</v>
      </c>
      <c r="AB15">
        <f>LEN(Table12[[#This Row],[Column2]])</f>
        <v>5</v>
      </c>
      <c r="AC15" t="s">
        <v>250</v>
      </c>
      <c r="AD15" t="s">
        <v>419</v>
      </c>
      <c r="AE15">
        <f>LEN(Table14[[#This Row],[Column2]])</f>
        <v>5</v>
      </c>
      <c r="AF15" t="s">
        <v>252</v>
      </c>
      <c r="AG15" t="s">
        <v>420</v>
      </c>
      <c r="AH15">
        <f>LEN(Table15[[#This Row],[Column2]])</f>
        <v>5</v>
      </c>
      <c r="AI15"/>
      <c r="AJ15"/>
      <c r="AK15" t="s">
        <v>256</v>
      </c>
      <c r="AL15" t="s">
        <v>421</v>
      </c>
      <c r="AM15" t="s">
        <v>234</v>
      </c>
      <c r="AN15" t="s">
        <v>421</v>
      </c>
      <c r="AO15" t="s">
        <v>258</v>
      </c>
      <c r="AP15" t="s">
        <v>335</v>
      </c>
      <c r="AQ15" t="s">
        <v>260</v>
      </c>
      <c r="AR15" t="s">
        <v>413</v>
      </c>
      <c r="AS15" t="s">
        <v>261</v>
      </c>
      <c r="AT15" t="s">
        <v>304</v>
      </c>
      <c r="AU15" t="s">
        <v>263</v>
      </c>
      <c r="AV15" t="s">
        <v>413</v>
      </c>
      <c r="AW15" t="s">
        <v>264</v>
      </c>
      <c r="AX15" t="s">
        <v>413</v>
      </c>
      <c r="AY15" t="s">
        <v>265</v>
      </c>
      <c r="AZ15" t="s">
        <v>422</v>
      </c>
      <c r="BA15" t="s">
        <v>267</v>
      </c>
      <c r="BB15" t="s">
        <v>413</v>
      </c>
      <c r="BC15" t="s">
        <v>268</v>
      </c>
      <c r="BD15" t="s">
        <v>413</v>
      </c>
      <c r="BE15" t="s">
        <v>269</v>
      </c>
      <c r="BF15" t="s">
        <v>413</v>
      </c>
      <c r="BG15"/>
      <c r="BH15"/>
      <c r="BI15" t="s">
        <v>270</v>
      </c>
      <c r="BJ15" t="s">
        <v>413</v>
      </c>
    </row>
    <row r="16" spans="1:62" ht="15">
      <c r="B16" s="94" t="s">
        <v>423</v>
      </c>
      <c r="C16" s="94" t="s">
        <v>267</v>
      </c>
      <c r="D16" s="94" t="s">
        <v>344</v>
      </c>
      <c r="I16" s="94" t="s">
        <v>424</v>
      </c>
      <c r="Q16" t="s">
        <v>6</v>
      </c>
      <c r="R16" t="s">
        <v>425</v>
      </c>
      <c r="S16">
        <f>LEN(Table9[[#This Row],[Column2]])</f>
        <v>5</v>
      </c>
      <c r="T16" t="s">
        <v>242</v>
      </c>
      <c r="U16" t="s">
        <v>426</v>
      </c>
      <c r="V16">
        <f>LEN(Table10[[#This Row],[Column2]])</f>
        <v>6</v>
      </c>
      <c r="W16" t="s">
        <v>247</v>
      </c>
      <c r="X16" t="s">
        <v>427</v>
      </c>
      <c r="Y16">
        <f>LEN(Table11[[#This Row],[Column2]])</f>
        <v>5</v>
      </c>
      <c r="Z16" t="s">
        <v>248</v>
      </c>
      <c r="AA16" t="s">
        <v>428</v>
      </c>
      <c r="AB16">
        <f>LEN(Table12[[#This Row],[Column2]])</f>
        <v>5</v>
      </c>
      <c r="AC16" t="s">
        <v>250</v>
      </c>
      <c r="AD16" t="s">
        <v>429</v>
      </c>
      <c r="AE16">
        <f>LEN(Table14[[#This Row],[Column2]])</f>
        <v>5</v>
      </c>
      <c r="AF16" t="s">
        <v>252</v>
      </c>
      <c r="AG16" t="s">
        <v>430</v>
      </c>
      <c r="AH16">
        <f>LEN(Table15[[#This Row],[Column2]])</f>
        <v>5</v>
      </c>
      <c r="AI16"/>
      <c r="AJ16"/>
      <c r="AK16" t="s">
        <v>256</v>
      </c>
      <c r="AL16" t="s">
        <v>431</v>
      </c>
      <c r="AM16" t="s">
        <v>234</v>
      </c>
      <c r="AN16" t="s">
        <v>431</v>
      </c>
      <c r="AO16" t="s">
        <v>258</v>
      </c>
      <c r="AP16" t="s">
        <v>255</v>
      </c>
      <c r="AQ16" t="s">
        <v>260</v>
      </c>
      <c r="AR16" t="s">
        <v>422</v>
      </c>
      <c r="AS16" t="s">
        <v>261</v>
      </c>
      <c r="AT16" t="s">
        <v>320</v>
      </c>
      <c r="AU16" t="s">
        <v>263</v>
      </c>
      <c r="AV16" t="s">
        <v>422</v>
      </c>
      <c r="AW16" t="s">
        <v>264</v>
      </c>
      <c r="AX16" t="s">
        <v>422</v>
      </c>
      <c r="AY16" t="s">
        <v>265</v>
      </c>
      <c r="AZ16" t="s">
        <v>432</v>
      </c>
      <c r="BA16" t="s">
        <v>267</v>
      </c>
      <c r="BB16" t="s">
        <v>422</v>
      </c>
      <c r="BC16" t="s">
        <v>268</v>
      </c>
      <c r="BD16" t="s">
        <v>422</v>
      </c>
      <c r="BE16" t="s">
        <v>269</v>
      </c>
      <c r="BF16" t="s">
        <v>422</v>
      </c>
      <c r="BG16"/>
      <c r="BH16"/>
      <c r="BI16" t="s">
        <v>270</v>
      </c>
      <c r="BJ16" t="s">
        <v>422</v>
      </c>
    </row>
    <row r="17" spans="2:62" ht="15">
      <c r="B17" s="94" t="s">
        <v>433</v>
      </c>
      <c r="C17" s="94" t="s">
        <v>268</v>
      </c>
      <c r="D17" s="94" t="s">
        <v>434</v>
      </c>
      <c r="I17" s="94" t="s">
        <v>325</v>
      </c>
      <c r="Q17" t="s">
        <v>6</v>
      </c>
      <c r="R17" t="s">
        <v>435</v>
      </c>
      <c r="S17">
        <f>LEN(Table9[[#This Row],[Column2]])</f>
        <v>5</v>
      </c>
      <c r="T17" t="s">
        <v>242</v>
      </c>
      <c r="U17" t="s">
        <v>436</v>
      </c>
      <c r="V17">
        <f>LEN(Table10[[#This Row],[Column2]])</f>
        <v>6</v>
      </c>
      <c r="W17" t="s">
        <v>247</v>
      </c>
      <c r="X17" t="s">
        <v>437</v>
      </c>
      <c r="Y17">
        <f>LEN(Table11[[#This Row],[Column2]])</f>
        <v>5</v>
      </c>
      <c r="Z17" t="s">
        <v>248</v>
      </c>
      <c r="AA17" t="s">
        <v>438</v>
      </c>
      <c r="AB17">
        <f>LEN(Table12[[#This Row],[Column2]])</f>
        <v>5</v>
      </c>
      <c r="AC17" t="s">
        <v>250</v>
      </c>
      <c r="AD17" t="s">
        <v>439</v>
      </c>
      <c r="AE17">
        <f>LEN(Table14[[#This Row],[Column2]])</f>
        <v>5</v>
      </c>
      <c r="AF17" t="s">
        <v>252</v>
      </c>
      <c r="AG17" t="s">
        <v>440</v>
      </c>
      <c r="AH17">
        <f>LEN(Table15[[#This Row],[Column2]])</f>
        <v>5</v>
      </c>
      <c r="AI17"/>
      <c r="AJ17"/>
      <c r="AK17" t="s">
        <v>256</v>
      </c>
      <c r="AL17" t="s">
        <v>441</v>
      </c>
      <c r="AM17" t="s">
        <v>234</v>
      </c>
      <c r="AN17" t="s">
        <v>441</v>
      </c>
      <c r="AO17" t="s">
        <v>258</v>
      </c>
      <c r="AP17" t="s">
        <v>351</v>
      </c>
      <c r="AQ17" t="s">
        <v>260</v>
      </c>
      <c r="AR17" t="s">
        <v>432</v>
      </c>
      <c r="AS17" t="s">
        <v>261</v>
      </c>
      <c r="AT17" t="s">
        <v>335</v>
      </c>
      <c r="AU17" t="s">
        <v>263</v>
      </c>
      <c r="AV17" t="s">
        <v>432</v>
      </c>
      <c r="AW17" t="s">
        <v>264</v>
      </c>
      <c r="AX17" t="s">
        <v>432</v>
      </c>
      <c r="AY17" t="s">
        <v>265</v>
      </c>
      <c r="AZ17" t="s">
        <v>442</v>
      </c>
      <c r="BA17" t="s">
        <v>267</v>
      </c>
      <c r="BB17" t="s">
        <v>432</v>
      </c>
      <c r="BC17" t="s">
        <v>268</v>
      </c>
      <c r="BD17" t="s">
        <v>432</v>
      </c>
      <c r="BE17" t="s">
        <v>269</v>
      </c>
      <c r="BF17" t="s">
        <v>432</v>
      </c>
      <c r="BG17"/>
      <c r="BH17"/>
      <c r="BI17" t="s">
        <v>270</v>
      </c>
      <c r="BJ17" t="s">
        <v>432</v>
      </c>
    </row>
    <row r="18" spans="2:62" ht="15">
      <c r="B18" s="94" t="s">
        <v>443</v>
      </c>
      <c r="C18" s="94" t="s">
        <v>269</v>
      </c>
      <c r="D18" s="94" t="s">
        <v>444</v>
      </c>
      <c r="I18" s="94" t="s">
        <v>445</v>
      </c>
      <c r="Q18" t="s">
        <v>6</v>
      </c>
      <c r="R18" t="s">
        <v>446</v>
      </c>
      <c r="S18">
        <f>LEN(Table9[[#This Row],[Column2]])</f>
        <v>5</v>
      </c>
      <c r="T18" t="s">
        <v>242</v>
      </c>
      <c r="U18" t="s">
        <v>447</v>
      </c>
      <c r="V18">
        <f>LEN(Table10[[#This Row],[Column2]])</f>
        <v>6</v>
      </c>
      <c r="W18" t="s">
        <v>247</v>
      </c>
      <c r="X18" t="s">
        <v>448</v>
      </c>
      <c r="Y18">
        <f>LEN(Table11[[#This Row],[Column2]])</f>
        <v>5</v>
      </c>
      <c r="Z18" t="s">
        <v>248</v>
      </c>
      <c r="AA18" t="s">
        <v>449</v>
      </c>
      <c r="AB18">
        <f>LEN(Table12[[#This Row],[Column2]])</f>
        <v>6</v>
      </c>
      <c r="AC18" t="s">
        <v>250</v>
      </c>
      <c r="AD18" t="s">
        <v>450</v>
      </c>
      <c r="AE18">
        <f>LEN(Table14[[#This Row],[Column2]])</f>
        <v>5</v>
      </c>
      <c r="AF18" t="s">
        <v>252</v>
      </c>
      <c r="AG18" t="s">
        <v>451</v>
      </c>
      <c r="AH18">
        <f>LEN(Table15[[#This Row],[Column2]])</f>
        <v>5</v>
      </c>
      <c r="AI18"/>
      <c r="AJ18"/>
      <c r="AK18" t="s">
        <v>256</v>
      </c>
      <c r="AL18" t="s">
        <v>452</v>
      </c>
      <c r="AM18" t="s">
        <v>234</v>
      </c>
      <c r="AN18" t="s">
        <v>452</v>
      </c>
      <c r="AO18" t="s">
        <v>258</v>
      </c>
      <c r="AP18" t="s">
        <v>365</v>
      </c>
      <c r="AQ18" t="s">
        <v>260</v>
      </c>
      <c r="AR18" t="s">
        <v>442</v>
      </c>
      <c r="AS18" t="s">
        <v>261</v>
      </c>
      <c r="AT18" t="s">
        <v>351</v>
      </c>
      <c r="AU18" t="s">
        <v>263</v>
      </c>
      <c r="AV18" t="s">
        <v>442</v>
      </c>
      <c r="AW18" t="s">
        <v>264</v>
      </c>
      <c r="AX18" t="s">
        <v>442</v>
      </c>
      <c r="AY18" t="s">
        <v>265</v>
      </c>
      <c r="AZ18" t="s">
        <v>255</v>
      </c>
      <c r="BA18" t="s">
        <v>267</v>
      </c>
      <c r="BB18" t="s">
        <v>442</v>
      </c>
      <c r="BC18" t="s">
        <v>268</v>
      </c>
      <c r="BD18" t="s">
        <v>442</v>
      </c>
      <c r="BE18" t="s">
        <v>269</v>
      </c>
      <c r="BF18" t="s">
        <v>442</v>
      </c>
      <c r="BG18"/>
      <c r="BH18"/>
      <c r="BI18" t="s">
        <v>270</v>
      </c>
      <c r="BJ18" t="s">
        <v>442</v>
      </c>
    </row>
    <row r="19" spans="2:62" ht="15">
      <c r="C19" s="94" t="s">
        <v>256</v>
      </c>
      <c r="D19" s="94" t="s">
        <v>453</v>
      </c>
      <c r="I19" s="94" t="s">
        <v>454</v>
      </c>
      <c r="Q19" t="s">
        <v>6</v>
      </c>
      <c r="R19" t="s">
        <v>455</v>
      </c>
      <c r="S19">
        <f>LEN(Table9[[#This Row],[Column2]])</f>
        <v>5</v>
      </c>
      <c r="T19" t="s">
        <v>242</v>
      </c>
      <c r="U19" t="s">
        <v>456</v>
      </c>
      <c r="V19">
        <f>LEN(Table10[[#This Row],[Column2]])</f>
        <v>6</v>
      </c>
      <c r="W19" t="s">
        <v>247</v>
      </c>
      <c r="X19" t="s">
        <v>457</v>
      </c>
      <c r="Y19">
        <f>LEN(Table11[[#This Row],[Column2]])</f>
        <v>5</v>
      </c>
      <c r="Z19" t="s">
        <v>248</v>
      </c>
      <c r="AA19" t="s">
        <v>458</v>
      </c>
      <c r="AB19">
        <f>LEN(Table12[[#This Row],[Column2]])</f>
        <v>6</v>
      </c>
      <c r="AC19" t="s">
        <v>250</v>
      </c>
      <c r="AD19" t="s">
        <v>459</v>
      </c>
      <c r="AE19">
        <f>LEN(Table14[[#This Row],[Column2]])</f>
        <v>5</v>
      </c>
      <c r="AF19" t="s">
        <v>252</v>
      </c>
      <c r="AG19" t="s">
        <v>460</v>
      </c>
      <c r="AH19">
        <f>LEN(Table15[[#This Row],[Column2]])</f>
        <v>5</v>
      </c>
      <c r="AI19"/>
      <c r="AJ19"/>
      <c r="AK19" t="s">
        <v>256</v>
      </c>
      <c r="AL19" t="s">
        <v>461</v>
      </c>
      <c r="AM19" t="s">
        <v>234</v>
      </c>
      <c r="AN19" t="s">
        <v>461</v>
      </c>
      <c r="AO19" t="s">
        <v>258</v>
      </c>
      <c r="AP19" t="s">
        <v>377</v>
      </c>
      <c r="AQ19" t="s">
        <v>260</v>
      </c>
      <c r="AR19" t="s">
        <v>462</v>
      </c>
      <c r="AS19" t="s">
        <v>261</v>
      </c>
      <c r="AT19" t="s">
        <v>365</v>
      </c>
      <c r="AU19"/>
      <c r="AV19"/>
      <c r="AW19"/>
      <c r="AX19"/>
      <c r="AY19" t="s">
        <v>265</v>
      </c>
      <c r="AZ19" t="s">
        <v>280</v>
      </c>
      <c r="BA19" t="s">
        <v>267</v>
      </c>
      <c r="BB19" t="s">
        <v>462</v>
      </c>
      <c r="BC19" t="s">
        <v>268</v>
      </c>
      <c r="BD19" t="s">
        <v>462</v>
      </c>
      <c r="BE19" t="s">
        <v>269</v>
      </c>
      <c r="BF19" t="s">
        <v>462</v>
      </c>
      <c r="BG19"/>
      <c r="BH19"/>
      <c r="BI19" t="s">
        <v>270</v>
      </c>
      <c r="BJ19" t="s">
        <v>462</v>
      </c>
    </row>
    <row r="20" spans="2:62" ht="15">
      <c r="C20" s="94" t="s">
        <v>244</v>
      </c>
      <c r="D20" s="94" t="s">
        <v>406</v>
      </c>
      <c r="I20" s="94" t="s">
        <v>463</v>
      </c>
      <c r="Q20" t="s">
        <v>6</v>
      </c>
      <c r="R20" t="s">
        <v>464</v>
      </c>
      <c r="S20">
        <f>LEN(Table9[[#This Row],[Column2]])</f>
        <v>5</v>
      </c>
      <c r="T20" t="s">
        <v>242</v>
      </c>
      <c r="U20" t="s">
        <v>465</v>
      </c>
      <c r="V20">
        <f>LEN(Table10[[#This Row],[Column2]])</f>
        <v>6</v>
      </c>
      <c r="W20" t="s">
        <v>247</v>
      </c>
      <c r="X20" t="s">
        <v>466</v>
      </c>
      <c r="Y20">
        <f>LEN(Table11[[#This Row],[Column2]])</f>
        <v>5</v>
      </c>
      <c r="Z20" t="s">
        <v>248</v>
      </c>
      <c r="AA20" t="s">
        <v>467</v>
      </c>
      <c r="AB20">
        <f>LEN(Table12[[#This Row],[Column2]])</f>
        <v>6</v>
      </c>
      <c r="AC20" t="s">
        <v>250</v>
      </c>
      <c r="AD20" t="s">
        <v>468</v>
      </c>
      <c r="AE20">
        <f>LEN(Table14[[#This Row],[Column2]])</f>
        <v>5</v>
      </c>
      <c r="AF20" t="s">
        <v>252</v>
      </c>
      <c r="AG20" t="s">
        <v>469</v>
      </c>
      <c r="AH20">
        <f>LEN(Table15[[#This Row],[Column2]])</f>
        <v>5</v>
      </c>
      <c r="AI20"/>
      <c r="AJ20"/>
      <c r="AK20" t="s">
        <v>256</v>
      </c>
      <c r="AL20" t="s">
        <v>470</v>
      </c>
      <c r="AM20" t="s">
        <v>234</v>
      </c>
      <c r="AN20" t="s">
        <v>470</v>
      </c>
      <c r="AO20" t="s">
        <v>258</v>
      </c>
      <c r="AP20" t="s">
        <v>390</v>
      </c>
      <c r="AQ20"/>
      <c r="AR20"/>
      <c r="AS20" t="s">
        <v>261</v>
      </c>
      <c r="AT20" t="s">
        <v>377</v>
      </c>
      <c r="AU20"/>
      <c r="AV20"/>
      <c r="AW20"/>
      <c r="AX20"/>
      <c r="AY20" t="s">
        <v>265</v>
      </c>
      <c r="AZ20" t="s">
        <v>292</v>
      </c>
      <c r="BA20"/>
      <c r="BB20"/>
      <c r="BC20"/>
      <c r="BD20"/>
      <c r="BE20"/>
      <c r="BF20"/>
      <c r="BG20"/>
      <c r="BH20"/>
      <c r="BI20"/>
      <c r="BJ20"/>
    </row>
    <row r="21" spans="2:62" ht="15">
      <c r="D21" s="94" t="s">
        <v>471</v>
      </c>
      <c r="I21" s="94" t="s">
        <v>472</v>
      </c>
      <c r="Q21" t="s">
        <v>6</v>
      </c>
      <c r="R21" t="s">
        <v>473</v>
      </c>
      <c r="S21">
        <f>LEN(Table9[[#This Row],[Column2]])</f>
        <v>5</v>
      </c>
      <c r="T21" t="s">
        <v>242</v>
      </c>
      <c r="U21" t="s">
        <v>474</v>
      </c>
      <c r="V21">
        <f>LEN(Table10[[#This Row],[Column2]])</f>
        <v>6</v>
      </c>
      <c r="W21" t="s">
        <v>247</v>
      </c>
      <c r="X21" t="s">
        <v>475</v>
      </c>
      <c r="Y21">
        <f>LEN(Table11[[#This Row],[Column2]])</f>
        <v>5</v>
      </c>
      <c r="Z21" t="s">
        <v>248</v>
      </c>
      <c r="AA21" t="s">
        <v>476</v>
      </c>
      <c r="AB21">
        <f>LEN(Table12[[#This Row],[Column2]])</f>
        <v>6</v>
      </c>
      <c r="AC21" t="s">
        <v>250</v>
      </c>
      <c r="AD21" t="s">
        <v>477</v>
      </c>
      <c r="AE21">
        <f>LEN(Table14[[#This Row],[Column2]])</f>
        <v>5</v>
      </c>
      <c r="AF21" t="s">
        <v>252</v>
      </c>
      <c r="AG21" t="s">
        <v>478</v>
      </c>
      <c r="AH21">
        <f>LEN(Table15[[#This Row],[Column2]])</f>
        <v>5</v>
      </c>
      <c r="AI21"/>
      <c r="AJ21"/>
      <c r="AK21" t="s">
        <v>256</v>
      </c>
      <c r="AL21" t="s">
        <v>479</v>
      </c>
      <c r="AM21" t="s">
        <v>234</v>
      </c>
      <c r="AN21" t="s">
        <v>479</v>
      </c>
      <c r="AO21" t="s">
        <v>258</v>
      </c>
      <c r="AP21" t="s">
        <v>320</v>
      </c>
      <c r="AQ21"/>
      <c r="AR21"/>
      <c r="AS21" t="s">
        <v>261</v>
      </c>
      <c r="AT21" t="s">
        <v>390</v>
      </c>
      <c r="AU21"/>
      <c r="AV21"/>
      <c r="AW21"/>
      <c r="AX21"/>
      <c r="AY21" t="s">
        <v>265</v>
      </c>
      <c r="AZ21" t="s">
        <v>304</v>
      </c>
      <c r="BA21"/>
      <c r="BB21"/>
      <c r="BC21"/>
      <c r="BD21"/>
      <c r="BE21"/>
      <c r="BF21"/>
      <c r="BG21"/>
      <c r="BH21"/>
      <c r="BI21"/>
      <c r="BJ21"/>
    </row>
    <row r="22" spans="2:62" ht="15">
      <c r="D22" s="94" t="s">
        <v>480</v>
      </c>
      <c r="I22" s="94" t="s">
        <v>341</v>
      </c>
      <c r="Q22" t="s">
        <v>6</v>
      </c>
      <c r="R22" t="s">
        <v>481</v>
      </c>
      <c r="S22">
        <f>LEN(Table9[[#This Row],[Column2]])</f>
        <v>5</v>
      </c>
      <c r="T22" t="s">
        <v>242</v>
      </c>
      <c r="U22" t="s">
        <v>482</v>
      </c>
      <c r="V22">
        <f>LEN(Table10[[#This Row],[Column2]])</f>
        <v>6</v>
      </c>
      <c r="W22" t="s">
        <v>247</v>
      </c>
      <c r="X22" t="s">
        <v>483</v>
      </c>
      <c r="Y22">
        <f>LEN(Table11[[#This Row],[Column2]])</f>
        <v>5</v>
      </c>
      <c r="Z22" t="s">
        <v>248</v>
      </c>
      <c r="AA22" t="s">
        <v>484</v>
      </c>
      <c r="AB22">
        <f>LEN(Table12[[#This Row],[Column2]])</f>
        <v>6</v>
      </c>
      <c r="AC22" t="s">
        <v>250</v>
      </c>
      <c r="AD22" t="s">
        <v>485</v>
      </c>
      <c r="AE22">
        <f>LEN(Table14[[#This Row],[Column2]])</f>
        <v>5</v>
      </c>
      <c r="AF22" t="s">
        <v>252</v>
      </c>
      <c r="AG22" t="s">
        <v>486</v>
      </c>
      <c r="AH22">
        <f>LEN(Table15[[#This Row],[Column2]])</f>
        <v>5</v>
      </c>
      <c r="AI22"/>
      <c r="AJ22"/>
      <c r="AK22" t="s">
        <v>256</v>
      </c>
      <c r="AL22" t="s">
        <v>255</v>
      </c>
      <c r="AM22" t="s">
        <v>234</v>
      </c>
      <c r="AN22" t="s">
        <v>255</v>
      </c>
      <c r="AO22" t="s">
        <v>258</v>
      </c>
      <c r="AP22" t="s">
        <v>304</v>
      </c>
      <c r="AQ22"/>
      <c r="AR22"/>
      <c r="AS22" t="s">
        <v>261</v>
      </c>
      <c r="AT22" t="s">
        <v>400</v>
      </c>
      <c r="AU22"/>
      <c r="AV22"/>
      <c r="AW22"/>
      <c r="AX22"/>
      <c r="AY22" t="s">
        <v>265</v>
      </c>
      <c r="AZ22" t="s">
        <v>320</v>
      </c>
      <c r="BA22"/>
      <c r="BB22"/>
      <c r="BC22"/>
      <c r="BD22"/>
      <c r="BE22"/>
      <c r="BF22"/>
      <c r="BG22"/>
      <c r="BH22"/>
      <c r="BI22"/>
      <c r="BJ22"/>
    </row>
    <row r="23" spans="2:62" ht="15">
      <c r="D23" s="94" t="s">
        <v>416</v>
      </c>
      <c r="I23" s="94" t="s">
        <v>341</v>
      </c>
      <c r="Q23" t="s">
        <v>6</v>
      </c>
      <c r="R23" t="s">
        <v>487</v>
      </c>
      <c r="S23">
        <f>LEN(Table9[[#This Row],[Column2]])</f>
        <v>5</v>
      </c>
      <c r="T23" t="s">
        <v>242</v>
      </c>
      <c r="U23" t="s">
        <v>488</v>
      </c>
      <c r="V23">
        <f>LEN(Table10[[#This Row],[Column2]])</f>
        <v>6</v>
      </c>
      <c r="W23" t="s">
        <v>247</v>
      </c>
      <c r="X23" t="s">
        <v>489</v>
      </c>
      <c r="Y23">
        <f>LEN(Table11[[#This Row],[Column2]])</f>
        <v>5</v>
      </c>
      <c r="Z23" t="s">
        <v>248</v>
      </c>
      <c r="AA23" t="s">
        <v>490</v>
      </c>
      <c r="AB23">
        <f>LEN(Table12[[#This Row],[Column2]])</f>
        <v>6</v>
      </c>
      <c r="AC23" t="s">
        <v>250</v>
      </c>
      <c r="AD23" t="s">
        <v>491</v>
      </c>
      <c r="AE23">
        <f>LEN(Table14[[#This Row],[Column2]])</f>
        <v>6</v>
      </c>
      <c r="AF23" t="s">
        <v>252</v>
      </c>
      <c r="AG23" t="s">
        <v>492</v>
      </c>
      <c r="AH23">
        <f>LEN(Table15[[#This Row],[Column2]])</f>
        <v>5</v>
      </c>
      <c r="AI23"/>
      <c r="AJ23"/>
      <c r="AK23" t="s">
        <v>256</v>
      </c>
      <c r="AL23" t="s">
        <v>280</v>
      </c>
      <c r="AM23" t="s">
        <v>234</v>
      </c>
      <c r="AN23" t="s">
        <v>280</v>
      </c>
      <c r="AO23" t="s">
        <v>258</v>
      </c>
      <c r="AP23" t="s">
        <v>413</v>
      </c>
      <c r="AQ23"/>
      <c r="AR23"/>
      <c r="AS23" t="s">
        <v>261</v>
      </c>
      <c r="AT23" t="s">
        <v>412</v>
      </c>
      <c r="AU23"/>
      <c r="AV23"/>
      <c r="AW23"/>
      <c r="AX23"/>
      <c r="AY23" t="s">
        <v>265</v>
      </c>
      <c r="AZ23" t="s">
        <v>335</v>
      </c>
      <c r="BA23"/>
      <c r="BB23"/>
      <c r="BC23"/>
      <c r="BD23"/>
      <c r="BE23"/>
      <c r="BF23"/>
      <c r="BG23"/>
      <c r="BH23"/>
      <c r="BI23"/>
      <c r="BJ23"/>
    </row>
    <row r="24" spans="2:62" ht="15">
      <c r="D24" s="94" t="s">
        <v>426</v>
      </c>
      <c r="I24" s="94" t="s">
        <v>493</v>
      </c>
      <c r="Q24" t="s">
        <v>6</v>
      </c>
      <c r="R24" t="s">
        <v>494</v>
      </c>
      <c r="S24">
        <f>LEN(Table9[[#This Row],[Column2]])</f>
        <v>5</v>
      </c>
      <c r="T24" t="s">
        <v>242</v>
      </c>
      <c r="U24" t="s">
        <v>495</v>
      </c>
      <c r="V24">
        <f>LEN(Table10[[#This Row],[Column2]])</f>
        <v>6</v>
      </c>
      <c r="W24" t="s">
        <v>247</v>
      </c>
      <c r="X24" t="s">
        <v>496</v>
      </c>
      <c r="Y24">
        <f>LEN(Table11[[#This Row],[Column2]])</f>
        <v>5</v>
      </c>
      <c r="Z24" t="s">
        <v>248</v>
      </c>
      <c r="AA24" t="s">
        <v>497</v>
      </c>
      <c r="AB24">
        <f>LEN(Table12[[#This Row],[Column2]])</f>
        <v>6</v>
      </c>
      <c r="AC24" t="s">
        <v>250</v>
      </c>
      <c r="AD24" t="s">
        <v>498</v>
      </c>
      <c r="AE24">
        <f>LEN(Table14[[#This Row],[Column2]])</f>
        <v>6</v>
      </c>
      <c r="AF24" t="s">
        <v>252</v>
      </c>
      <c r="AG24" t="s">
        <v>499</v>
      </c>
      <c r="AH24">
        <f>LEN(Table15[[#This Row],[Column2]])</f>
        <v>5</v>
      </c>
      <c r="AI24"/>
      <c r="AJ24"/>
      <c r="AK24" t="s">
        <v>256</v>
      </c>
      <c r="AL24" t="s">
        <v>292</v>
      </c>
      <c r="AM24" t="s">
        <v>234</v>
      </c>
      <c r="AN24" t="s">
        <v>292</v>
      </c>
      <c r="AO24" t="s">
        <v>258</v>
      </c>
      <c r="AP24" t="s">
        <v>422</v>
      </c>
      <c r="AQ24"/>
      <c r="AR24"/>
      <c r="AS24" t="s">
        <v>261</v>
      </c>
      <c r="AT24" t="s">
        <v>413</v>
      </c>
      <c r="AU24"/>
      <c r="AV24"/>
      <c r="AW24"/>
      <c r="AX24"/>
      <c r="AY24" t="s">
        <v>265</v>
      </c>
      <c r="AZ24" t="s">
        <v>351</v>
      </c>
      <c r="BA24"/>
      <c r="BB24"/>
      <c r="BC24"/>
      <c r="BD24"/>
      <c r="BE24"/>
      <c r="BF24"/>
      <c r="BG24"/>
      <c r="BH24"/>
      <c r="BI24"/>
      <c r="BJ24"/>
    </row>
    <row r="25" spans="2:62" ht="15">
      <c r="D25" s="94" t="s">
        <v>500</v>
      </c>
      <c r="I25" s="94" t="s">
        <v>501</v>
      </c>
      <c r="Q25" t="s">
        <v>6</v>
      </c>
      <c r="R25" t="s">
        <v>403</v>
      </c>
      <c r="S25">
        <f>LEN(Table9[[#This Row],[Column2]])</f>
        <v>6</v>
      </c>
      <c r="T25" t="s">
        <v>242</v>
      </c>
      <c r="U25" t="s">
        <v>502</v>
      </c>
      <c r="V25">
        <f>LEN(Table10[[#This Row],[Column2]])</f>
        <v>7</v>
      </c>
      <c r="W25" t="s">
        <v>247</v>
      </c>
      <c r="X25" t="s">
        <v>503</v>
      </c>
      <c r="Y25">
        <f>LEN(Table11[[#This Row],[Column2]])</f>
        <v>5</v>
      </c>
      <c r="Z25" t="s">
        <v>248</v>
      </c>
      <c r="AA25" t="s">
        <v>504</v>
      </c>
      <c r="AB25">
        <f>LEN(Table12[[#This Row],[Column2]])</f>
        <v>6</v>
      </c>
      <c r="AC25" t="s">
        <v>250</v>
      </c>
      <c r="AD25" t="s">
        <v>505</v>
      </c>
      <c r="AE25">
        <f>LEN(Table14[[#This Row],[Column2]])</f>
        <v>6</v>
      </c>
      <c r="AF25" t="s">
        <v>252</v>
      </c>
      <c r="AG25" t="s">
        <v>506</v>
      </c>
      <c r="AH25">
        <f>LEN(Table15[[#This Row],[Column2]])</f>
        <v>5</v>
      </c>
      <c r="AI25"/>
      <c r="AJ25"/>
      <c r="AK25" t="s">
        <v>256</v>
      </c>
      <c r="AL25" t="s">
        <v>304</v>
      </c>
      <c r="AM25" t="s">
        <v>234</v>
      </c>
      <c r="AN25" t="s">
        <v>304</v>
      </c>
      <c r="AO25" t="s">
        <v>258</v>
      </c>
      <c r="AP25" t="s">
        <v>432</v>
      </c>
      <c r="AQ25"/>
      <c r="AR25"/>
      <c r="AS25" t="s">
        <v>261</v>
      </c>
      <c r="AT25" t="s">
        <v>422</v>
      </c>
      <c r="AU25"/>
      <c r="AV25"/>
      <c r="AW25"/>
      <c r="AX25"/>
      <c r="AY25" t="s">
        <v>265</v>
      </c>
      <c r="AZ25" t="s">
        <v>365</v>
      </c>
      <c r="BA25"/>
      <c r="BB25"/>
      <c r="BC25"/>
      <c r="BD25"/>
      <c r="BE25"/>
      <c r="BF25"/>
      <c r="BG25"/>
      <c r="BH25"/>
      <c r="BI25"/>
      <c r="BJ25"/>
    </row>
    <row r="26" spans="2:62" ht="15">
      <c r="D26" s="94" t="s">
        <v>507</v>
      </c>
      <c r="I26" s="94" t="s">
        <v>508</v>
      </c>
      <c r="Q26" t="s">
        <v>6</v>
      </c>
      <c r="R26" t="s">
        <v>406</v>
      </c>
      <c r="S26">
        <f>LEN(Table9[[#This Row],[Column2]])</f>
        <v>6</v>
      </c>
      <c r="T26" t="s">
        <v>242</v>
      </c>
      <c r="U26" t="s">
        <v>509</v>
      </c>
      <c r="V26">
        <f>LEN(Table10[[#This Row],[Column2]])</f>
        <v>7</v>
      </c>
      <c r="W26" t="s">
        <v>247</v>
      </c>
      <c r="X26" t="s">
        <v>510</v>
      </c>
      <c r="Y26">
        <f>LEN(Table11[[#This Row],[Column2]])</f>
        <v>5</v>
      </c>
      <c r="Z26" t="s">
        <v>248</v>
      </c>
      <c r="AA26" t="s">
        <v>511</v>
      </c>
      <c r="AB26">
        <f>LEN(Table12[[#This Row],[Column2]])</f>
        <v>6</v>
      </c>
      <c r="AC26" t="s">
        <v>250</v>
      </c>
      <c r="AD26" t="s">
        <v>512</v>
      </c>
      <c r="AE26">
        <f>LEN(Table14[[#This Row],[Column2]])</f>
        <v>6</v>
      </c>
      <c r="AF26" t="s">
        <v>252</v>
      </c>
      <c r="AG26" t="s">
        <v>513</v>
      </c>
      <c r="AH26">
        <f>LEN(Table15[[#This Row],[Column2]])</f>
        <v>5</v>
      </c>
      <c r="AI26"/>
      <c r="AJ26"/>
      <c r="AK26" t="s">
        <v>256</v>
      </c>
      <c r="AL26" t="s">
        <v>320</v>
      </c>
      <c r="AM26" t="s">
        <v>234</v>
      </c>
      <c r="AN26" t="s">
        <v>320</v>
      </c>
      <c r="AO26" t="s">
        <v>258</v>
      </c>
      <c r="AP26" t="s">
        <v>442</v>
      </c>
      <c r="AQ26"/>
      <c r="AR26"/>
      <c r="AS26" t="s">
        <v>261</v>
      </c>
      <c r="AT26" t="s">
        <v>432</v>
      </c>
      <c r="AU26"/>
      <c r="AV26"/>
      <c r="AW26"/>
      <c r="AX26"/>
      <c r="AY26" t="s">
        <v>265</v>
      </c>
      <c r="AZ26" t="s">
        <v>377</v>
      </c>
      <c r="BA26"/>
      <c r="BB26"/>
      <c r="BC26"/>
      <c r="BD26"/>
      <c r="BE26"/>
      <c r="BF26"/>
      <c r="BG26"/>
      <c r="BH26"/>
      <c r="BI26"/>
      <c r="BJ26"/>
    </row>
    <row r="27" spans="2:62" ht="15">
      <c r="D27" s="94" t="s">
        <v>514</v>
      </c>
      <c r="I27" s="94" t="s">
        <v>515</v>
      </c>
      <c r="Q27" t="s">
        <v>6</v>
      </c>
      <c r="R27" t="s">
        <v>416</v>
      </c>
      <c r="S27">
        <f>LEN(Table9[[#This Row],[Column2]])</f>
        <v>6</v>
      </c>
      <c r="T27" t="s">
        <v>242</v>
      </c>
      <c r="U27" t="s">
        <v>516</v>
      </c>
      <c r="V27">
        <f>LEN(Table10[[#This Row],[Column2]])</f>
        <v>7</v>
      </c>
      <c r="W27" t="s">
        <v>247</v>
      </c>
      <c r="X27" t="s">
        <v>517</v>
      </c>
      <c r="Y27">
        <f>LEN(Table11[[#This Row],[Column2]])</f>
        <v>5</v>
      </c>
      <c r="Z27" t="s">
        <v>248</v>
      </c>
      <c r="AA27" t="s">
        <v>518</v>
      </c>
      <c r="AB27">
        <f>LEN(Table12[[#This Row],[Column2]])</f>
        <v>6</v>
      </c>
      <c r="AC27" t="s">
        <v>250</v>
      </c>
      <c r="AD27" t="s">
        <v>519</v>
      </c>
      <c r="AE27">
        <f>LEN(Table14[[#This Row],[Column2]])</f>
        <v>6</v>
      </c>
      <c r="AF27" t="s">
        <v>252</v>
      </c>
      <c r="AG27" t="s">
        <v>520</v>
      </c>
      <c r="AH27">
        <f>LEN(Table15[[#This Row],[Column2]])</f>
        <v>6</v>
      </c>
      <c r="AI27"/>
      <c r="AJ27"/>
      <c r="AK27" t="s">
        <v>256</v>
      </c>
      <c r="AL27" t="s">
        <v>335</v>
      </c>
      <c r="AM27" t="s">
        <v>234</v>
      </c>
      <c r="AN27" t="s">
        <v>335</v>
      </c>
      <c r="AO27" t="s">
        <v>258</v>
      </c>
      <c r="AP27" t="s">
        <v>462</v>
      </c>
      <c r="AQ27"/>
      <c r="AR27"/>
      <c r="AS27" t="s">
        <v>261</v>
      </c>
      <c r="AT27" t="s">
        <v>442</v>
      </c>
      <c r="AU27"/>
      <c r="AV27"/>
      <c r="AW27"/>
      <c r="AX27"/>
      <c r="AY27" t="s">
        <v>265</v>
      </c>
      <c r="AZ27" t="s">
        <v>390</v>
      </c>
      <c r="BA27"/>
      <c r="BB27"/>
      <c r="BC27"/>
      <c r="BD27"/>
      <c r="BE27"/>
      <c r="BF27"/>
      <c r="BG27"/>
      <c r="BH27"/>
      <c r="BI27"/>
      <c r="BJ27"/>
    </row>
    <row r="28" spans="2:62" ht="15">
      <c r="D28" s="94" t="s">
        <v>521</v>
      </c>
      <c r="I28" s="94" t="s">
        <v>522</v>
      </c>
      <c r="Q28" t="s">
        <v>6</v>
      </c>
      <c r="R28" t="s">
        <v>426</v>
      </c>
      <c r="S28">
        <f>LEN(Table9[[#This Row],[Column2]])</f>
        <v>6</v>
      </c>
      <c r="T28" t="s">
        <v>242</v>
      </c>
      <c r="U28" t="s">
        <v>523</v>
      </c>
      <c r="V28">
        <f>LEN(Table10[[#This Row],[Column2]])</f>
        <v>7</v>
      </c>
      <c r="W28" t="s">
        <v>247</v>
      </c>
      <c r="X28" t="s">
        <v>524</v>
      </c>
      <c r="Y28">
        <f>LEN(Table11[[#This Row],[Column2]])</f>
        <v>5</v>
      </c>
      <c r="Z28"/>
      <c r="AA28"/>
      <c r="AB28"/>
      <c r="AC28" t="s">
        <v>250</v>
      </c>
      <c r="AD28" t="s">
        <v>525</v>
      </c>
      <c r="AE28">
        <f>LEN(Table14[[#This Row],[Column2]])</f>
        <v>6</v>
      </c>
      <c r="AF28" t="s">
        <v>252</v>
      </c>
      <c r="AG28" t="s">
        <v>526</v>
      </c>
      <c r="AH28">
        <f>LEN(Table15[[#This Row],[Column2]])</f>
        <v>6</v>
      </c>
      <c r="AI28"/>
      <c r="AJ28"/>
      <c r="AK28" t="s">
        <v>256</v>
      </c>
      <c r="AL28" t="s">
        <v>351</v>
      </c>
      <c r="AM28" t="s">
        <v>234</v>
      </c>
      <c r="AN28" t="s">
        <v>351</v>
      </c>
      <c r="AO28"/>
      <c r="AP28"/>
      <c r="AQ28"/>
      <c r="AR28"/>
      <c r="AS28" t="s">
        <v>261</v>
      </c>
      <c r="AT28" t="s">
        <v>462</v>
      </c>
      <c r="AU28"/>
      <c r="AV28"/>
      <c r="AW28"/>
      <c r="AX28"/>
      <c r="AY28" t="s">
        <v>265</v>
      </c>
      <c r="AZ28" t="s">
        <v>400</v>
      </c>
      <c r="BA28"/>
      <c r="BB28"/>
      <c r="BC28"/>
      <c r="BD28"/>
      <c r="BE28"/>
      <c r="BF28"/>
      <c r="BG28"/>
      <c r="BH28"/>
      <c r="BI28"/>
      <c r="BJ28"/>
    </row>
    <row r="29" spans="2:62" ht="15">
      <c r="D29" s="94" t="s">
        <v>527</v>
      </c>
      <c r="I29" s="94" t="s">
        <v>528</v>
      </c>
      <c r="Q29" t="s">
        <v>6</v>
      </c>
      <c r="R29" t="s">
        <v>500</v>
      </c>
      <c r="S29">
        <f>LEN(Table9[[#This Row],[Column2]])</f>
        <v>6</v>
      </c>
      <c r="T29" t="s">
        <v>242</v>
      </c>
      <c r="U29" t="s">
        <v>529</v>
      </c>
      <c r="V29">
        <f>LEN(Table10[[#This Row],[Column2]])</f>
        <v>7</v>
      </c>
      <c r="W29" t="s">
        <v>247</v>
      </c>
      <c r="X29" t="s">
        <v>406</v>
      </c>
      <c r="Y29">
        <f>LEN(Table11[[#This Row],[Column2]])</f>
        <v>6</v>
      </c>
      <c r="Z29"/>
      <c r="AA29"/>
      <c r="AB29"/>
      <c r="AC29" t="s">
        <v>250</v>
      </c>
      <c r="AD29" t="s">
        <v>530</v>
      </c>
      <c r="AE29">
        <f>LEN(Table14[[#This Row],[Column2]])</f>
        <v>6</v>
      </c>
      <c r="AF29" t="s">
        <v>252</v>
      </c>
      <c r="AG29" t="s">
        <v>531</v>
      </c>
      <c r="AH29">
        <f>LEN(Table15[[#This Row],[Column2]])</f>
        <v>6</v>
      </c>
      <c r="AI29"/>
      <c r="AJ29"/>
      <c r="AK29" t="s">
        <v>256</v>
      </c>
      <c r="AL29" t="s">
        <v>365</v>
      </c>
      <c r="AM29" t="s">
        <v>234</v>
      </c>
      <c r="AN29" t="s">
        <v>365</v>
      </c>
      <c r="AO29"/>
      <c r="AP29"/>
      <c r="AQ29"/>
      <c r="AR29"/>
      <c r="AS29"/>
      <c r="AT29"/>
      <c r="AU29"/>
      <c r="AV29"/>
      <c r="AW29"/>
      <c r="AX29"/>
      <c r="AY29" t="s">
        <v>265</v>
      </c>
      <c r="AZ29" t="s">
        <v>412</v>
      </c>
      <c r="BA29"/>
      <c r="BB29"/>
      <c r="BC29"/>
      <c r="BD29"/>
      <c r="BE29"/>
      <c r="BF29"/>
      <c r="BG29"/>
      <c r="BH29"/>
      <c r="BI29"/>
      <c r="BJ29"/>
    </row>
    <row r="30" spans="2:62" ht="15">
      <c r="D30" s="94" t="s">
        <v>532</v>
      </c>
      <c r="I30" s="94" t="s">
        <v>110</v>
      </c>
      <c r="Q30" t="s">
        <v>6</v>
      </c>
      <c r="R30" t="s">
        <v>507</v>
      </c>
      <c r="S30">
        <f>LEN(Table9[[#This Row],[Column2]])</f>
        <v>6</v>
      </c>
      <c r="T30" t="s">
        <v>242</v>
      </c>
      <c r="U30" t="s">
        <v>533</v>
      </c>
      <c r="V30">
        <f>LEN(Table10[[#This Row],[Column2]])</f>
        <v>7</v>
      </c>
      <c r="W30" t="s">
        <v>247</v>
      </c>
      <c r="X30" t="s">
        <v>471</v>
      </c>
      <c r="Y30">
        <f>LEN(Table11[[#This Row],[Column2]])</f>
        <v>6</v>
      </c>
      <c r="Z30"/>
      <c r="AA30"/>
      <c r="AB30"/>
      <c r="AC30" t="s">
        <v>250</v>
      </c>
      <c r="AD30" t="s">
        <v>534</v>
      </c>
      <c r="AE30">
        <f>LEN(Table14[[#This Row],[Column2]])</f>
        <v>6</v>
      </c>
      <c r="AF30" t="s">
        <v>252</v>
      </c>
      <c r="AG30" t="s">
        <v>535</v>
      </c>
      <c r="AH30">
        <f>LEN(Table15[[#This Row],[Column2]])</f>
        <v>6</v>
      </c>
      <c r="AI30"/>
      <c r="AJ30"/>
      <c r="AK30" t="s">
        <v>256</v>
      </c>
      <c r="AL30" t="s">
        <v>377</v>
      </c>
      <c r="AM30" t="s">
        <v>234</v>
      </c>
      <c r="AN30" t="s">
        <v>377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</row>
    <row r="31" spans="2:62" ht="15">
      <c r="D31" s="94" t="s">
        <v>253</v>
      </c>
      <c r="I31" s="94" t="s">
        <v>536</v>
      </c>
      <c r="Q31" t="s">
        <v>6</v>
      </c>
      <c r="R31" t="s">
        <v>537</v>
      </c>
      <c r="S31">
        <f>LEN(Table9[[#This Row],[Column2]])</f>
        <v>6</v>
      </c>
      <c r="T31"/>
      <c r="U31"/>
      <c r="V31"/>
      <c r="W31" t="s">
        <v>247</v>
      </c>
      <c r="X31" t="s">
        <v>480</v>
      </c>
      <c r="Y31">
        <f>LEN(Table11[[#This Row],[Column2]])</f>
        <v>6</v>
      </c>
      <c r="Z31"/>
      <c r="AA31"/>
      <c r="AB31"/>
      <c r="AC31" t="s">
        <v>250</v>
      </c>
      <c r="AD31" t="s">
        <v>538</v>
      </c>
      <c r="AE31">
        <f>LEN(Table14[[#This Row],[Column2]])</f>
        <v>6</v>
      </c>
      <c r="AF31" t="s">
        <v>252</v>
      </c>
      <c r="AG31" t="s">
        <v>539</v>
      </c>
      <c r="AH31">
        <f>LEN(Table15[[#This Row],[Column2]])</f>
        <v>6</v>
      </c>
      <c r="AI31"/>
      <c r="AJ31"/>
      <c r="AK31" t="s">
        <v>256</v>
      </c>
      <c r="AL31" t="s">
        <v>390</v>
      </c>
      <c r="AM31" t="s">
        <v>234</v>
      </c>
      <c r="AN31" t="s">
        <v>390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</row>
    <row r="32" spans="2:62" ht="15">
      <c r="D32" s="94" t="s">
        <v>279</v>
      </c>
      <c r="Q32" t="s">
        <v>6</v>
      </c>
      <c r="R32" t="s">
        <v>490</v>
      </c>
      <c r="S32">
        <f>LEN(Table9[[#This Row],[Column2]])</f>
        <v>6</v>
      </c>
      <c r="T32"/>
      <c r="U32"/>
      <c r="V32"/>
      <c r="W32" t="s">
        <v>247</v>
      </c>
      <c r="X32" t="s">
        <v>416</v>
      </c>
      <c r="Y32">
        <f>LEN(Table11[[#This Row],[Column2]])</f>
        <v>6</v>
      </c>
      <c r="Z32"/>
      <c r="AA32"/>
      <c r="AB32"/>
      <c r="AC32" t="s">
        <v>250</v>
      </c>
      <c r="AD32" t="s">
        <v>540</v>
      </c>
      <c r="AE32">
        <f>LEN(Table14[[#This Row],[Column2]])</f>
        <v>6</v>
      </c>
      <c r="AF32" t="s">
        <v>252</v>
      </c>
      <c r="AG32" t="s">
        <v>541</v>
      </c>
      <c r="AH32">
        <f>LEN(Table15[[#This Row],[Column2]])</f>
        <v>6</v>
      </c>
      <c r="AI32"/>
      <c r="AJ32"/>
      <c r="AK32" t="s">
        <v>256</v>
      </c>
      <c r="AL32" t="s">
        <v>400</v>
      </c>
      <c r="AM32" t="s">
        <v>234</v>
      </c>
      <c r="AN32" t="s">
        <v>400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</row>
    <row r="33" spans="4:62" ht="15">
      <c r="D33" s="94" t="s">
        <v>542</v>
      </c>
      <c r="Q33" t="s">
        <v>6</v>
      </c>
      <c r="R33" t="s">
        <v>497</v>
      </c>
      <c r="S33">
        <f>LEN(Table9[[#This Row],[Column2]])</f>
        <v>6</v>
      </c>
      <c r="T33"/>
      <c r="U33"/>
      <c r="V33"/>
      <c r="W33" t="s">
        <v>247</v>
      </c>
      <c r="X33" t="s">
        <v>426</v>
      </c>
      <c r="Y33">
        <f>LEN(Table11[[#This Row],[Column2]])</f>
        <v>6</v>
      </c>
      <c r="Z33"/>
      <c r="AA33"/>
      <c r="AB33"/>
      <c r="AC33" t="s">
        <v>250</v>
      </c>
      <c r="AD33" t="s">
        <v>543</v>
      </c>
      <c r="AE33">
        <f>LEN(Table14[[#This Row],[Column2]])</f>
        <v>6</v>
      </c>
      <c r="AF33" t="s">
        <v>252</v>
      </c>
      <c r="AG33" t="s">
        <v>544</v>
      </c>
      <c r="AH33">
        <f>LEN(Table15[[#This Row],[Column2]])</f>
        <v>6</v>
      </c>
      <c r="AI33"/>
      <c r="AJ33"/>
      <c r="AK33" t="s">
        <v>256</v>
      </c>
      <c r="AL33" t="s">
        <v>412</v>
      </c>
      <c r="AM33" t="s">
        <v>234</v>
      </c>
      <c r="AN33" t="s">
        <v>412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</row>
    <row r="34" spans="4:62" ht="15">
      <c r="D34" s="94" t="s">
        <v>545</v>
      </c>
      <c r="Q34" t="s">
        <v>6</v>
      </c>
      <c r="R34" t="s">
        <v>504</v>
      </c>
      <c r="S34">
        <f>LEN(Table9[[#This Row],[Column2]])</f>
        <v>6</v>
      </c>
      <c r="T34"/>
      <c r="U34"/>
      <c r="V34"/>
      <c r="W34" t="s">
        <v>247</v>
      </c>
      <c r="X34" t="s">
        <v>500</v>
      </c>
      <c r="Y34">
        <f>LEN(Table11[[#This Row],[Column2]])</f>
        <v>6</v>
      </c>
      <c r="Z34"/>
      <c r="AA34"/>
      <c r="AB34"/>
      <c r="AC34" t="s">
        <v>250</v>
      </c>
      <c r="AD34" t="s">
        <v>546</v>
      </c>
      <c r="AE34">
        <f>LEN(Table14[[#This Row],[Column2]])</f>
        <v>6</v>
      </c>
      <c r="AF34" t="s">
        <v>252</v>
      </c>
      <c r="AG34" t="s">
        <v>547</v>
      </c>
      <c r="AH34">
        <f>LEN(Table15[[#This Row],[Column2]])</f>
        <v>6</v>
      </c>
      <c r="AI34"/>
      <c r="AJ34"/>
      <c r="AK34" t="s">
        <v>256</v>
      </c>
      <c r="AL34" t="s">
        <v>462</v>
      </c>
      <c r="AM34" t="s">
        <v>234</v>
      </c>
      <c r="AN34" t="s">
        <v>462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</row>
    <row r="35" spans="4:62" ht="15">
      <c r="D35" s="94" t="s">
        <v>548</v>
      </c>
      <c r="Q35" t="s">
        <v>6</v>
      </c>
      <c r="R35" t="s">
        <v>549</v>
      </c>
      <c r="S35">
        <f>LEN(Table9[[#This Row],[Column2]])</f>
        <v>6</v>
      </c>
      <c r="T35"/>
      <c r="U35"/>
      <c r="V35"/>
      <c r="W35" t="s">
        <v>247</v>
      </c>
      <c r="X35" t="s">
        <v>507</v>
      </c>
      <c r="Y35">
        <f>LEN(Table11[[#This Row],[Column2]])</f>
        <v>6</v>
      </c>
      <c r="Z35"/>
      <c r="AA35"/>
      <c r="AB35"/>
      <c r="AC35" t="s">
        <v>250</v>
      </c>
      <c r="AD35" t="s">
        <v>550</v>
      </c>
      <c r="AE35">
        <f>LEN(Table14[[#This Row],[Column2]])</f>
        <v>6</v>
      </c>
      <c r="AF35" t="s">
        <v>252</v>
      </c>
      <c r="AG35" t="s">
        <v>551</v>
      </c>
      <c r="AH35">
        <f>LEN(Table15[[#This Row],[Column2]])</f>
        <v>6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</row>
    <row r="36" spans="4:62" ht="15">
      <c r="D36" s="94" t="s">
        <v>552</v>
      </c>
      <c r="Q36" t="s">
        <v>6</v>
      </c>
      <c r="R36" t="s">
        <v>553</v>
      </c>
      <c r="S36">
        <f>LEN(Table9[[#This Row],[Column2]])</f>
        <v>6</v>
      </c>
      <c r="T36"/>
      <c r="U36"/>
      <c r="V36"/>
      <c r="W36" t="s">
        <v>247</v>
      </c>
      <c r="X36" t="s">
        <v>514</v>
      </c>
      <c r="Y36">
        <f>LEN(Table11[[#This Row],[Column2]])</f>
        <v>6</v>
      </c>
      <c r="Z36"/>
      <c r="AA36"/>
      <c r="AB36"/>
      <c r="AC36" t="s">
        <v>250</v>
      </c>
      <c r="AD36" t="s">
        <v>554</v>
      </c>
      <c r="AE36">
        <f>LEN(Table14[[#This Row],[Column2]])</f>
        <v>6</v>
      </c>
      <c r="AF36" t="s">
        <v>252</v>
      </c>
      <c r="AG36" t="s">
        <v>555</v>
      </c>
      <c r="AH36">
        <f>LEN(Table15[[#This Row],[Column2]])</f>
        <v>6</v>
      </c>
      <c r="AI36"/>
      <c r="AJ36"/>
      <c r="AK36"/>
      <c r="AL36"/>
      <c r="AM36"/>
      <c r="AN36"/>
      <c r="AO36" s="109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</row>
    <row r="37" spans="4:62" ht="15">
      <c r="D37" s="94" t="s">
        <v>556</v>
      </c>
      <c r="Q37" t="s">
        <v>6</v>
      </c>
      <c r="R37" t="s">
        <v>557</v>
      </c>
      <c r="S37">
        <f>LEN(Table9[[#This Row],[Column2]])</f>
        <v>6</v>
      </c>
      <c r="T37"/>
      <c r="U37"/>
      <c r="V37"/>
      <c r="W37" t="s">
        <v>247</v>
      </c>
      <c r="X37" t="s">
        <v>521</v>
      </c>
      <c r="Y37">
        <f>LEN(Table11[[#This Row],[Column2]])</f>
        <v>6</v>
      </c>
      <c r="Z37"/>
      <c r="AA37"/>
      <c r="AB37"/>
      <c r="AC37" t="s">
        <v>250</v>
      </c>
      <c r="AD37" t="s">
        <v>558</v>
      </c>
      <c r="AE37">
        <f>LEN(Table14[[#This Row],[Column2]])</f>
        <v>6</v>
      </c>
      <c r="AF37"/>
      <c r="AG37"/>
      <c r="AH37"/>
      <c r="AI37" s="109"/>
      <c r="AJ37" s="109"/>
      <c r="AK37" s="109"/>
      <c r="AM37" s="109"/>
      <c r="AO37" s="109"/>
      <c r="AP37" s="109"/>
      <c r="AQ37" s="109"/>
      <c r="AR37" s="109"/>
      <c r="AS37" s="109"/>
      <c r="AT37" s="109"/>
      <c r="AU37" s="109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09"/>
      <c r="BI37" s="110"/>
      <c r="BJ37" s="109"/>
    </row>
    <row r="38" spans="4:62" ht="15">
      <c r="D38" s="94" t="s">
        <v>559</v>
      </c>
      <c r="Q38" t="s">
        <v>6</v>
      </c>
      <c r="R38" t="s">
        <v>560</v>
      </c>
      <c r="S38">
        <f>LEN(Table9[[#This Row],[Column2]])</f>
        <v>6</v>
      </c>
      <c r="T38"/>
      <c r="U38"/>
      <c r="V38"/>
      <c r="W38" t="s">
        <v>247</v>
      </c>
      <c r="X38" t="s">
        <v>527</v>
      </c>
      <c r="Y38">
        <f>LEN(Table11[[#This Row],[Column2]])</f>
        <v>6</v>
      </c>
      <c r="Z38"/>
      <c r="AA38"/>
      <c r="AB38"/>
      <c r="AC38" t="s">
        <v>250</v>
      </c>
      <c r="AD38" t="s">
        <v>561</v>
      </c>
      <c r="AE38">
        <f>LEN(Table14[[#This Row],[Column2]])</f>
        <v>6</v>
      </c>
      <c r="AF38"/>
      <c r="AG38"/>
      <c r="AH38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09"/>
      <c r="BI38" s="110"/>
      <c r="BJ38" s="109"/>
    </row>
    <row r="39" spans="4:62" ht="15">
      <c r="D39" s="94" t="s">
        <v>291</v>
      </c>
      <c r="Q39" t="s">
        <v>6</v>
      </c>
      <c r="R39" t="s">
        <v>562</v>
      </c>
      <c r="S39">
        <f>LEN(Table9[[#This Row],[Column2]])</f>
        <v>6</v>
      </c>
      <c r="T39"/>
      <c r="U39"/>
      <c r="V39"/>
      <c r="W39" t="s">
        <v>247</v>
      </c>
      <c r="X39" t="s">
        <v>532</v>
      </c>
      <c r="Y39">
        <f>LEN(Table11[[#This Row],[Column2]])</f>
        <v>6</v>
      </c>
      <c r="Z39"/>
      <c r="AA39"/>
      <c r="AB39"/>
      <c r="AC39" t="s">
        <v>250</v>
      </c>
      <c r="AD39" t="s">
        <v>563</v>
      </c>
      <c r="AE39">
        <f>LEN(Table14[[#This Row],[Column2]])</f>
        <v>6</v>
      </c>
      <c r="AF39"/>
      <c r="AG39"/>
      <c r="AH3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09"/>
      <c r="BI39" s="110"/>
      <c r="BJ39" s="109"/>
    </row>
    <row r="40" spans="4:62" ht="15">
      <c r="D40" s="94" t="s">
        <v>520</v>
      </c>
      <c r="Q40" t="s">
        <v>6</v>
      </c>
      <c r="R40" t="s">
        <v>564</v>
      </c>
      <c r="S40">
        <f>LEN(Table9[[#This Row],[Column2]])</f>
        <v>6</v>
      </c>
      <c r="T40"/>
      <c r="U40"/>
      <c r="V40"/>
      <c r="W40" t="s">
        <v>247</v>
      </c>
      <c r="X40" t="s">
        <v>565</v>
      </c>
      <c r="Y40">
        <f>LEN(Table11[[#This Row],[Column2]])</f>
        <v>6</v>
      </c>
      <c r="Z40"/>
      <c r="AA40"/>
      <c r="AB40"/>
      <c r="AC40" t="s">
        <v>250</v>
      </c>
      <c r="AD40" t="s">
        <v>566</v>
      </c>
      <c r="AE40">
        <f>LEN(Table14[[#This Row],[Column2]])</f>
        <v>6</v>
      </c>
      <c r="AF40"/>
      <c r="AG40"/>
      <c r="AH40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09"/>
      <c r="BI40" s="110"/>
      <c r="BJ40" s="109"/>
    </row>
    <row r="41" spans="4:62" ht="15">
      <c r="D41" s="94" t="s">
        <v>526</v>
      </c>
      <c r="Q41" t="s">
        <v>6</v>
      </c>
      <c r="R41" t="s">
        <v>567</v>
      </c>
      <c r="S41">
        <f>LEN(Table9[[#This Row],[Column2]])</f>
        <v>6</v>
      </c>
      <c r="T41"/>
      <c r="U41"/>
      <c r="V41"/>
      <c r="W41" t="s">
        <v>247</v>
      </c>
      <c r="X41" t="s">
        <v>568</v>
      </c>
      <c r="Y41">
        <f>LEN(Table11[[#This Row],[Column2]])</f>
        <v>6</v>
      </c>
      <c r="Z41"/>
      <c r="AA41"/>
      <c r="AB41"/>
      <c r="AC41" t="s">
        <v>250</v>
      </c>
      <c r="AD41" t="s">
        <v>569</v>
      </c>
      <c r="AE41">
        <f>LEN(Table14[[#This Row],[Column2]])</f>
        <v>6</v>
      </c>
      <c r="AF41"/>
      <c r="AG41"/>
      <c r="AH41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10"/>
      <c r="AW41" s="110"/>
      <c r="AX41" s="110"/>
      <c r="AY41" s="110"/>
      <c r="AZ41" s="110"/>
      <c r="BA41" s="110"/>
      <c r="BB41" s="110"/>
      <c r="BC41" s="110"/>
      <c r="BD41" s="110"/>
      <c r="BE41" s="110"/>
      <c r="BF41" s="110"/>
      <c r="BG41" s="110"/>
      <c r="BH41" s="109"/>
      <c r="BI41" s="110"/>
      <c r="BJ41" s="109"/>
    </row>
    <row r="42" spans="4:62" ht="15">
      <c r="D42" s="94" t="s">
        <v>531</v>
      </c>
      <c r="Q42" t="s">
        <v>6</v>
      </c>
      <c r="R42" t="s">
        <v>570</v>
      </c>
      <c r="S42">
        <f>LEN(Table9[[#This Row],[Column2]])</f>
        <v>6</v>
      </c>
      <c r="T42"/>
      <c r="U42"/>
      <c r="V42"/>
      <c r="W42" t="s">
        <v>247</v>
      </c>
      <c r="X42" t="s">
        <v>571</v>
      </c>
      <c r="Y42">
        <f>LEN(Table11[[#This Row],[Column2]])</f>
        <v>6</v>
      </c>
      <c r="Z42"/>
      <c r="AA42"/>
      <c r="AB42"/>
      <c r="AC42" t="s">
        <v>250</v>
      </c>
      <c r="AD42" t="s">
        <v>572</v>
      </c>
      <c r="AE42">
        <f>LEN(Table14[[#This Row],[Column2]])</f>
        <v>6</v>
      </c>
      <c r="AF42"/>
      <c r="AG42"/>
      <c r="AH42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09"/>
      <c r="BI42" s="110"/>
      <c r="BJ42" s="109"/>
    </row>
    <row r="43" spans="4:62" ht="15">
      <c r="D43" s="94" t="s">
        <v>535</v>
      </c>
      <c r="Q43" t="s">
        <v>6</v>
      </c>
      <c r="R43" t="s">
        <v>573</v>
      </c>
      <c r="S43">
        <f>LEN(Table9[[#This Row],[Column2]])</f>
        <v>6</v>
      </c>
      <c r="T43"/>
      <c r="U43"/>
      <c r="V43"/>
      <c r="W43" t="s">
        <v>247</v>
      </c>
      <c r="X43" t="s">
        <v>574</v>
      </c>
      <c r="Y43">
        <f>LEN(Table11[[#This Row],[Column2]])</f>
        <v>6</v>
      </c>
      <c r="Z43"/>
      <c r="AA43"/>
      <c r="AB43"/>
      <c r="AC43" t="s">
        <v>250</v>
      </c>
      <c r="AD43" t="s">
        <v>575</v>
      </c>
      <c r="AE43">
        <f>LEN(Table14[[#This Row],[Column2]])</f>
        <v>6</v>
      </c>
      <c r="AF43"/>
      <c r="AG43"/>
      <c r="AH43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10"/>
      <c r="AW43" s="110"/>
      <c r="AX43" s="110"/>
      <c r="AY43" s="110"/>
      <c r="AZ43" s="110"/>
      <c r="BA43" s="110"/>
      <c r="BB43" s="110"/>
      <c r="BC43" s="110"/>
      <c r="BD43" s="110"/>
      <c r="BE43" s="110"/>
      <c r="BF43" s="110"/>
      <c r="BG43" s="110"/>
      <c r="BH43" s="109"/>
      <c r="BI43" s="110"/>
      <c r="BJ43" s="109"/>
    </row>
    <row r="44" spans="4:62" ht="15">
      <c r="D44" s="94" t="s">
        <v>576</v>
      </c>
      <c r="Q44" t="s">
        <v>6</v>
      </c>
      <c r="R44" t="s">
        <v>577</v>
      </c>
      <c r="S44">
        <f>LEN(Table9[[#This Row],[Column2]])</f>
        <v>6</v>
      </c>
      <c r="T44"/>
      <c r="U44"/>
      <c r="V44"/>
      <c r="W44" t="s">
        <v>247</v>
      </c>
      <c r="X44" t="s">
        <v>578</v>
      </c>
      <c r="Y44">
        <f>LEN(Table11[[#This Row],[Column2]])</f>
        <v>6</v>
      </c>
      <c r="Z44"/>
      <c r="AA44"/>
      <c r="AB44"/>
      <c r="AC44" t="s">
        <v>250</v>
      </c>
      <c r="AD44" t="s">
        <v>579</v>
      </c>
      <c r="AE44">
        <f>LEN(Table14[[#This Row],[Column2]])</f>
        <v>6</v>
      </c>
      <c r="AF44"/>
      <c r="AG44"/>
      <c r="AH44"/>
      <c r="AI44" s="109"/>
      <c r="AJ44" s="109"/>
      <c r="AK44" s="109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10"/>
      <c r="AW44" s="110"/>
      <c r="AX44" s="110"/>
      <c r="AY44" s="110"/>
      <c r="AZ44" s="110"/>
      <c r="BA44" s="110"/>
      <c r="BB44" s="110"/>
      <c r="BC44" s="110"/>
      <c r="BD44" s="110"/>
      <c r="BE44" s="110"/>
      <c r="BF44" s="110"/>
      <c r="BG44" s="110"/>
      <c r="BH44" s="109"/>
      <c r="BI44" s="110"/>
      <c r="BJ44" s="109"/>
    </row>
    <row r="45" spans="4:62" ht="15">
      <c r="D45" s="94" t="s">
        <v>249</v>
      </c>
      <c r="Q45" t="s">
        <v>6</v>
      </c>
      <c r="R45" t="s">
        <v>580</v>
      </c>
      <c r="S45">
        <f>LEN(Table9[[#This Row],[Column2]])</f>
        <v>6</v>
      </c>
      <c r="T45"/>
      <c r="U45"/>
      <c r="V45"/>
      <c r="W45" t="s">
        <v>247</v>
      </c>
      <c r="X45" t="s">
        <v>581</v>
      </c>
      <c r="Y45">
        <f>LEN(Table11[[#This Row],[Column2]])</f>
        <v>6</v>
      </c>
      <c r="Z45"/>
      <c r="AA45"/>
      <c r="AB45"/>
      <c r="AC45"/>
      <c r="AD45"/>
      <c r="AE45"/>
      <c r="AF45"/>
      <c r="AG45"/>
      <c r="AH45"/>
      <c r="AI45" s="109"/>
      <c r="AJ45" s="109"/>
      <c r="AK45" s="109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10"/>
      <c r="AW45" s="110"/>
      <c r="AX45" s="110"/>
      <c r="AY45" s="110"/>
      <c r="AZ45" s="110"/>
      <c r="BA45" s="110"/>
      <c r="BB45" s="110"/>
      <c r="BC45" s="110"/>
      <c r="BD45" s="110"/>
      <c r="BE45" s="110"/>
      <c r="BF45" s="110"/>
      <c r="BG45" s="110"/>
      <c r="BH45" s="109"/>
      <c r="BI45" s="110"/>
      <c r="BJ45" s="109"/>
    </row>
    <row r="46" spans="4:62" ht="15">
      <c r="D46" s="94" t="s">
        <v>277</v>
      </c>
      <c r="Q46" t="s">
        <v>6</v>
      </c>
      <c r="R46" t="s">
        <v>582</v>
      </c>
      <c r="S46">
        <f>LEN(Table9[[#This Row],[Column2]])</f>
        <v>6</v>
      </c>
      <c r="T46"/>
      <c r="U46"/>
      <c r="V46"/>
      <c r="W46" t="s">
        <v>247</v>
      </c>
      <c r="X46" t="s">
        <v>583</v>
      </c>
      <c r="Y46">
        <f>LEN(Table11[[#This Row],[Column2]])</f>
        <v>6</v>
      </c>
      <c r="Z46"/>
      <c r="AA46"/>
      <c r="AB46"/>
      <c r="AC46"/>
      <c r="AD46"/>
      <c r="AE46"/>
      <c r="AF46"/>
      <c r="AG46"/>
      <c r="AH46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10"/>
      <c r="AW46" s="110"/>
      <c r="AX46" s="110"/>
      <c r="AY46" s="110"/>
      <c r="AZ46" s="110"/>
      <c r="BA46" s="110"/>
      <c r="BB46" s="110"/>
      <c r="BC46" s="110"/>
      <c r="BD46" s="110"/>
      <c r="BE46" s="110"/>
      <c r="BF46" s="110"/>
      <c r="BG46" s="110"/>
      <c r="BH46" s="109"/>
      <c r="BI46" s="110"/>
      <c r="BJ46" s="109"/>
    </row>
    <row r="47" spans="4:62" ht="15">
      <c r="D47" s="94" t="s">
        <v>584</v>
      </c>
      <c r="Q47" t="s">
        <v>6</v>
      </c>
      <c r="R47" t="s">
        <v>585</v>
      </c>
      <c r="S47">
        <f>LEN(Table9[[#This Row],[Column2]])</f>
        <v>6</v>
      </c>
      <c r="T47"/>
      <c r="U47"/>
      <c r="V47"/>
      <c r="W47" t="s">
        <v>247</v>
      </c>
      <c r="X47" t="s">
        <v>586</v>
      </c>
      <c r="Y47">
        <f>LEN(Table11[[#This Row],[Column2]])</f>
        <v>6</v>
      </c>
      <c r="Z47"/>
      <c r="AA47"/>
      <c r="AB47"/>
      <c r="AC47"/>
      <c r="AD47"/>
      <c r="AE47"/>
      <c r="AF47"/>
      <c r="AG47"/>
      <c r="AH47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09"/>
      <c r="BI47" s="110"/>
      <c r="BJ47" s="109"/>
    </row>
    <row r="48" spans="4:62" ht="15">
      <c r="D48" s="94" t="s">
        <v>587</v>
      </c>
      <c r="Q48"/>
      <c r="R48"/>
      <c r="S48"/>
      <c r="T48"/>
      <c r="U48"/>
      <c r="V48"/>
      <c r="W48" t="s">
        <v>247</v>
      </c>
      <c r="X48" t="s">
        <v>588</v>
      </c>
      <c r="Y48">
        <f>LEN(Table11[[#This Row],[Column2]])</f>
        <v>6</v>
      </c>
      <c r="Z48"/>
      <c r="AA48"/>
      <c r="AB48"/>
      <c r="AC48"/>
      <c r="AD48"/>
      <c r="AE48"/>
      <c r="AF48"/>
      <c r="AG48"/>
      <c r="AH48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I48" s="97"/>
    </row>
    <row r="49" spans="4:61" ht="15">
      <c r="D49" s="94" t="s">
        <v>289</v>
      </c>
      <c r="Q49"/>
      <c r="R49"/>
      <c r="S49"/>
      <c r="T49"/>
      <c r="U49"/>
      <c r="V49"/>
      <c r="W49" t="s">
        <v>247</v>
      </c>
      <c r="X49" t="s">
        <v>589</v>
      </c>
      <c r="Y49">
        <f>LEN(Table11[[#This Row],[Column2]])</f>
        <v>6</v>
      </c>
      <c r="Z49"/>
      <c r="AA49"/>
      <c r="AB49"/>
      <c r="AC49"/>
      <c r="AD49"/>
      <c r="AE49"/>
      <c r="AF49"/>
      <c r="AG49"/>
      <c r="AH4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I49" s="97"/>
    </row>
    <row r="50" spans="4:61" ht="15">
      <c r="D50" s="94" t="s">
        <v>301</v>
      </c>
      <c r="Q50"/>
      <c r="R50"/>
      <c r="S50"/>
      <c r="T50"/>
      <c r="U50"/>
      <c r="V50"/>
      <c r="W50" t="s">
        <v>247</v>
      </c>
      <c r="X50" t="s">
        <v>590</v>
      </c>
      <c r="Y50">
        <f>LEN(Table11[[#This Row],[Column2]])</f>
        <v>6</v>
      </c>
      <c r="Z50"/>
      <c r="AA50"/>
      <c r="AB50"/>
      <c r="AC50"/>
      <c r="AD50"/>
      <c r="AE50"/>
      <c r="AF50"/>
      <c r="AG50"/>
      <c r="AH50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I50" s="97"/>
    </row>
    <row r="51" spans="4:61" ht="15">
      <c r="D51" s="94" t="s">
        <v>449</v>
      </c>
      <c r="Q51"/>
      <c r="R51"/>
      <c r="S51"/>
      <c r="T51"/>
      <c r="U51"/>
      <c r="V51"/>
      <c r="W51" t="s">
        <v>247</v>
      </c>
      <c r="X51" t="s">
        <v>591</v>
      </c>
      <c r="Y51">
        <f>LEN(Table11[[#This Row],[Column2]])</f>
        <v>6</v>
      </c>
      <c r="Z51"/>
      <c r="AA51"/>
      <c r="AB51"/>
      <c r="AC51"/>
      <c r="AD51"/>
      <c r="AE51"/>
      <c r="AF51"/>
      <c r="AG51"/>
      <c r="AH51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I51" s="97"/>
    </row>
    <row r="52" spans="4:61" ht="15">
      <c r="D52" s="94" t="s">
        <v>458</v>
      </c>
      <c r="Q52"/>
      <c r="R52"/>
      <c r="S52"/>
      <c r="T52"/>
      <c r="U52"/>
      <c r="V52"/>
      <c r="W52" t="s">
        <v>247</v>
      </c>
      <c r="X52" t="s">
        <v>592</v>
      </c>
      <c r="Y52">
        <f>LEN(Table11[[#This Row],[Column2]])</f>
        <v>6</v>
      </c>
      <c r="Z52"/>
      <c r="AA52"/>
      <c r="AB52"/>
      <c r="AC52"/>
      <c r="AD52"/>
      <c r="AE52"/>
      <c r="AF52"/>
      <c r="AG52"/>
      <c r="AH52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I52" s="97"/>
    </row>
    <row r="53" spans="4:61" ht="15">
      <c r="D53" s="94" t="s">
        <v>467</v>
      </c>
      <c r="Q53"/>
      <c r="R53"/>
      <c r="S53"/>
      <c r="T53"/>
      <c r="U53"/>
      <c r="V53"/>
      <c r="W53" t="s">
        <v>247</v>
      </c>
      <c r="X53" t="s">
        <v>593</v>
      </c>
      <c r="Y53">
        <f>LEN(Table11[[#This Row],[Column2]])</f>
        <v>6</v>
      </c>
      <c r="Z53"/>
      <c r="AA53"/>
      <c r="AB53"/>
      <c r="AC53"/>
      <c r="AD53"/>
      <c r="AE53"/>
      <c r="AF53"/>
      <c r="AG53"/>
      <c r="AH53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I53" s="97"/>
    </row>
    <row r="54" spans="4:61" ht="15">
      <c r="D54" s="94" t="s">
        <v>476</v>
      </c>
      <c r="Q54"/>
      <c r="R54"/>
      <c r="S54"/>
      <c r="T54"/>
      <c r="U54"/>
      <c r="V54"/>
      <c r="W54" t="s">
        <v>247</v>
      </c>
      <c r="X54" t="s">
        <v>594</v>
      </c>
      <c r="Y54">
        <f>LEN(Table11[[#This Row],[Column2]])</f>
        <v>6</v>
      </c>
      <c r="Z54"/>
      <c r="AA54"/>
      <c r="AB54"/>
      <c r="AC54"/>
      <c r="AD54"/>
      <c r="AE54"/>
      <c r="AF54"/>
      <c r="AG54"/>
      <c r="AH54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I54" s="97"/>
    </row>
    <row r="55" spans="4:61" ht="15">
      <c r="D55" s="94" t="s">
        <v>484</v>
      </c>
      <c r="Q55"/>
      <c r="R55"/>
      <c r="S55"/>
      <c r="T55"/>
      <c r="U55"/>
      <c r="V55"/>
      <c r="W55" t="s">
        <v>247</v>
      </c>
      <c r="X55" t="s">
        <v>595</v>
      </c>
      <c r="Y55">
        <f>LEN(Table11[[#This Row],[Column2]])</f>
        <v>6</v>
      </c>
      <c r="Z55"/>
      <c r="AA55"/>
      <c r="AB55"/>
      <c r="AC55"/>
      <c r="AD55"/>
      <c r="AE55"/>
      <c r="AF55"/>
      <c r="AG55"/>
      <c r="AH55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I55" s="97"/>
    </row>
    <row r="56" spans="4:61" ht="15">
      <c r="D56" s="94" t="s">
        <v>326</v>
      </c>
      <c r="Q56"/>
      <c r="R56"/>
      <c r="S56"/>
      <c r="T56"/>
      <c r="U56"/>
      <c r="V56"/>
      <c r="W56" t="s">
        <v>247</v>
      </c>
      <c r="X56" t="s">
        <v>596</v>
      </c>
      <c r="Y56">
        <f>LEN(Table11[[#This Row],[Column2]])</f>
        <v>6</v>
      </c>
      <c r="Z56"/>
      <c r="AA56"/>
      <c r="AB56"/>
      <c r="AC56"/>
      <c r="AD56"/>
      <c r="AE56"/>
      <c r="AF56"/>
      <c r="AG56"/>
      <c r="AH56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I56" s="97"/>
    </row>
    <row r="57" spans="4:61" ht="15">
      <c r="D57" s="94" t="s">
        <v>342</v>
      </c>
      <c r="Q57"/>
      <c r="R57"/>
      <c r="S57"/>
      <c r="T57"/>
      <c r="U57"/>
      <c r="V57"/>
      <c r="W57" t="s">
        <v>247</v>
      </c>
      <c r="X57" t="s">
        <v>597</v>
      </c>
      <c r="Y57">
        <f>LEN(Table11[[#This Row],[Column2]])</f>
        <v>6</v>
      </c>
      <c r="Z57"/>
      <c r="AA57"/>
      <c r="AB57"/>
      <c r="AC57"/>
      <c r="AD57"/>
      <c r="AE57"/>
      <c r="AF57"/>
      <c r="AG57"/>
      <c r="AH57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I57" s="97"/>
    </row>
    <row r="58" spans="4:61" ht="15">
      <c r="D58" s="94" t="s">
        <v>356</v>
      </c>
      <c r="Q58"/>
      <c r="R58"/>
      <c r="S58"/>
      <c r="T58"/>
      <c r="U58"/>
      <c r="V58"/>
      <c r="W58" t="s">
        <v>247</v>
      </c>
      <c r="X58" t="s">
        <v>598</v>
      </c>
      <c r="Y58">
        <f>LEN(Table11[[#This Row],[Column2]])</f>
        <v>6</v>
      </c>
      <c r="Z58"/>
      <c r="AA58"/>
      <c r="AB58"/>
      <c r="AC58"/>
      <c r="AD58"/>
      <c r="AE58"/>
      <c r="AF58"/>
      <c r="AG58"/>
      <c r="AH58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I58" s="97"/>
    </row>
    <row r="59" spans="4:61" ht="15">
      <c r="D59" s="94" t="s">
        <v>537</v>
      </c>
      <c r="Q59"/>
      <c r="R59"/>
      <c r="S59"/>
      <c r="T59"/>
      <c r="U59"/>
      <c r="V59"/>
      <c r="W59" t="s">
        <v>247</v>
      </c>
      <c r="X59" t="s">
        <v>434</v>
      </c>
      <c r="Y59">
        <f>LEN(Table11[[#This Row],[Column2]])</f>
        <v>7</v>
      </c>
      <c r="Z59"/>
      <c r="AA59"/>
      <c r="AB59"/>
      <c r="AC59"/>
      <c r="AD59"/>
      <c r="AE59"/>
      <c r="AF59"/>
      <c r="AG59"/>
      <c r="AH5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I59" s="97"/>
    </row>
    <row r="60" spans="4:61" ht="15">
      <c r="D60" s="94" t="s">
        <v>599</v>
      </c>
      <c r="Q60"/>
      <c r="R60"/>
      <c r="S60"/>
      <c r="T60"/>
      <c r="U60"/>
      <c r="V60"/>
      <c r="W60" t="s">
        <v>247</v>
      </c>
      <c r="X60" t="s">
        <v>444</v>
      </c>
      <c r="Y60">
        <f>LEN(Table11[[#This Row],[Column2]])</f>
        <v>7</v>
      </c>
      <c r="Z60"/>
      <c r="AA60"/>
      <c r="AB60"/>
      <c r="AC60"/>
      <c r="AD60"/>
      <c r="AE60"/>
      <c r="AF60"/>
      <c r="AG60"/>
      <c r="AH60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I60" s="97"/>
    </row>
    <row r="61" spans="4:61" ht="15">
      <c r="D61" s="94" t="s">
        <v>600</v>
      </c>
      <c r="Q61"/>
      <c r="R61"/>
      <c r="S61"/>
      <c r="T61"/>
      <c r="U61"/>
      <c r="V61"/>
      <c r="W61" t="s">
        <v>247</v>
      </c>
      <c r="X61" t="s">
        <v>453</v>
      </c>
      <c r="Y61">
        <f>LEN(Table11[[#This Row],[Column2]])</f>
        <v>7</v>
      </c>
      <c r="Z61"/>
      <c r="AA61"/>
      <c r="AB61"/>
      <c r="AC61"/>
      <c r="AD61"/>
      <c r="AE61"/>
      <c r="AF61"/>
      <c r="AG61"/>
      <c r="AH61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I61" s="97"/>
    </row>
    <row r="62" spans="4:61" ht="15">
      <c r="D62" s="94" t="s">
        <v>358</v>
      </c>
      <c r="Q62"/>
      <c r="R62"/>
      <c r="S62"/>
      <c r="T62"/>
      <c r="U62"/>
      <c r="V62"/>
      <c r="W62" t="s">
        <v>247</v>
      </c>
      <c r="X62" t="s">
        <v>601</v>
      </c>
      <c r="Y62">
        <f>LEN(Table11[[#This Row],[Column2]])</f>
        <v>7</v>
      </c>
      <c r="Z62"/>
      <c r="AA62"/>
      <c r="AB62"/>
      <c r="AC62"/>
      <c r="AD62"/>
      <c r="AE62"/>
      <c r="AF62"/>
      <c r="AG62"/>
      <c r="AH62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I62" s="97"/>
    </row>
    <row r="63" spans="4:61" ht="15">
      <c r="D63" s="94" t="s">
        <v>602</v>
      </c>
      <c r="Q63"/>
      <c r="R63"/>
      <c r="S63"/>
      <c r="T63"/>
      <c r="U63"/>
      <c r="V63"/>
      <c r="W63" t="s">
        <v>247</v>
      </c>
      <c r="X63" t="s">
        <v>603</v>
      </c>
      <c r="Y63">
        <f>LEN(Table11[[#This Row],[Column2]])</f>
        <v>7</v>
      </c>
      <c r="Z63"/>
      <c r="AA63"/>
      <c r="AB63"/>
      <c r="AC63"/>
      <c r="AD63"/>
      <c r="AE63"/>
      <c r="AF63"/>
      <c r="AG63"/>
      <c r="AH63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I63" s="97"/>
    </row>
    <row r="64" spans="4:61" ht="15">
      <c r="D64" s="94" t="s">
        <v>371</v>
      </c>
      <c r="W64" t="s">
        <v>247</v>
      </c>
      <c r="X64" t="s">
        <v>604</v>
      </c>
      <c r="Y64">
        <f>LEN(Table11[[#This Row],[Column2]])</f>
        <v>7</v>
      </c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I64" s="97"/>
    </row>
    <row r="65" spans="4:61" ht="15">
      <c r="D65" s="94" t="s">
        <v>383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I65" s="97"/>
    </row>
    <row r="66" spans="4:61" ht="15">
      <c r="D66" s="94" t="s">
        <v>395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I66" s="97"/>
    </row>
    <row r="67" spans="4:61" ht="15">
      <c r="D67" s="94" t="s">
        <v>605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I67" s="97"/>
    </row>
    <row r="68" spans="4:61" ht="15">
      <c r="D68" s="94" t="s">
        <v>606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I68" s="97"/>
    </row>
    <row r="69" spans="4:61" ht="15">
      <c r="D69" s="94" t="s">
        <v>607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I69" s="97"/>
    </row>
    <row r="70" spans="4:61" ht="15">
      <c r="D70" s="94" t="s">
        <v>608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I70" s="97"/>
    </row>
    <row r="71" spans="4:61" ht="15">
      <c r="D71" s="94" t="s">
        <v>609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I71" s="97"/>
    </row>
    <row r="72" spans="4:61" ht="15">
      <c r="D72" s="94" t="s">
        <v>610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I72" s="97"/>
    </row>
    <row r="73" spans="4:61" ht="15">
      <c r="D73" s="94" t="s">
        <v>611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I73" s="97"/>
    </row>
    <row r="74" spans="4:61" ht="15">
      <c r="D74" s="94" t="s">
        <v>612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I74" s="97"/>
    </row>
    <row r="75" spans="4:61" ht="15">
      <c r="D75" s="94" t="s">
        <v>613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I75" s="97"/>
    </row>
    <row r="76" spans="4:61" ht="15">
      <c r="D76" s="94" t="s">
        <v>614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I76" s="97"/>
    </row>
    <row r="77" spans="4:61" ht="15">
      <c r="D77" s="94" t="s">
        <v>615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I77" s="97"/>
    </row>
    <row r="78" spans="4:61" ht="15">
      <c r="D78" s="94" t="s">
        <v>616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I78" s="97"/>
    </row>
    <row r="79" spans="4:61" ht="15">
      <c r="D79" s="94" t="s">
        <v>617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I79" s="97"/>
    </row>
    <row r="80" spans="4:61" ht="15">
      <c r="D80" s="94" t="s">
        <v>618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I80" s="97"/>
    </row>
    <row r="81" spans="4:61" ht="15">
      <c r="D81" s="94" t="s">
        <v>407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I81" s="97"/>
    </row>
    <row r="82" spans="4:61" ht="15">
      <c r="D82" s="94" t="s">
        <v>619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I82" s="97"/>
    </row>
    <row r="83" spans="4:61" ht="15">
      <c r="D83" s="94" t="s">
        <v>417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I83" s="97"/>
    </row>
    <row r="84" spans="4:61" ht="15">
      <c r="D84" s="94" t="s">
        <v>601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I84" s="97"/>
    </row>
    <row r="85" spans="4:61" ht="15">
      <c r="D85" s="94" t="s">
        <v>603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I85" s="97"/>
    </row>
    <row r="86" spans="4:61" ht="15">
      <c r="D86" s="94" t="s">
        <v>604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I86" s="97"/>
    </row>
    <row r="87" spans="4:61" ht="15">
      <c r="D87" s="94" t="s">
        <v>565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I87" s="97"/>
    </row>
    <row r="88" spans="4:61" ht="15">
      <c r="D88" s="94" t="s">
        <v>568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I88" s="97"/>
    </row>
    <row r="89" spans="4:61" ht="15">
      <c r="D89" s="94" t="s">
        <v>571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I89" s="97"/>
    </row>
    <row r="90" spans="4:61" ht="15">
      <c r="D90" s="94" t="s">
        <v>574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I90" s="97"/>
    </row>
    <row r="91" spans="4:61" ht="15">
      <c r="D91" s="94" t="s">
        <v>578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I91" s="97"/>
    </row>
    <row r="92" spans="4:61" ht="15">
      <c r="D92" s="94" t="s">
        <v>581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 s="109"/>
      <c r="AG92" s="109"/>
      <c r="AH92" s="109"/>
      <c r="AI92" s="109"/>
      <c r="AJ92" s="109"/>
      <c r="AK92" s="109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I92" s="97"/>
    </row>
    <row r="93" spans="4:61" ht="15">
      <c r="D93" s="94" t="s">
        <v>583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 s="109"/>
      <c r="AG93" s="109"/>
      <c r="AH93" s="109"/>
      <c r="AI93" s="109"/>
      <c r="AJ93" s="109"/>
      <c r="AK93" s="109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I93" s="97"/>
    </row>
    <row r="94" spans="4:61" ht="15">
      <c r="D94" s="94" t="s">
        <v>586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 s="109"/>
      <c r="AG94" s="109"/>
      <c r="AH94" s="109"/>
      <c r="AI94" s="109"/>
      <c r="AJ94" s="109"/>
      <c r="AK94" s="109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I94" s="97"/>
    </row>
    <row r="95" spans="4:61" ht="15">
      <c r="D95" s="94" t="s">
        <v>588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 s="109"/>
      <c r="AG95" s="109"/>
      <c r="AH95" s="109"/>
      <c r="AI95" s="109"/>
      <c r="AJ95" s="109"/>
      <c r="AK95" s="109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I95" s="97"/>
    </row>
    <row r="96" spans="4:61" ht="15">
      <c r="D96" s="94" t="s">
        <v>427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 s="109"/>
      <c r="AG96" s="109"/>
      <c r="AH96" s="109"/>
      <c r="AI96" s="109"/>
      <c r="AJ96" s="109"/>
      <c r="AK96" s="109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I96" s="97"/>
    </row>
    <row r="97" spans="4:61" ht="15">
      <c r="D97" s="94" t="s">
        <v>437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 s="109"/>
      <c r="AG97" s="109"/>
      <c r="AH97" s="109"/>
      <c r="AI97" s="109"/>
      <c r="AJ97" s="109"/>
      <c r="AK97" s="109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I97" s="97"/>
    </row>
    <row r="98" spans="4:61" ht="15">
      <c r="D98" s="94" t="s">
        <v>448</v>
      </c>
      <c r="Q98"/>
      <c r="R98"/>
      <c r="S98"/>
      <c r="T98" s="109"/>
      <c r="U98" s="109"/>
      <c r="V98" s="109"/>
      <c r="W98"/>
      <c r="X98"/>
      <c r="Y98"/>
      <c r="Z98"/>
      <c r="AA98"/>
      <c r="AB98"/>
      <c r="AC98"/>
      <c r="AD98"/>
      <c r="AE98"/>
      <c r="AF98" s="109"/>
      <c r="AG98" s="109"/>
      <c r="AH98" s="109"/>
      <c r="AI98" s="109"/>
      <c r="AJ98" s="109"/>
      <c r="AK98" s="109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I98" s="97"/>
    </row>
    <row r="99" spans="4:61" ht="15">
      <c r="D99" s="94" t="s">
        <v>457</v>
      </c>
      <c r="Q99"/>
      <c r="R99"/>
      <c r="S99"/>
      <c r="T99" s="109"/>
      <c r="U99" s="109"/>
      <c r="V99" s="109"/>
      <c r="W99"/>
      <c r="X99"/>
      <c r="Y99"/>
      <c r="Z99"/>
      <c r="AA99"/>
      <c r="AB99"/>
      <c r="AC99"/>
      <c r="AD99"/>
      <c r="AE99"/>
      <c r="AF99" s="109"/>
      <c r="AG99" s="109"/>
      <c r="AH99" s="109"/>
      <c r="AI99" s="109"/>
      <c r="AJ99" s="109"/>
      <c r="AK99" s="109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I99" s="97"/>
    </row>
    <row r="100" spans="4:61" ht="15">
      <c r="D100" s="94" t="s">
        <v>466</v>
      </c>
      <c r="Q100"/>
      <c r="R100"/>
      <c r="S100"/>
      <c r="T100" s="109"/>
      <c r="U100" s="109"/>
      <c r="V100" s="109"/>
      <c r="W100"/>
      <c r="X100"/>
      <c r="Y100"/>
      <c r="Z100"/>
      <c r="AA100"/>
      <c r="AB100"/>
      <c r="AC100"/>
      <c r="AD100"/>
      <c r="AE100"/>
      <c r="AF100" s="109"/>
      <c r="AG100" s="109"/>
      <c r="AH100" s="109"/>
      <c r="AI100" s="109"/>
      <c r="AJ100" s="109"/>
      <c r="AK100" s="109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I100" s="97"/>
    </row>
    <row r="101" spans="4:61" ht="15">
      <c r="D101" s="94" t="s">
        <v>620</v>
      </c>
      <c r="Q101"/>
      <c r="R101"/>
      <c r="S101"/>
      <c r="T101" s="109"/>
      <c r="U101" s="109"/>
      <c r="V101" s="109"/>
      <c r="W101"/>
      <c r="X101"/>
      <c r="Y101"/>
      <c r="Z101"/>
      <c r="AA101"/>
      <c r="AB101"/>
      <c r="AC101"/>
      <c r="AD101"/>
      <c r="AE101"/>
      <c r="AF101" s="109"/>
      <c r="AG101" s="109"/>
      <c r="AH101" s="109"/>
      <c r="AI101" s="109"/>
      <c r="AJ101" s="109"/>
      <c r="AK101" s="109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I101" s="97"/>
    </row>
    <row r="102" spans="4:61" ht="15">
      <c r="D102" s="94" t="s">
        <v>621</v>
      </c>
      <c r="Q102"/>
      <c r="R102"/>
      <c r="S102"/>
      <c r="T102" s="109"/>
      <c r="U102" s="109"/>
      <c r="V102" s="109"/>
      <c r="W102"/>
      <c r="X102"/>
      <c r="Y102"/>
      <c r="Z102"/>
      <c r="AA102"/>
      <c r="AB102"/>
      <c r="AC102"/>
      <c r="AD102"/>
      <c r="AE102"/>
      <c r="AF102" s="109"/>
      <c r="AG102" s="109"/>
      <c r="AH102" s="109"/>
      <c r="AI102" s="109"/>
      <c r="AJ102" s="109"/>
      <c r="AK102" s="109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I102" s="97"/>
    </row>
    <row r="103" spans="4:61" ht="15">
      <c r="D103" s="94" t="s">
        <v>622</v>
      </c>
      <c r="Q103"/>
      <c r="R103"/>
      <c r="S103"/>
      <c r="T103" s="109"/>
      <c r="U103" s="109"/>
      <c r="V103" s="109"/>
      <c r="W103"/>
      <c r="X103"/>
      <c r="Y103"/>
      <c r="Z103"/>
      <c r="AA103"/>
      <c r="AB103"/>
      <c r="AC103"/>
      <c r="AD103"/>
      <c r="AE103"/>
      <c r="AF103" s="109"/>
      <c r="AG103" s="109"/>
      <c r="AH103" s="109"/>
      <c r="AI103" s="109"/>
      <c r="AJ103" s="109"/>
      <c r="AK103" s="109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I103" s="97"/>
    </row>
    <row r="104" spans="4:61" ht="15">
      <c r="D104" s="94" t="s">
        <v>475</v>
      </c>
      <c r="Q104"/>
      <c r="R104"/>
      <c r="S104"/>
      <c r="T104" s="109"/>
      <c r="U104" s="109"/>
      <c r="V104" s="109"/>
      <c r="W104"/>
      <c r="X104"/>
      <c r="Y104"/>
      <c r="Z104"/>
      <c r="AA104"/>
      <c r="AB104"/>
      <c r="AC104"/>
      <c r="AD104"/>
      <c r="AE104"/>
      <c r="AF104" s="109"/>
      <c r="AG104" s="109"/>
      <c r="AH104" s="109"/>
      <c r="AI104" s="109"/>
      <c r="AJ104" s="109"/>
      <c r="AK104" s="109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I104" s="97"/>
    </row>
    <row r="105" spans="4:61" ht="15">
      <c r="D105" s="94" t="s">
        <v>589</v>
      </c>
      <c r="Q105"/>
      <c r="R105"/>
      <c r="S105"/>
      <c r="T105" s="109"/>
      <c r="U105" s="109"/>
      <c r="V105" s="109"/>
      <c r="W105"/>
      <c r="X105"/>
      <c r="Y105"/>
      <c r="Z105"/>
      <c r="AA105"/>
      <c r="AB105"/>
      <c r="AC105"/>
      <c r="AD105"/>
      <c r="AE105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I105" s="97"/>
    </row>
    <row r="106" spans="4:61" ht="15">
      <c r="D106" s="94" t="s">
        <v>590</v>
      </c>
      <c r="Q106"/>
      <c r="R106"/>
      <c r="S106"/>
      <c r="T106" s="109"/>
      <c r="U106" s="109"/>
      <c r="V106" s="109"/>
      <c r="W106"/>
      <c r="X106"/>
      <c r="Y106"/>
      <c r="Z106"/>
      <c r="AA106"/>
      <c r="AB106"/>
      <c r="AC106"/>
      <c r="AD106"/>
      <c r="AE106"/>
      <c r="AF106" s="109"/>
      <c r="AG106" s="109"/>
      <c r="AH106" s="109"/>
      <c r="AI106" s="109"/>
      <c r="AJ106" s="109"/>
      <c r="AK106" s="109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I106" s="97"/>
    </row>
    <row r="107" spans="4:61" ht="15">
      <c r="D107" s="94" t="s">
        <v>591</v>
      </c>
      <c r="Q107"/>
      <c r="R107"/>
      <c r="S107"/>
      <c r="T107" s="109"/>
      <c r="U107" s="109"/>
      <c r="V107" s="109"/>
      <c r="W107"/>
      <c r="X107"/>
      <c r="Y107"/>
      <c r="Z107"/>
      <c r="AA107"/>
      <c r="AB107"/>
      <c r="AC107"/>
      <c r="AD107"/>
      <c r="AE107"/>
      <c r="AF107" s="109"/>
      <c r="AG107" s="109"/>
      <c r="AH107" s="109"/>
      <c r="AI107" s="109"/>
      <c r="AJ107" s="109"/>
      <c r="AK107" s="109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I107" s="97"/>
    </row>
    <row r="108" spans="4:61" ht="15">
      <c r="D108" s="94" t="s">
        <v>483</v>
      </c>
      <c r="Q108"/>
      <c r="R108"/>
      <c r="S108"/>
      <c r="T108" s="109"/>
      <c r="U108" s="109"/>
      <c r="V108" s="109"/>
      <c r="W108"/>
      <c r="X108"/>
      <c r="Y108"/>
      <c r="Z108"/>
      <c r="AA108"/>
      <c r="AB108"/>
      <c r="AC108"/>
      <c r="AD108"/>
      <c r="AE108"/>
      <c r="AF108" s="109"/>
      <c r="AG108" s="109"/>
      <c r="AH108" s="109"/>
      <c r="AI108" s="109"/>
      <c r="AJ108" s="109"/>
      <c r="AK108" s="109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I108" s="97"/>
    </row>
    <row r="109" spans="4:61" ht="15">
      <c r="D109" s="94" t="s">
        <v>489</v>
      </c>
      <c r="Q109"/>
      <c r="R109"/>
      <c r="S109"/>
      <c r="T109" s="109"/>
      <c r="U109" s="109"/>
      <c r="V109" s="109"/>
      <c r="W109"/>
      <c r="X109"/>
      <c r="Y109"/>
      <c r="Z109"/>
      <c r="AA109"/>
      <c r="AB109"/>
      <c r="AC109"/>
      <c r="AD109"/>
      <c r="AE109"/>
      <c r="AF109" s="109"/>
      <c r="AG109" s="109"/>
      <c r="AH109" s="109"/>
      <c r="AI109" s="109"/>
      <c r="AJ109" s="109"/>
      <c r="AK109" s="109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I109" s="97"/>
    </row>
    <row r="110" spans="4:61" ht="15">
      <c r="D110" s="94" t="s">
        <v>496</v>
      </c>
      <c r="Q110"/>
      <c r="R110"/>
      <c r="S110"/>
      <c r="T110" s="109"/>
      <c r="U110" s="109"/>
      <c r="V110" s="109"/>
      <c r="W110"/>
      <c r="X110"/>
      <c r="Y110"/>
      <c r="Z110"/>
      <c r="AA110"/>
      <c r="AB110"/>
      <c r="AC110"/>
      <c r="AD110"/>
      <c r="AE110"/>
      <c r="AF110" s="109"/>
      <c r="AG110" s="109"/>
      <c r="AH110" s="109"/>
      <c r="AI110" s="109"/>
      <c r="AJ110" s="109"/>
      <c r="AK110" s="109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I110" s="97"/>
    </row>
    <row r="111" spans="4:61" ht="15">
      <c r="D111" s="94" t="s">
        <v>592</v>
      </c>
      <c r="Q111"/>
      <c r="R111"/>
      <c r="S111"/>
      <c r="T111" s="109"/>
      <c r="U111" s="109"/>
      <c r="V111" s="109"/>
      <c r="W111"/>
      <c r="X111"/>
      <c r="Y111"/>
      <c r="Z111"/>
      <c r="AA111"/>
      <c r="AB111"/>
      <c r="AC111"/>
      <c r="AD111"/>
      <c r="AE111"/>
      <c r="AF111" s="109"/>
      <c r="AG111" s="109"/>
      <c r="AH111" s="109"/>
      <c r="AI111" s="109"/>
      <c r="AJ111" s="109"/>
      <c r="AK111" s="109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I111" s="97"/>
    </row>
    <row r="112" spans="4:61" ht="15">
      <c r="D112" s="94" t="s">
        <v>623</v>
      </c>
      <c r="Q112"/>
      <c r="R112"/>
      <c r="S112"/>
      <c r="T112" s="109"/>
      <c r="U112" s="109"/>
      <c r="V112" s="109"/>
      <c r="W112"/>
      <c r="X112"/>
      <c r="Y112"/>
      <c r="Z112"/>
      <c r="AA112"/>
      <c r="AB112"/>
      <c r="AC112"/>
      <c r="AD112"/>
      <c r="AE112"/>
      <c r="AF112" s="109"/>
      <c r="AG112" s="109"/>
      <c r="AH112" s="109"/>
      <c r="AI112" s="109"/>
      <c r="AJ112" s="109"/>
      <c r="AK112" s="109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I112" s="97"/>
    </row>
    <row r="113" spans="4:61" ht="15">
      <c r="D113" s="94" t="s">
        <v>503</v>
      </c>
      <c r="Q113"/>
      <c r="R113"/>
      <c r="S113"/>
      <c r="T113" s="109"/>
      <c r="U113" s="109"/>
      <c r="V113" s="109"/>
      <c r="W113"/>
      <c r="X113"/>
      <c r="Y113"/>
      <c r="Z113"/>
      <c r="AA113"/>
      <c r="AB113"/>
      <c r="AC113"/>
      <c r="AD113"/>
      <c r="AE113"/>
      <c r="AF113" s="109"/>
      <c r="AG113" s="109"/>
      <c r="AH113" s="109"/>
      <c r="AI113" s="109"/>
      <c r="AJ113" s="109"/>
      <c r="AK113" s="109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I113" s="97"/>
    </row>
    <row r="114" spans="4:61" ht="15">
      <c r="D114" s="94" t="s">
        <v>303</v>
      </c>
      <c r="Q114"/>
      <c r="R114"/>
      <c r="S114"/>
      <c r="T114" s="109"/>
      <c r="U114" s="109"/>
      <c r="V114" s="109"/>
      <c r="W114"/>
      <c r="X114"/>
      <c r="Y114"/>
      <c r="Z114"/>
      <c r="AA114"/>
      <c r="AB114"/>
      <c r="AC114"/>
      <c r="AD114"/>
      <c r="AE114"/>
      <c r="AF114" s="109"/>
      <c r="AG114" s="109"/>
      <c r="AH114" s="109"/>
      <c r="AI114" s="109"/>
      <c r="AJ114" s="109"/>
      <c r="AK114" s="109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I114" s="97"/>
    </row>
    <row r="115" spans="4:61" ht="15">
      <c r="D115" s="94" t="s">
        <v>316</v>
      </c>
      <c r="Q115"/>
      <c r="R115"/>
      <c r="S115"/>
      <c r="T115" s="109"/>
      <c r="U115" s="109"/>
      <c r="V115" s="109"/>
      <c r="W115"/>
      <c r="X115"/>
      <c r="Y115"/>
      <c r="Z115"/>
      <c r="AA115"/>
      <c r="AB115"/>
      <c r="AC115"/>
      <c r="AD115"/>
      <c r="AE115"/>
      <c r="AF115" s="109"/>
      <c r="AG115" s="109"/>
      <c r="AH115" s="109"/>
      <c r="AI115" s="109"/>
      <c r="AJ115" s="109"/>
      <c r="AK115" s="109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I115" s="97"/>
    </row>
    <row r="116" spans="4:61" ht="15">
      <c r="D116" s="94" t="s">
        <v>624</v>
      </c>
      <c r="Q116"/>
      <c r="R116"/>
      <c r="S116"/>
      <c r="T116" s="109"/>
      <c r="U116" s="109"/>
      <c r="V116" s="109"/>
      <c r="W116"/>
      <c r="X116"/>
      <c r="Y116"/>
      <c r="Z116"/>
      <c r="AA116"/>
      <c r="AB116"/>
      <c r="AC116"/>
      <c r="AD116"/>
      <c r="AE116"/>
      <c r="AF116" s="109"/>
      <c r="AG116" s="109"/>
      <c r="AH116" s="109"/>
      <c r="AI116" s="109"/>
      <c r="AJ116" s="109"/>
      <c r="AK116" s="109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I116" s="97"/>
    </row>
    <row r="117" spans="4:61" ht="15">
      <c r="D117" s="94" t="s">
        <v>625</v>
      </c>
      <c r="Q117"/>
      <c r="R117"/>
      <c r="S117"/>
      <c r="T117" s="109"/>
      <c r="U117" s="109"/>
      <c r="V117" s="109"/>
      <c r="W117"/>
      <c r="X117"/>
      <c r="Y117"/>
      <c r="Z117"/>
      <c r="AA117"/>
      <c r="AB117"/>
      <c r="AC117"/>
      <c r="AD117"/>
      <c r="AE117"/>
      <c r="AF117" s="109"/>
      <c r="AG117" s="109"/>
      <c r="AH117" s="109"/>
      <c r="AI117" s="109"/>
      <c r="AJ117" s="109"/>
      <c r="AK117" s="109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I117" s="97"/>
    </row>
    <row r="118" spans="4:61" ht="15">
      <c r="D118" s="94" t="s">
        <v>626</v>
      </c>
      <c r="Q118"/>
      <c r="R118"/>
      <c r="S118"/>
      <c r="T118" s="109"/>
      <c r="U118" s="109"/>
      <c r="V118" s="109"/>
      <c r="W118"/>
      <c r="X118"/>
      <c r="Y118"/>
      <c r="Z118"/>
      <c r="AA118"/>
      <c r="AB118"/>
      <c r="AC118"/>
      <c r="AD118"/>
      <c r="AE118"/>
      <c r="AF118" s="109"/>
      <c r="AG118" s="109"/>
      <c r="AH118" s="109"/>
      <c r="AI118" s="109"/>
      <c r="AJ118" s="109"/>
      <c r="AK118" s="109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I118" s="97"/>
    </row>
    <row r="119" spans="4:61" ht="15">
      <c r="D119" s="94" t="s">
        <v>627</v>
      </c>
      <c r="Q119"/>
      <c r="R119"/>
      <c r="S119"/>
      <c r="T119" s="109"/>
      <c r="U119" s="109"/>
      <c r="V119" s="109"/>
      <c r="W119"/>
      <c r="X119"/>
      <c r="Y119"/>
      <c r="Z119"/>
      <c r="AA119"/>
      <c r="AB119"/>
      <c r="AC119"/>
      <c r="AD119"/>
      <c r="AE119"/>
      <c r="AF119" s="109"/>
      <c r="AG119" s="109"/>
      <c r="AH119" s="109"/>
      <c r="AI119" s="109"/>
      <c r="AJ119" s="109"/>
      <c r="AK119" s="109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I119" s="97"/>
    </row>
    <row r="120" spans="4:61" ht="15">
      <c r="D120" s="94" t="s">
        <v>628</v>
      </c>
      <c r="Q120"/>
      <c r="R120"/>
      <c r="S120"/>
      <c r="T120" s="109"/>
      <c r="U120" s="109"/>
      <c r="V120" s="109"/>
      <c r="W120"/>
      <c r="X120"/>
      <c r="Y120"/>
      <c r="Z120"/>
      <c r="AA120"/>
      <c r="AB120"/>
      <c r="AC120"/>
      <c r="AD120"/>
      <c r="AE120"/>
      <c r="AF120" s="109"/>
      <c r="AG120" s="109"/>
      <c r="AH120" s="109"/>
      <c r="AI120" s="109"/>
      <c r="AJ120" s="109"/>
      <c r="AK120" s="109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I120" s="97"/>
    </row>
    <row r="121" spans="4:61" ht="15">
      <c r="D121" s="94" t="s">
        <v>629</v>
      </c>
      <c r="Q121"/>
      <c r="R121"/>
      <c r="S121"/>
      <c r="T121" s="109"/>
      <c r="U121" s="109"/>
      <c r="V121" s="109"/>
      <c r="W121"/>
      <c r="X121"/>
      <c r="Y121"/>
      <c r="Z121"/>
      <c r="AA121"/>
      <c r="AB121"/>
      <c r="AC121"/>
      <c r="AD121"/>
      <c r="AE121"/>
      <c r="AF121" s="109"/>
      <c r="AG121" s="109"/>
      <c r="AH121" s="109"/>
      <c r="AI121" s="109"/>
      <c r="AJ121" s="109"/>
      <c r="AK121" s="109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I121" s="97"/>
    </row>
    <row r="122" spans="4:61" ht="15">
      <c r="D122" s="94" t="s">
        <v>331</v>
      </c>
      <c r="Q122"/>
      <c r="R122"/>
      <c r="S122"/>
      <c r="T122" s="109"/>
      <c r="U122" s="109"/>
      <c r="V122" s="109"/>
      <c r="W122"/>
      <c r="X122"/>
      <c r="Y122"/>
      <c r="Z122"/>
      <c r="AA122"/>
      <c r="AB122"/>
      <c r="AC122"/>
      <c r="AD122"/>
      <c r="AE122"/>
      <c r="AF122" s="109"/>
      <c r="AG122" s="109"/>
      <c r="AH122" s="109"/>
      <c r="AI122" s="109"/>
      <c r="AJ122" s="109"/>
      <c r="AK122" s="109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I122" s="97"/>
    </row>
    <row r="123" spans="4:61" ht="15">
      <c r="D123" s="94" t="s">
        <v>630</v>
      </c>
      <c r="Q123"/>
      <c r="R123"/>
      <c r="S123"/>
      <c r="T123" s="109"/>
      <c r="U123" s="109"/>
      <c r="V123" s="109"/>
      <c r="W123"/>
      <c r="X123"/>
      <c r="Y123"/>
      <c r="Z123"/>
      <c r="AA123"/>
      <c r="AB123"/>
      <c r="AC123"/>
      <c r="AD123"/>
      <c r="AE123"/>
      <c r="AF123" s="109"/>
      <c r="AG123" s="109"/>
      <c r="AH123" s="109"/>
      <c r="AI123" s="109"/>
      <c r="AJ123" s="109"/>
      <c r="AK123" s="109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I123" s="97"/>
    </row>
    <row r="124" spans="4:61" ht="15">
      <c r="D124" s="94" t="s">
        <v>347</v>
      </c>
      <c r="Q124"/>
      <c r="R124"/>
      <c r="S124"/>
      <c r="T124" s="109"/>
      <c r="U124" s="109"/>
      <c r="V124" s="109"/>
      <c r="W124"/>
      <c r="X124"/>
      <c r="Y124"/>
      <c r="Z124"/>
      <c r="AA124"/>
      <c r="AB124"/>
      <c r="AC124"/>
      <c r="AD124"/>
      <c r="AE124"/>
      <c r="AF124" s="109"/>
      <c r="AG124" s="109"/>
      <c r="AH124" s="109"/>
      <c r="AI124" s="109"/>
      <c r="AJ124" s="109"/>
      <c r="AK124" s="109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I124" s="97"/>
    </row>
    <row r="125" spans="4:61" ht="15">
      <c r="D125" s="94" t="s">
        <v>361</v>
      </c>
      <c r="Q125"/>
      <c r="R125"/>
      <c r="S125"/>
      <c r="T125" s="109"/>
      <c r="U125" s="109"/>
      <c r="V125" s="109"/>
      <c r="W125"/>
      <c r="X125"/>
      <c r="Y125"/>
      <c r="Z125"/>
      <c r="AA125"/>
      <c r="AB125"/>
      <c r="AC125"/>
      <c r="AD125"/>
      <c r="AE125"/>
      <c r="AF125" s="109"/>
      <c r="AG125" s="109"/>
      <c r="AH125" s="109"/>
      <c r="AI125" s="109"/>
      <c r="AJ125" s="109"/>
      <c r="AK125" s="109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I125" s="97"/>
    </row>
    <row r="126" spans="4:61" ht="15">
      <c r="D126" s="94" t="s">
        <v>373</v>
      </c>
      <c r="Q126"/>
      <c r="R126"/>
      <c r="S126"/>
      <c r="T126" s="109"/>
      <c r="U126" s="109"/>
      <c r="V126" s="109"/>
      <c r="W126"/>
      <c r="X126"/>
      <c r="Y126"/>
      <c r="Z126"/>
      <c r="AA126"/>
      <c r="AB126"/>
      <c r="AC126"/>
      <c r="AD126"/>
      <c r="AE126"/>
      <c r="AF126" s="109"/>
      <c r="AG126" s="109"/>
      <c r="AH126" s="109"/>
      <c r="AI126" s="109"/>
      <c r="AJ126" s="109"/>
      <c r="AK126" s="109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I126" s="97"/>
    </row>
    <row r="127" spans="4:61" ht="15">
      <c r="D127" s="94" t="s">
        <v>386</v>
      </c>
      <c r="Q127"/>
      <c r="R127"/>
      <c r="S127"/>
      <c r="T127" s="109"/>
      <c r="U127" s="109"/>
      <c r="V127" s="109"/>
      <c r="W127"/>
      <c r="X127"/>
      <c r="Y127"/>
      <c r="Z127" s="109"/>
      <c r="AA127" s="109"/>
      <c r="AB127" s="109"/>
      <c r="AC127"/>
      <c r="AD127"/>
      <c r="AE127"/>
      <c r="AF127" s="109"/>
      <c r="AG127" s="109"/>
      <c r="AH127" s="109"/>
      <c r="AI127" s="109"/>
      <c r="AJ127" s="109"/>
      <c r="AK127" s="109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I127" s="97"/>
    </row>
    <row r="128" spans="4:61" ht="15">
      <c r="D128" s="94" t="s">
        <v>398</v>
      </c>
      <c r="Q128"/>
      <c r="R128"/>
      <c r="S128"/>
      <c r="T128" s="109"/>
      <c r="U128" s="109"/>
      <c r="V128" s="109"/>
      <c r="W128"/>
      <c r="X128"/>
      <c r="Y128"/>
      <c r="Z128" s="109"/>
      <c r="AA128" s="109"/>
      <c r="AB128" s="109"/>
      <c r="AC128"/>
      <c r="AD128"/>
      <c r="AE128"/>
      <c r="AF128" s="109"/>
      <c r="AG128" s="109"/>
      <c r="AH128" s="109"/>
      <c r="AI128" s="109"/>
      <c r="AJ128" s="109"/>
      <c r="AK128" s="109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I128" s="97"/>
    </row>
    <row r="129" spans="4:61" ht="15">
      <c r="D129" s="94" t="s">
        <v>631</v>
      </c>
      <c r="Q129"/>
      <c r="R129"/>
      <c r="S129"/>
      <c r="T129" s="109"/>
      <c r="U129" s="109"/>
      <c r="V129" s="109"/>
      <c r="W129"/>
      <c r="X129"/>
      <c r="Y129"/>
      <c r="Z129" s="109"/>
      <c r="AA129" s="109"/>
      <c r="AB129" s="109"/>
      <c r="AC129"/>
      <c r="AD129"/>
      <c r="AE129"/>
      <c r="AF129" s="109"/>
      <c r="AG129" s="109"/>
      <c r="AH129" s="109"/>
      <c r="AI129" s="109"/>
      <c r="AJ129" s="109"/>
      <c r="AK129" s="109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I129" s="97"/>
    </row>
    <row r="130" spans="4:61" ht="15">
      <c r="D130" s="94" t="s">
        <v>632</v>
      </c>
      <c r="Q130"/>
      <c r="R130"/>
      <c r="S130"/>
      <c r="T130" s="109"/>
      <c r="U130" s="109"/>
      <c r="V130" s="109"/>
      <c r="W130"/>
      <c r="X130"/>
      <c r="Y130"/>
      <c r="Z130" s="109"/>
      <c r="AA130" s="109"/>
      <c r="AB130" s="109"/>
      <c r="AC130"/>
      <c r="AD130"/>
      <c r="AE130"/>
      <c r="AF130" s="109"/>
      <c r="AG130" s="109"/>
      <c r="AH130" s="109"/>
      <c r="AI130" s="109"/>
      <c r="AJ130" s="109"/>
      <c r="AK130" s="109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I130" s="97"/>
    </row>
    <row r="131" spans="4:61" ht="15">
      <c r="D131" s="94" t="s">
        <v>410</v>
      </c>
      <c r="Q131"/>
      <c r="R131"/>
      <c r="S131"/>
      <c r="T131" s="109"/>
      <c r="U131" s="109"/>
      <c r="V131" s="109"/>
      <c r="W131"/>
      <c r="X131"/>
      <c r="Y131"/>
      <c r="Z131" s="109"/>
      <c r="AA131" s="109"/>
      <c r="AB131" s="109"/>
      <c r="AC131"/>
      <c r="AD131"/>
      <c r="AE131"/>
      <c r="AF131" s="109"/>
      <c r="AG131" s="109"/>
      <c r="AH131" s="109"/>
      <c r="AI131" s="109"/>
      <c r="AJ131" s="109"/>
      <c r="AK131" s="109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I131" s="97"/>
    </row>
    <row r="132" spans="4:61" ht="15">
      <c r="D132" s="94" t="s">
        <v>539</v>
      </c>
      <c r="Q132"/>
      <c r="R132"/>
      <c r="S132"/>
      <c r="T132" s="109"/>
      <c r="U132" s="109"/>
      <c r="V132" s="109"/>
      <c r="W132"/>
      <c r="X132"/>
      <c r="Y132"/>
      <c r="Z132" s="109"/>
      <c r="AA132" s="109"/>
      <c r="AB132" s="109"/>
      <c r="AC132"/>
      <c r="AD132"/>
      <c r="AE132"/>
      <c r="AF132" s="109"/>
      <c r="AG132" s="109"/>
      <c r="AH132" s="109"/>
      <c r="AI132" s="109"/>
      <c r="AJ132" s="109"/>
      <c r="AK132" s="109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I132" s="97"/>
    </row>
    <row r="133" spans="4:61" ht="15">
      <c r="D133" s="94" t="s">
        <v>541</v>
      </c>
      <c r="Q133"/>
      <c r="R133"/>
      <c r="S133"/>
      <c r="T133" s="109"/>
      <c r="U133" s="109"/>
      <c r="V133" s="109"/>
      <c r="W133"/>
      <c r="X133"/>
      <c r="Y133"/>
      <c r="Z133" s="109"/>
      <c r="AA133" s="109"/>
      <c r="AB133" s="109"/>
      <c r="AC133"/>
      <c r="AD133"/>
      <c r="AE133"/>
      <c r="AF133" s="109"/>
      <c r="AG133" s="109"/>
      <c r="AH133" s="109"/>
      <c r="AI133" s="109"/>
      <c r="AJ133" s="109"/>
      <c r="AK133" s="109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I133" s="97"/>
    </row>
    <row r="134" spans="4:61" ht="15">
      <c r="D134" s="94" t="s">
        <v>544</v>
      </c>
      <c r="Q134"/>
      <c r="R134"/>
      <c r="S134"/>
      <c r="T134" s="109"/>
      <c r="U134" s="109"/>
      <c r="V134" s="109"/>
      <c r="W134"/>
      <c r="X134"/>
      <c r="Y134"/>
      <c r="Z134" s="109"/>
      <c r="AA134" s="109"/>
      <c r="AB134" s="109"/>
      <c r="AC134"/>
      <c r="AD134"/>
      <c r="AE134"/>
      <c r="AF134" s="109"/>
      <c r="AG134" s="109"/>
      <c r="AH134" s="109"/>
      <c r="AI134" s="109"/>
      <c r="AJ134" s="109"/>
      <c r="AK134" s="109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I134" s="97"/>
    </row>
    <row r="135" spans="4:61" ht="15">
      <c r="D135" s="94" t="s">
        <v>633</v>
      </c>
      <c r="Q135"/>
      <c r="R135"/>
      <c r="S135"/>
      <c r="T135" s="109"/>
      <c r="U135" s="109"/>
      <c r="V135" s="109"/>
      <c r="W135" s="109"/>
      <c r="X135" s="109"/>
      <c r="Y135" s="109"/>
      <c r="Z135" s="109"/>
      <c r="AA135" s="109"/>
      <c r="AB135" s="109"/>
      <c r="AC135"/>
      <c r="AD135"/>
      <c r="AE135"/>
      <c r="AF135" s="109"/>
      <c r="AG135" s="109"/>
      <c r="AH135" s="109"/>
      <c r="AI135" s="109"/>
      <c r="AJ135" s="109"/>
      <c r="AK135" s="109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I135" s="97"/>
    </row>
    <row r="136" spans="4:61" ht="15">
      <c r="D136" s="94" t="s">
        <v>510</v>
      </c>
      <c r="Q136"/>
      <c r="R136"/>
      <c r="S136"/>
      <c r="T136" s="109"/>
      <c r="U136" s="109"/>
      <c r="V136" s="109"/>
      <c r="W136" s="109"/>
      <c r="X136" s="109"/>
      <c r="Y136" s="109"/>
      <c r="Z136" s="109"/>
      <c r="AA136" s="109"/>
      <c r="AB136" s="109"/>
      <c r="AC136"/>
      <c r="AD136"/>
      <c r="AE136"/>
      <c r="AF136" s="109"/>
      <c r="AG136" s="109"/>
      <c r="AH136" s="109"/>
      <c r="AI136" s="109"/>
      <c r="AJ136" s="109"/>
      <c r="AK136" s="109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I136" s="97"/>
    </row>
    <row r="137" spans="4:61" ht="15">
      <c r="D137" s="94" t="s">
        <v>593</v>
      </c>
      <c r="Q137"/>
      <c r="R137"/>
      <c r="S137"/>
      <c r="T137" s="109"/>
      <c r="U137" s="109"/>
      <c r="V137" s="109"/>
      <c r="W137" s="109"/>
      <c r="X137" s="109"/>
      <c r="Y137" s="109"/>
      <c r="Z137" s="109"/>
      <c r="AA137" s="109"/>
      <c r="AB137" s="109"/>
      <c r="AC137"/>
      <c r="AD137"/>
      <c r="AE137"/>
      <c r="AF137" s="109"/>
      <c r="AG137" s="109"/>
      <c r="AH137" s="109"/>
      <c r="AI137" s="109"/>
      <c r="AJ137" s="109"/>
      <c r="AK137" s="109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I137" s="97"/>
    </row>
    <row r="138" spans="4:61" ht="15">
      <c r="D138" s="94" t="s">
        <v>634</v>
      </c>
      <c r="Q138"/>
      <c r="R138"/>
      <c r="S138"/>
      <c r="T138" s="109"/>
      <c r="U138" s="109"/>
      <c r="V138" s="109"/>
      <c r="W138" s="109"/>
      <c r="X138" s="109"/>
      <c r="Y138" s="109"/>
      <c r="Z138" s="109"/>
      <c r="AA138" s="109"/>
      <c r="AB138" s="109"/>
      <c r="AC138"/>
      <c r="AD138"/>
      <c r="AE138"/>
      <c r="AF138" s="109"/>
      <c r="AG138" s="109"/>
      <c r="AH138" s="109"/>
      <c r="AI138" s="109"/>
      <c r="AJ138" s="109"/>
      <c r="AK138" s="109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I138" s="97"/>
    </row>
    <row r="139" spans="4:61" ht="15">
      <c r="D139" s="94" t="s">
        <v>635</v>
      </c>
      <c r="Q139"/>
      <c r="R139"/>
      <c r="S139"/>
      <c r="T139" s="109"/>
      <c r="U139" s="109"/>
      <c r="V139" s="109"/>
      <c r="W139" s="109"/>
      <c r="X139" s="109"/>
      <c r="Y139" s="109"/>
      <c r="Z139" s="109"/>
      <c r="AA139" s="109"/>
      <c r="AB139" s="109"/>
      <c r="AC139"/>
      <c r="AD139"/>
      <c r="AE139"/>
      <c r="AF139" s="109"/>
      <c r="AG139" s="109"/>
      <c r="AH139" s="109"/>
      <c r="AI139" s="109"/>
      <c r="AJ139" s="109"/>
      <c r="AK139" s="109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I139" s="97"/>
    </row>
    <row r="140" spans="4:61" ht="15">
      <c r="D140" s="94" t="s">
        <v>636</v>
      </c>
      <c r="Q140"/>
      <c r="R140"/>
      <c r="S140"/>
      <c r="T140" s="109"/>
      <c r="U140" s="109"/>
      <c r="V140" s="109"/>
      <c r="W140" s="109"/>
      <c r="X140" s="109"/>
      <c r="Y140" s="109"/>
      <c r="Z140" s="109"/>
      <c r="AA140" s="109"/>
      <c r="AB140" s="109"/>
      <c r="AC140"/>
      <c r="AD140"/>
      <c r="AE140"/>
      <c r="AF140" s="109"/>
      <c r="AG140" s="109"/>
      <c r="AH140" s="109"/>
      <c r="AI140" s="109"/>
      <c r="AJ140" s="109"/>
      <c r="AK140" s="109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I140" s="97"/>
    </row>
    <row r="141" spans="4:61" ht="15">
      <c r="D141" s="94" t="s">
        <v>637</v>
      </c>
      <c r="Q141"/>
      <c r="R141"/>
      <c r="S141"/>
      <c r="T141" s="109"/>
      <c r="U141" s="109"/>
      <c r="V141" s="109"/>
      <c r="W141" s="109"/>
      <c r="X141" s="109"/>
      <c r="Y141" s="109"/>
      <c r="Z141" s="109"/>
      <c r="AA141" s="109"/>
      <c r="AB141" s="109"/>
      <c r="AC141"/>
      <c r="AD141"/>
      <c r="AE141"/>
      <c r="AF141" s="109"/>
      <c r="AG141" s="109"/>
      <c r="AH141" s="109"/>
      <c r="AI141" s="109"/>
      <c r="AJ141" s="109"/>
      <c r="AK141" s="109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I141" s="97"/>
    </row>
    <row r="142" spans="4:61" ht="15">
      <c r="D142" s="94" t="s">
        <v>638</v>
      </c>
      <c r="Q142"/>
      <c r="R142"/>
      <c r="S142"/>
      <c r="T142" s="109"/>
      <c r="U142" s="109"/>
      <c r="V142" s="109"/>
      <c r="W142" s="109"/>
      <c r="X142" s="109"/>
      <c r="Y142" s="109"/>
      <c r="Z142" s="109"/>
      <c r="AA142" s="109"/>
      <c r="AB142" s="109"/>
      <c r="AC142"/>
      <c r="AD142"/>
      <c r="AE142"/>
      <c r="AF142" s="109"/>
      <c r="AG142" s="109"/>
      <c r="AH142" s="109"/>
      <c r="AI142" s="109"/>
      <c r="AJ142" s="109"/>
      <c r="AK142" s="109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I142" s="97"/>
    </row>
    <row r="143" spans="4:61" ht="15">
      <c r="D143" s="94" t="s">
        <v>639</v>
      </c>
      <c r="Q143"/>
      <c r="R143"/>
      <c r="S143"/>
      <c r="T143" s="109"/>
      <c r="U143" s="109"/>
      <c r="V143" s="109"/>
      <c r="W143" s="109"/>
      <c r="X143" s="109"/>
      <c r="Y143" s="109"/>
      <c r="Z143" s="109"/>
      <c r="AA143" s="109"/>
      <c r="AB143" s="109"/>
      <c r="AC143"/>
      <c r="AD143"/>
      <c r="AE143"/>
      <c r="AF143" s="109"/>
      <c r="AG143" s="109"/>
      <c r="AH143" s="109"/>
      <c r="AI143" s="109"/>
      <c r="AJ143" s="109"/>
      <c r="AK143" s="109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I143" s="97"/>
    </row>
    <row r="144" spans="4:61" ht="15">
      <c r="D144" s="94" t="s">
        <v>640</v>
      </c>
      <c r="Q144"/>
      <c r="R144"/>
      <c r="S144"/>
      <c r="T144" s="109"/>
      <c r="U144" s="109"/>
      <c r="V144" s="109"/>
      <c r="W144" s="109"/>
      <c r="X144" s="109"/>
      <c r="Y144" s="109"/>
      <c r="Z144" s="109"/>
      <c r="AA144" s="109"/>
      <c r="AB144" s="109"/>
      <c r="AC144"/>
      <c r="AD144"/>
      <c r="AE144"/>
      <c r="AF144" s="109"/>
      <c r="AG144" s="109"/>
      <c r="AH144" s="109"/>
      <c r="AI144" s="109"/>
      <c r="AJ144" s="109"/>
      <c r="AK144" s="109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I144" s="97"/>
    </row>
    <row r="145" spans="4:61" ht="15">
      <c r="D145" s="94" t="s">
        <v>641</v>
      </c>
      <c r="Q145"/>
      <c r="R145"/>
      <c r="S145"/>
      <c r="T145" s="109"/>
      <c r="U145" s="109"/>
      <c r="V145" s="109"/>
      <c r="W145" s="109"/>
      <c r="X145" s="109"/>
      <c r="Y145" s="109"/>
      <c r="Z145" s="109"/>
      <c r="AA145" s="109"/>
      <c r="AB145" s="109"/>
      <c r="AC145"/>
      <c r="AD145"/>
      <c r="AE145"/>
      <c r="AF145" s="109"/>
      <c r="AG145" s="109"/>
      <c r="AH145" s="109"/>
      <c r="AI145" s="109"/>
      <c r="AJ145" s="109"/>
      <c r="AK145" s="109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I145" s="97"/>
    </row>
    <row r="146" spans="4:61" ht="15">
      <c r="D146" s="94" t="s">
        <v>642</v>
      </c>
      <c r="Q146"/>
      <c r="R146"/>
      <c r="S146"/>
      <c r="T146" s="109"/>
      <c r="U146" s="109"/>
      <c r="V146" s="109"/>
      <c r="W146" s="109"/>
      <c r="X146" s="109"/>
      <c r="Y146" s="109"/>
      <c r="Z146" s="109"/>
      <c r="AA146" s="109"/>
      <c r="AB146" s="109"/>
      <c r="AC146"/>
      <c r="AD146"/>
      <c r="AE146"/>
      <c r="AF146" s="109"/>
      <c r="AG146" s="109"/>
      <c r="AH146" s="109"/>
      <c r="AI146" s="109"/>
      <c r="AJ146" s="109"/>
      <c r="AK146" s="109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I146" s="97"/>
    </row>
    <row r="147" spans="4:61" ht="15">
      <c r="D147" s="94" t="s">
        <v>517</v>
      </c>
      <c r="Q147"/>
      <c r="R147"/>
      <c r="S147"/>
      <c r="T147" s="109"/>
      <c r="U147" s="109"/>
      <c r="V147" s="109"/>
      <c r="W147" s="109"/>
      <c r="X147" s="109"/>
      <c r="Y147" s="109"/>
      <c r="Z147" s="109"/>
      <c r="AA147" s="109"/>
      <c r="AB147" s="109"/>
      <c r="AC147"/>
      <c r="AD147"/>
      <c r="AE147"/>
      <c r="AF147" s="109"/>
      <c r="AG147" s="109"/>
      <c r="AH147" s="109"/>
      <c r="AI147" s="109"/>
      <c r="AJ147" s="109"/>
      <c r="AK147" s="109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I147" s="97"/>
    </row>
    <row r="148" spans="4:61" ht="15">
      <c r="D148" s="94" t="s">
        <v>594</v>
      </c>
      <c r="Q148"/>
      <c r="R148"/>
      <c r="S148"/>
      <c r="T148" s="109"/>
      <c r="U148" s="109"/>
      <c r="V148" s="109"/>
      <c r="W148" s="109"/>
      <c r="X148" s="109"/>
      <c r="Y148" s="109"/>
      <c r="Z148" s="109"/>
      <c r="AA148" s="109"/>
      <c r="AB148" s="109"/>
      <c r="AC148"/>
      <c r="AD148"/>
      <c r="AE148"/>
      <c r="AF148" s="109"/>
      <c r="AG148" s="109"/>
      <c r="AH148" s="109"/>
      <c r="AI148" s="109"/>
      <c r="AJ148" s="109"/>
      <c r="AK148" s="109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I148" s="97"/>
    </row>
    <row r="149" spans="4:61" ht="15">
      <c r="D149" s="94" t="s">
        <v>595</v>
      </c>
      <c r="Q149"/>
      <c r="R149"/>
      <c r="S149"/>
      <c r="T149" s="109"/>
      <c r="U149" s="109"/>
      <c r="V149" s="109"/>
      <c r="W149" s="109"/>
      <c r="X149" s="109"/>
      <c r="Y149" s="109"/>
      <c r="Z149" s="109"/>
      <c r="AA149" s="109"/>
      <c r="AB149" s="109"/>
      <c r="AC149"/>
      <c r="AD149"/>
      <c r="AE149"/>
      <c r="AF149" s="109"/>
      <c r="AG149" s="109"/>
      <c r="AH149" s="109"/>
      <c r="AI149" s="109"/>
      <c r="AJ149" s="109"/>
      <c r="AK149" s="109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I149" s="97"/>
    </row>
    <row r="150" spans="4:61" ht="15">
      <c r="D150" s="94" t="s">
        <v>596</v>
      </c>
      <c r="Q150"/>
      <c r="R150"/>
      <c r="S150"/>
      <c r="T150" s="109"/>
      <c r="U150" s="109"/>
      <c r="V150" s="109"/>
      <c r="W150" s="109"/>
      <c r="X150" s="109"/>
      <c r="Y150" s="109"/>
      <c r="Z150" s="109"/>
      <c r="AA150" s="109"/>
      <c r="AB150" s="109"/>
      <c r="AC150"/>
      <c r="AD150"/>
      <c r="AE150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I150" s="97"/>
    </row>
    <row r="151" spans="4:61" ht="15">
      <c r="D151" s="94" t="s">
        <v>597</v>
      </c>
      <c r="Q151"/>
      <c r="R151"/>
      <c r="S151"/>
      <c r="T151" s="109"/>
      <c r="U151" s="109"/>
      <c r="V151" s="109"/>
      <c r="W151" s="109"/>
      <c r="X151" s="109"/>
      <c r="Y151" s="109"/>
      <c r="Z151" s="109"/>
      <c r="AA151" s="109"/>
      <c r="AB151" s="109"/>
      <c r="AC151"/>
      <c r="AD151"/>
      <c r="AE151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I151" s="97"/>
    </row>
    <row r="152" spans="4:61" ht="15">
      <c r="D152" s="94" t="s">
        <v>598</v>
      </c>
      <c r="Q152"/>
      <c r="R152"/>
      <c r="S152"/>
      <c r="T152" s="109"/>
      <c r="U152" s="109"/>
      <c r="V152" s="109"/>
      <c r="W152" s="109"/>
      <c r="X152" s="109"/>
      <c r="Y152" s="109"/>
      <c r="Z152" s="109"/>
      <c r="AA152" s="109"/>
      <c r="AB152" s="109"/>
      <c r="AC152"/>
      <c r="AD152"/>
      <c r="AE152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I152" s="97"/>
    </row>
    <row r="153" spans="4:61" ht="15">
      <c r="D153" s="94" t="s">
        <v>643</v>
      </c>
      <c r="Q153"/>
      <c r="R153"/>
      <c r="S153"/>
      <c r="T153" s="109"/>
      <c r="U153" s="109"/>
      <c r="V153" s="109"/>
      <c r="W153" s="109"/>
      <c r="X153" s="109"/>
      <c r="Y153" s="109"/>
      <c r="Z153" s="109"/>
      <c r="AA153" s="109"/>
      <c r="AB153" s="109"/>
      <c r="AC153"/>
      <c r="AD153"/>
      <c r="AE153"/>
      <c r="AF153" s="109"/>
      <c r="AG153" s="109"/>
      <c r="AH153" s="109"/>
      <c r="AI153" s="109"/>
      <c r="AJ153" s="109"/>
      <c r="AK153" s="109"/>
      <c r="AL153" s="109"/>
      <c r="AM153" s="109"/>
      <c r="AN153" s="109"/>
      <c r="AO153" s="109"/>
      <c r="AP153" s="109"/>
      <c r="AQ153" s="109"/>
      <c r="AR153" s="109"/>
      <c r="AS153" s="109"/>
      <c r="AT153" s="109"/>
      <c r="AU153" s="109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I153" s="97"/>
    </row>
    <row r="154" spans="4:61" ht="15">
      <c r="D154" s="94" t="s">
        <v>644</v>
      </c>
      <c r="Q154"/>
      <c r="R154"/>
      <c r="S154"/>
      <c r="T154" s="109"/>
      <c r="U154" s="109"/>
      <c r="V154" s="109"/>
      <c r="W154" s="109"/>
      <c r="X154" s="109"/>
      <c r="Y154" s="109"/>
      <c r="Z154" s="109"/>
      <c r="AA154" s="109"/>
      <c r="AB154" s="109"/>
      <c r="AC154"/>
      <c r="AD154"/>
      <c r="AE154"/>
      <c r="AF154" s="109"/>
      <c r="AG154" s="109"/>
      <c r="AH154" s="109"/>
      <c r="AI154" s="109"/>
      <c r="AJ154" s="109"/>
      <c r="AK154" s="109"/>
      <c r="AL154" s="109"/>
      <c r="AM154" s="109"/>
      <c r="AN154" s="109"/>
      <c r="AO154" s="109"/>
      <c r="AP154" s="109"/>
      <c r="AQ154" s="109"/>
      <c r="AR154" s="109"/>
      <c r="AS154" s="109"/>
      <c r="AT154" s="109"/>
      <c r="AU154" s="109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I154" s="97"/>
    </row>
    <row r="155" spans="4:61" ht="15">
      <c r="D155" s="94" t="s">
        <v>645</v>
      </c>
      <c r="Q155"/>
      <c r="R155"/>
      <c r="S155"/>
      <c r="T155" s="109"/>
      <c r="U155" s="109"/>
      <c r="V155" s="109"/>
      <c r="W155" s="109"/>
      <c r="X155" s="109"/>
      <c r="Y155" s="109"/>
      <c r="Z155" s="109"/>
      <c r="AA155" s="109"/>
      <c r="AB155" s="109"/>
      <c r="AC155"/>
      <c r="AD155"/>
      <c r="AE155"/>
      <c r="AF155" s="109"/>
      <c r="AG155" s="109"/>
      <c r="AH155" s="109"/>
      <c r="AI155" s="109"/>
      <c r="AJ155" s="109"/>
      <c r="AK155" s="109"/>
      <c r="AL155" s="109"/>
      <c r="AM155" s="109"/>
      <c r="AN155" s="109"/>
      <c r="AO155" s="109"/>
      <c r="AP155" s="109"/>
      <c r="AQ155" s="109"/>
      <c r="AR155" s="109"/>
      <c r="AS155" s="109"/>
      <c r="AT155" s="109"/>
      <c r="AU155" s="109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I155" s="97"/>
    </row>
    <row r="156" spans="4:61" ht="15">
      <c r="D156" s="94" t="s">
        <v>646</v>
      </c>
      <c r="Q156"/>
      <c r="R156"/>
      <c r="S156"/>
      <c r="T156" s="109"/>
      <c r="U156" s="109"/>
      <c r="V156" s="109"/>
      <c r="W156" s="109"/>
      <c r="X156" s="109"/>
      <c r="Y156" s="109"/>
      <c r="Z156" s="109"/>
      <c r="AA156" s="109"/>
      <c r="AB156" s="109"/>
      <c r="AC156"/>
      <c r="AD156"/>
      <c r="AE156"/>
      <c r="AF156" s="109"/>
      <c r="AG156" s="109"/>
      <c r="AH156" s="109"/>
      <c r="AI156" s="109"/>
      <c r="AJ156" s="109"/>
      <c r="AK156" s="109"/>
      <c r="AL156" s="109"/>
      <c r="AM156" s="109"/>
      <c r="AN156" s="109"/>
      <c r="AO156" s="109"/>
      <c r="AP156" s="109"/>
      <c r="AQ156" s="109"/>
      <c r="AR156" s="109"/>
      <c r="AS156" s="109"/>
      <c r="AT156" s="109"/>
      <c r="AU156" s="109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I156" s="97"/>
    </row>
    <row r="157" spans="4:61" ht="15">
      <c r="D157" s="94" t="s">
        <v>524</v>
      </c>
      <c r="Q157"/>
      <c r="R157"/>
      <c r="S157"/>
      <c r="T157" s="109"/>
      <c r="U157" s="109"/>
      <c r="V157" s="109"/>
      <c r="W157" s="109"/>
      <c r="X157" s="109"/>
      <c r="Y157" s="109"/>
      <c r="Z157" s="109"/>
      <c r="AA157" s="109"/>
      <c r="AB157" s="109"/>
      <c r="AC157"/>
      <c r="AD157"/>
      <c r="AE157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I157" s="97"/>
    </row>
    <row r="158" spans="4:61" ht="15">
      <c r="D158" s="94" t="s">
        <v>420</v>
      </c>
      <c r="Q158"/>
      <c r="R158"/>
      <c r="S158"/>
      <c r="T158" s="109"/>
      <c r="U158" s="109"/>
      <c r="V158" s="109"/>
      <c r="W158" s="109"/>
      <c r="X158" s="109"/>
      <c r="Y158" s="109"/>
      <c r="Z158" s="109"/>
      <c r="AA158" s="109"/>
      <c r="AB158" s="109"/>
      <c r="AC158"/>
      <c r="AD158"/>
      <c r="AE158"/>
      <c r="AF158" s="109"/>
      <c r="AG158" s="109"/>
      <c r="AH158" s="109"/>
      <c r="AI158" s="109"/>
      <c r="AJ158" s="109"/>
      <c r="AK158" s="109"/>
      <c r="AL158" s="109"/>
      <c r="AM158" s="109"/>
      <c r="AN158" s="109"/>
      <c r="AO158" s="109"/>
      <c r="AP158" s="109"/>
      <c r="AQ158" s="109"/>
      <c r="AR158" s="109"/>
      <c r="AS158" s="109"/>
      <c r="AT158" s="109"/>
      <c r="AU158" s="109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I158" s="97"/>
    </row>
    <row r="159" spans="4:61" ht="15">
      <c r="D159" s="94" t="s">
        <v>430</v>
      </c>
      <c r="Q159"/>
      <c r="R159"/>
      <c r="S159"/>
      <c r="T159" s="109"/>
      <c r="U159" s="109"/>
      <c r="V159" s="109"/>
      <c r="W159" s="109"/>
      <c r="X159" s="109"/>
      <c r="Y159" s="109"/>
      <c r="Z159" s="109"/>
      <c r="AA159" s="109"/>
      <c r="AB159" s="109"/>
      <c r="AC159"/>
      <c r="AD159"/>
      <c r="AE159"/>
      <c r="AF159" s="109"/>
      <c r="AG159" s="109"/>
      <c r="AH159" s="109"/>
      <c r="AI159" s="109"/>
      <c r="AJ159" s="109"/>
      <c r="AK159" s="109"/>
      <c r="AL159" s="109"/>
      <c r="AM159" s="109"/>
      <c r="AN159" s="109"/>
      <c r="AO159" s="109"/>
      <c r="AP159" s="109"/>
      <c r="AQ159" s="109"/>
      <c r="AR159" s="109"/>
      <c r="AS159" s="109"/>
      <c r="AT159" s="109"/>
      <c r="AU159" s="109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I159" s="97"/>
    </row>
    <row r="160" spans="4:61" ht="15">
      <c r="D160" s="94" t="s">
        <v>450</v>
      </c>
      <c r="Q160"/>
      <c r="R160"/>
      <c r="S160"/>
      <c r="T160" s="109"/>
      <c r="U160" s="109"/>
      <c r="V160" s="109"/>
      <c r="W160" s="109"/>
      <c r="X160" s="109"/>
      <c r="Y160" s="109"/>
      <c r="Z160" s="109"/>
      <c r="AA160" s="109"/>
      <c r="AB160" s="109"/>
      <c r="AC160"/>
      <c r="AD160"/>
      <c r="AE160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I160" s="97"/>
    </row>
    <row r="161" spans="4:61" ht="15">
      <c r="D161" s="94" t="s">
        <v>459</v>
      </c>
      <c r="Q161"/>
      <c r="R161"/>
      <c r="S161"/>
      <c r="T161" s="109"/>
      <c r="U161" s="109"/>
      <c r="V161" s="109"/>
      <c r="W161" s="109"/>
      <c r="X161" s="109"/>
      <c r="Y161" s="109"/>
      <c r="Z161" s="109"/>
      <c r="AA161" s="109"/>
      <c r="AB161" s="109"/>
      <c r="AC161"/>
      <c r="AD161"/>
      <c r="AE161"/>
      <c r="AF161" s="109"/>
      <c r="AG161" s="109"/>
      <c r="AH161" s="109"/>
      <c r="AI161" s="109"/>
      <c r="AJ161" s="109"/>
      <c r="AK161" s="109"/>
      <c r="AL161" s="109"/>
      <c r="AM161" s="109"/>
      <c r="AN161" s="109"/>
      <c r="AO161" s="109"/>
      <c r="AP161" s="109"/>
      <c r="AQ161" s="109"/>
      <c r="AR161" s="109"/>
      <c r="AS161" s="109"/>
      <c r="AT161" s="109"/>
      <c r="AU161" s="109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I161" s="97"/>
    </row>
    <row r="162" spans="4:61" ht="15">
      <c r="D162" s="94" t="s">
        <v>647</v>
      </c>
      <c r="Q162"/>
      <c r="R162"/>
      <c r="S162"/>
      <c r="T162" s="109"/>
      <c r="U162" s="109"/>
      <c r="V162" s="109"/>
      <c r="W162" s="109"/>
      <c r="X162" s="109"/>
      <c r="Y162" s="109"/>
      <c r="Z162" s="109"/>
      <c r="AA162" s="109"/>
      <c r="AB162" s="109"/>
      <c r="AC162"/>
      <c r="AD162"/>
      <c r="AE162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I162" s="97"/>
    </row>
    <row r="163" spans="4:61" ht="15">
      <c r="D163" s="94" t="s">
        <v>648</v>
      </c>
      <c r="Q163"/>
      <c r="R163"/>
      <c r="S163"/>
      <c r="T163" s="109"/>
      <c r="U163" s="109"/>
      <c r="V163" s="109"/>
      <c r="W163" s="109"/>
      <c r="X163" s="109"/>
      <c r="Y163" s="109"/>
      <c r="Z163" s="109"/>
      <c r="AA163" s="109"/>
      <c r="AB163" s="109"/>
      <c r="AC163"/>
      <c r="AD163"/>
      <c r="AE163"/>
      <c r="AF163" s="109"/>
      <c r="AG163" s="109"/>
      <c r="AH163" s="109"/>
      <c r="AI163" s="109"/>
      <c r="AJ163" s="109"/>
      <c r="AK163" s="109"/>
      <c r="AL163" s="109"/>
      <c r="AM163" s="109"/>
      <c r="AN163" s="109"/>
      <c r="AO163" s="109"/>
      <c r="AP163" s="109"/>
      <c r="AQ163" s="109"/>
      <c r="AR163" s="109"/>
      <c r="AS163" s="109"/>
      <c r="AT163" s="109"/>
      <c r="AU163" s="109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I163" s="97"/>
    </row>
    <row r="164" spans="4:61" ht="15">
      <c r="D164" s="94" t="s">
        <v>649</v>
      </c>
      <c r="Q164"/>
      <c r="R164"/>
      <c r="S164"/>
      <c r="T164" s="109"/>
      <c r="U164" s="109"/>
      <c r="V164" s="109"/>
      <c r="W164" s="109"/>
      <c r="X164" s="109"/>
      <c r="Y164" s="109"/>
      <c r="Z164" s="109"/>
      <c r="AA164" s="109"/>
      <c r="AB164" s="109"/>
      <c r="AC164"/>
      <c r="AD164"/>
      <c r="AE164"/>
      <c r="AF164" s="109"/>
      <c r="AG164" s="109"/>
      <c r="AH164" s="109"/>
      <c r="AI164" s="109"/>
      <c r="AJ164" s="109"/>
      <c r="AK164" s="109"/>
      <c r="AL164" s="109"/>
      <c r="AM164" s="109"/>
      <c r="AN164" s="109"/>
      <c r="AO164" s="109"/>
      <c r="AP164" s="109"/>
      <c r="AQ164" s="109"/>
      <c r="AR164" s="109"/>
      <c r="AS164" s="109"/>
      <c r="AT164" s="109"/>
      <c r="AU164" s="109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I164" s="97"/>
    </row>
    <row r="165" spans="4:61" ht="15">
      <c r="D165" s="94" t="s">
        <v>650</v>
      </c>
      <c r="Q165"/>
      <c r="R165"/>
      <c r="S165"/>
      <c r="T165" s="109"/>
      <c r="U165" s="109"/>
      <c r="V165" s="109"/>
      <c r="W165" s="109"/>
      <c r="X165" s="109"/>
      <c r="Y165" s="109"/>
      <c r="Z165" s="109"/>
      <c r="AA165" s="109"/>
      <c r="AB165" s="109"/>
      <c r="AC165"/>
      <c r="AD165"/>
      <c r="AE165"/>
      <c r="AF165" s="109"/>
      <c r="AG165" s="109"/>
      <c r="AH165" s="109"/>
      <c r="AI165" s="109"/>
      <c r="AJ165" s="109"/>
      <c r="AK165" s="109"/>
      <c r="AL165" s="109"/>
      <c r="AM165" s="109"/>
      <c r="AN165" s="109"/>
      <c r="AO165" s="109"/>
      <c r="AP165" s="109"/>
      <c r="AQ165" s="109"/>
      <c r="AR165" s="109"/>
      <c r="AS165" s="109"/>
      <c r="AT165" s="109"/>
      <c r="AU165" s="109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I165" s="97"/>
    </row>
    <row r="166" spans="4:61" ht="15">
      <c r="D166" s="94" t="s">
        <v>468</v>
      </c>
      <c r="Q166"/>
      <c r="R166"/>
      <c r="S166"/>
      <c r="T166" s="109"/>
      <c r="U166" s="109"/>
      <c r="V166" s="109"/>
      <c r="W166" s="109"/>
      <c r="X166" s="109"/>
      <c r="Y166" s="109"/>
      <c r="Z166" s="109"/>
      <c r="AA166" s="109"/>
      <c r="AB166" s="109"/>
      <c r="AC166"/>
      <c r="AD166"/>
      <c r="AE166"/>
      <c r="AF166" s="109"/>
      <c r="AG166" s="109"/>
      <c r="AH166" s="109"/>
      <c r="AI166" s="109"/>
      <c r="AJ166" s="109"/>
      <c r="AK166" s="109"/>
      <c r="AL166" s="109"/>
      <c r="AM166" s="109"/>
      <c r="AN166" s="109"/>
      <c r="AO166" s="109"/>
      <c r="AP166" s="109"/>
      <c r="AQ166" s="109"/>
      <c r="AR166" s="109"/>
      <c r="AS166" s="109"/>
      <c r="AT166" s="109"/>
      <c r="AU166" s="109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I166" s="97"/>
    </row>
    <row r="167" spans="4:61" ht="15">
      <c r="D167" s="94" t="s">
        <v>566</v>
      </c>
      <c r="Q167"/>
      <c r="R167"/>
      <c r="S167"/>
      <c r="T167" s="109"/>
      <c r="U167" s="109"/>
      <c r="V167" s="109"/>
      <c r="W167" s="109"/>
      <c r="X167" s="109"/>
      <c r="Y167" s="109"/>
      <c r="Z167" s="109"/>
      <c r="AA167" s="109"/>
      <c r="AB167" s="109"/>
      <c r="AC167"/>
      <c r="AD167"/>
      <c r="AE167"/>
      <c r="AF167" s="109"/>
      <c r="AG167" s="109"/>
      <c r="AH167" s="109"/>
      <c r="AI167" s="109"/>
      <c r="AJ167" s="109"/>
      <c r="AK167" s="109"/>
      <c r="AL167" s="109"/>
      <c r="AM167" s="109"/>
      <c r="AN167" s="109"/>
      <c r="AO167" s="109"/>
      <c r="AP167" s="109"/>
      <c r="AQ167" s="109"/>
      <c r="AR167" s="109"/>
      <c r="AS167" s="109"/>
      <c r="AT167" s="109"/>
      <c r="AU167" s="109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I167" s="97"/>
    </row>
    <row r="168" spans="4:61" ht="15">
      <c r="D168" s="94" t="s">
        <v>569</v>
      </c>
      <c r="Q168"/>
      <c r="R168"/>
      <c r="S168"/>
      <c r="T168" s="109"/>
      <c r="U168" s="109"/>
      <c r="V168" s="109"/>
      <c r="W168" s="109"/>
      <c r="X168" s="109"/>
      <c r="Y168" s="109"/>
      <c r="Z168" s="109"/>
      <c r="AA168" s="109"/>
      <c r="AB168" s="109"/>
      <c r="AC168"/>
      <c r="AD168"/>
      <c r="AE168"/>
      <c r="AF168" s="109"/>
      <c r="AG168" s="109"/>
      <c r="AH168" s="109"/>
      <c r="AI168" s="109"/>
      <c r="AJ168" s="109"/>
      <c r="AK168" s="109"/>
      <c r="AL168" s="109"/>
      <c r="AM168" s="109"/>
      <c r="AN168" s="109"/>
      <c r="AO168" s="109"/>
      <c r="AP168" s="109"/>
      <c r="AQ168" s="109"/>
      <c r="AR168" s="109"/>
      <c r="AS168" s="109"/>
      <c r="AT168" s="109"/>
      <c r="AU168" s="109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I168" s="97"/>
    </row>
    <row r="169" spans="4:61" ht="15">
      <c r="D169" s="94" t="s">
        <v>572</v>
      </c>
      <c r="Q169"/>
      <c r="R169"/>
      <c r="S169"/>
      <c r="T169" s="109"/>
      <c r="U169" s="109"/>
      <c r="V169" s="109"/>
      <c r="W169" s="109"/>
      <c r="X169" s="109"/>
      <c r="Y169" s="109"/>
      <c r="Z169" s="109"/>
      <c r="AA169" s="109"/>
      <c r="AB169" s="109"/>
      <c r="AC169"/>
      <c r="AD169"/>
      <c r="AE169"/>
      <c r="AF169" s="109"/>
      <c r="AG169" s="109"/>
      <c r="AH169" s="109"/>
      <c r="AI169" s="109"/>
      <c r="AJ169" s="109"/>
      <c r="AK169" s="109"/>
      <c r="AL169" s="109"/>
      <c r="AM169" s="109"/>
      <c r="AN169" s="109"/>
      <c r="AO169" s="109"/>
      <c r="AP169" s="109"/>
      <c r="AQ169" s="109"/>
      <c r="AR169" s="109"/>
      <c r="AS169" s="109"/>
      <c r="AT169" s="109"/>
      <c r="AU169" s="109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I169" s="97"/>
    </row>
    <row r="170" spans="4:61" ht="15">
      <c r="D170" s="94" t="s">
        <v>575</v>
      </c>
      <c r="Q170"/>
      <c r="R170"/>
      <c r="S170"/>
      <c r="T170" s="109"/>
      <c r="U170" s="109"/>
      <c r="V170" s="109"/>
      <c r="W170" s="109"/>
      <c r="X170" s="109"/>
      <c r="Y170" s="109"/>
      <c r="Z170" s="109"/>
      <c r="AA170" s="109"/>
      <c r="AB170" s="109"/>
      <c r="AC170"/>
      <c r="AD170"/>
      <c r="AE170"/>
      <c r="AF170" s="109"/>
      <c r="AG170" s="109"/>
      <c r="AH170" s="109"/>
      <c r="AI170" s="109"/>
      <c r="AJ170" s="109"/>
      <c r="AK170" s="109"/>
      <c r="AL170" s="109"/>
      <c r="AM170" s="109"/>
      <c r="AN170" s="109"/>
      <c r="AO170" s="109"/>
      <c r="AP170" s="109"/>
      <c r="AQ170" s="109"/>
      <c r="AR170" s="109"/>
      <c r="AS170" s="109"/>
      <c r="AT170" s="109"/>
      <c r="AU170" s="109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I170" s="97"/>
    </row>
    <row r="171" spans="4:61" ht="15">
      <c r="D171" s="94" t="s">
        <v>579</v>
      </c>
      <c r="Q171"/>
      <c r="R171"/>
      <c r="S171"/>
      <c r="T171" s="109"/>
      <c r="U171" s="109"/>
      <c r="V171" s="109"/>
      <c r="W171" s="109"/>
      <c r="X171" s="109"/>
      <c r="Y171" s="109"/>
      <c r="Z171" s="109"/>
      <c r="AA171" s="109"/>
      <c r="AB171" s="109"/>
      <c r="AC171"/>
      <c r="AD171"/>
      <c r="AE171"/>
      <c r="AF171" s="109"/>
      <c r="AG171" s="109"/>
      <c r="AH171" s="109"/>
      <c r="AI171" s="109"/>
      <c r="AJ171" s="109"/>
      <c r="AK171" s="109"/>
      <c r="AL171" s="109"/>
      <c r="AM171" s="109"/>
      <c r="AN171" s="109"/>
      <c r="AO171" s="109"/>
      <c r="AP171" s="109"/>
      <c r="AQ171" s="109"/>
      <c r="AR171" s="109"/>
      <c r="AS171" s="109"/>
      <c r="AT171" s="109"/>
      <c r="AU171" s="109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I171" s="97"/>
    </row>
    <row r="172" spans="4:61" ht="15">
      <c r="D172" s="94" t="s">
        <v>477</v>
      </c>
      <c r="Q172"/>
      <c r="R172"/>
      <c r="S172"/>
      <c r="T172" s="109"/>
      <c r="U172" s="109"/>
      <c r="V172" s="109"/>
      <c r="W172" s="109"/>
      <c r="X172" s="109"/>
      <c r="Y172" s="109"/>
      <c r="Z172" s="109"/>
      <c r="AA172" s="109"/>
      <c r="AB172" s="109"/>
      <c r="AC172"/>
      <c r="AD172"/>
      <c r="AE172"/>
      <c r="AF172" s="109"/>
      <c r="AG172" s="109"/>
      <c r="AH172" s="109"/>
      <c r="AI172" s="109"/>
      <c r="AJ172" s="109"/>
      <c r="AK172" s="109"/>
      <c r="AL172" s="109"/>
      <c r="AM172" s="109"/>
      <c r="AN172" s="109"/>
      <c r="AO172" s="109"/>
      <c r="AP172" s="109"/>
      <c r="AQ172" s="109"/>
      <c r="AR172" s="109"/>
      <c r="AS172" s="109"/>
      <c r="AT172" s="109"/>
      <c r="AU172" s="109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I172" s="97"/>
    </row>
    <row r="173" spans="4:61" ht="15">
      <c r="D173" s="94" t="s">
        <v>485</v>
      </c>
      <c r="Q173"/>
      <c r="R173"/>
      <c r="S173"/>
      <c r="T173" s="109"/>
      <c r="U173" s="109"/>
      <c r="V173" s="109"/>
      <c r="W173" s="109"/>
      <c r="X173" s="109"/>
      <c r="Y173" s="109"/>
      <c r="Z173" s="109"/>
      <c r="AA173" s="109"/>
      <c r="AB173" s="109"/>
      <c r="AC173"/>
      <c r="AD173"/>
      <c r="AE173"/>
      <c r="AF173" s="109"/>
      <c r="AG173" s="109"/>
      <c r="AH173" s="109"/>
      <c r="AI173" s="109"/>
      <c r="AJ173" s="109"/>
      <c r="AK173" s="109"/>
      <c r="AL173" s="109"/>
      <c r="AM173" s="109"/>
      <c r="AN173" s="109"/>
      <c r="AO173" s="109"/>
      <c r="AP173" s="109"/>
      <c r="AQ173" s="109"/>
      <c r="AR173" s="109"/>
      <c r="AS173" s="109"/>
      <c r="AT173" s="109"/>
      <c r="AU173" s="109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I173" s="97"/>
    </row>
    <row r="174" spans="4:61" ht="15">
      <c r="D174" s="94" t="s">
        <v>651</v>
      </c>
      <c r="Q174"/>
      <c r="R174"/>
      <c r="S174"/>
      <c r="T174" s="109"/>
      <c r="U174" s="109"/>
      <c r="V174" s="109"/>
      <c r="W174" s="109"/>
      <c r="X174" s="109"/>
      <c r="Y174" s="109"/>
      <c r="Z174" s="109"/>
      <c r="AA174" s="109"/>
      <c r="AB174" s="109"/>
      <c r="AC174"/>
      <c r="AD174"/>
      <c r="AE174"/>
      <c r="AF174" s="109"/>
      <c r="AG174" s="109"/>
      <c r="AH174" s="109"/>
      <c r="AI174" s="109"/>
      <c r="AJ174" s="109"/>
      <c r="AK174" s="109"/>
      <c r="AL174" s="109"/>
      <c r="AM174" s="109"/>
      <c r="AN174" s="109"/>
      <c r="AO174" s="109"/>
      <c r="AP174" s="109"/>
      <c r="AQ174" s="109"/>
      <c r="AR174" s="109"/>
      <c r="AS174" s="109"/>
      <c r="AT174" s="109"/>
      <c r="AU174" s="109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I174" s="97"/>
    </row>
    <row r="175" spans="4:61" ht="15">
      <c r="D175" s="94" t="s">
        <v>314</v>
      </c>
      <c r="Q175"/>
      <c r="R175"/>
      <c r="S175"/>
      <c r="T175" s="109"/>
      <c r="U175" s="109"/>
      <c r="V175" s="109"/>
      <c r="W175" s="109"/>
      <c r="X175" s="109"/>
      <c r="Y175" s="109"/>
      <c r="Z175" s="109"/>
      <c r="AA175" s="109"/>
      <c r="AB175" s="109"/>
      <c r="AC175"/>
      <c r="AD175"/>
      <c r="AE175"/>
      <c r="AF175" s="109"/>
      <c r="AG175" s="109"/>
      <c r="AH175" s="109"/>
      <c r="AI175" s="109"/>
      <c r="AJ175" s="109"/>
      <c r="AK175" s="109"/>
      <c r="AL175" s="109"/>
      <c r="AM175" s="109"/>
      <c r="AN175" s="109"/>
      <c r="AO175" s="109"/>
      <c r="AP175" s="109"/>
      <c r="AQ175" s="109"/>
      <c r="AR175" s="109"/>
      <c r="AS175" s="109"/>
      <c r="AT175" s="109"/>
      <c r="AU175" s="109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I175" s="97"/>
    </row>
    <row r="176" spans="4:61" ht="15">
      <c r="D176" s="94" t="s">
        <v>329</v>
      </c>
      <c r="Q176"/>
      <c r="R176"/>
      <c r="S176"/>
      <c r="T176" s="109"/>
      <c r="U176" s="109"/>
      <c r="V176" s="109"/>
      <c r="W176" s="109"/>
      <c r="X176" s="109"/>
      <c r="Y176" s="109"/>
      <c r="Z176" s="109"/>
      <c r="AA176" s="109"/>
      <c r="AB176" s="109"/>
      <c r="AC176"/>
      <c r="AD176"/>
      <c r="AE176"/>
      <c r="AF176" s="109"/>
      <c r="AG176" s="109"/>
      <c r="AH176" s="109"/>
      <c r="AI176" s="109"/>
      <c r="AJ176" s="109"/>
      <c r="AK176" s="109"/>
      <c r="AL176" s="109"/>
      <c r="AM176" s="109"/>
      <c r="AN176" s="109"/>
      <c r="AO176" s="109"/>
      <c r="AP176" s="109"/>
      <c r="AQ176" s="109"/>
      <c r="AR176" s="109"/>
      <c r="AS176" s="109"/>
      <c r="AT176" s="109"/>
      <c r="AU176" s="109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I176" s="97"/>
    </row>
    <row r="177" spans="4:61" ht="15">
      <c r="D177" s="94" t="s">
        <v>345</v>
      </c>
      <c r="Q177"/>
      <c r="R177"/>
      <c r="S177"/>
      <c r="T177" s="109"/>
      <c r="U177" s="109"/>
      <c r="V177" s="109"/>
      <c r="W177" s="109"/>
      <c r="X177" s="109"/>
      <c r="Y177" s="109"/>
      <c r="Z177" s="109"/>
      <c r="AA177" s="109"/>
      <c r="AB177" s="109"/>
      <c r="AC177"/>
      <c r="AD177"/>
      <c r="AE177"/>
      <c r="AF177" s="109"/>
      <c r="AG177" s="109"/>
      <c r="AH177" s="109"/>
      <c r="AI177" s="109"/>
      <c r="AJ177" s="109"/>
      <c r="AK177" s="109"/>
      <c r="AL177" s="109"/>
      <c r="AM177" s="109"/>
      <c r="AN177" s="109"/>
      <c r="AO177" s="109"/>
      <c r="AP177" s="109"/>
      <c r="AQ177" s="109"/>
      <c r="AR177" s="109"/>
      <c r="AS177" s="109"/>
      <c r="AT177" s="109"/>
      <c r="AU177" s="109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I177" s="97"/>
    </row>
    <row r="178" spans="4:61" ht="15">
      <c r="D178" s="94" t="s">
        <v>359</v>
      </c>
      <c r="Q178"/>
      <c r="R178"/>
      <c r="S178"/>
      <c r="T178" s="109"/>
      <c r="U178" s="109"/>
      <c r="V178" s="109"/>
      <c r="W178" s="109"/>
      <c r="X178" s="109"/>
      <c r="Y178" s="109"/>
      <c r="Z178" s="109"/>
      <c r="AA178" s="109"/>
      <c r="AB178" s="109"/>
      <c r="AC178"/>
      <c r="AD178"/>
      <c r="AE178"/>
      <c r="AF178" s="109"/>
      <c r="AG178" s="109"/>
      <c r="AH178" s="109"/>
      <c r="AI178" s="109"/>
      <c r="AJ178" s="109"/>
      <c r="AK178" s="109"/>
      <c r="AL178" s="109"/>
      <c r="AM178" s="109"/>
      <c r="AN178" s="109"/>
      <c r="AO178" s="109"/>
      <c r="AP178" s="109"/>
      <c r="AQ178" s="109"/>
      <c r="AR178" s="109"/>
      <c r="AS178" s="109"/>
      <c r="AT178" s="109"/>
      <c r="AU178" s="109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I178" s="97"/>
    </row>
    <row r="179" spans="4:61" ht="15">
      <c r="D179" s="94" t="s">
        <v>652</v>
      </c>
      <c r="Q179"/>
      <c r="R179"/>
      <c r="S179"/>
      <c r="T179" s="109"/>
      <c r="U179" s="109"/>
      <c r="V179" s="109"/>
      <c r="W179" s="109"/>
      <c r="X179" s="109"/>
      <c r="Y179" s="109"/>
      <c r="Z179" s="109"/>
      <c r="AA179" s="109"/>
      <c r="AB179" s="109"/>
      <c r="AC179"/>
      <c r="AD179"/>
      <c r="AE179"/>
      <c r="AF179" s="109"/>
      <c r="AG179" s="109"/>
      <c r="AH179" s="109"/>
      <c r="AI179" s="109"/>
      <c r="AJ179" s="109"/>
      <c r="AK179" s="109"/>
      <c r="AL179" s="109"/>
      <c r="AM179" s="109"/>
      <c r="AN179" s="109"/>
      <c r="AO179" s="109"/>
      <c r="AP179" s="109"/>
      <c r="AQ179" s="109"/>
      <c r="AR179" s="109"/>
      <c r="AS179" s="109"/>
      <c r="AT179" s="109"/>
      <c r="AU179" s="109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I179" s="97"/>
    </row>
    <row r="180" spans="4:61" ht="15">
      <c r="D180" s="94" t="s">
        <v>653</v>
      </c>
      <c r="Q180"/>
      <c r="R180"/>
      <c r="S180"/>
      <c r="T180" s="109"/>
      <c r="U180" s="109"/>
      <c r="V180" s="109"/>
      <c r="W180" s="109"/>
      <c r="X180" s="109"/>
      <c r="Y180" s="109"/>
      <c r="Z180" s="109"/>
      <c r="AA180" s="109"/>
      <c r="AB180" s="109"/>
      <c r="AC180"/>
      <c r="AD180"/>
      <c r="AE180"/>
      <c r="AF180" s="109"/>
      <c r="AG180" s="109"/>
      <c r="AH180" s="109"/>
      <c r="AI180" s="109"/>
      <c r="AJ180" s="109"/>
      <c r="AK180" s="109"/>
      <c r="AL180" s="109"/>
      <c r="AM180" s="109"/>
      <c r="AN180" s="109"/>
      <c r="AO180" s="109"/>
      <c r="AP180" s="109"/>
      <c r="AQ180" s="109"/>
      <c r="AR180" s="109"/>
      <c r="AS180" s="109"/>
      <c r="AT180" s="109"/>
      <c r="AU180" s="109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I180" s="97"/>
    </row>
    <row r="181" spans="4:61" ht="15">
      <c r="D181" s="94" t="s">
        <v>654</v>
      </c>
      <c r="Q181"/>
      <c r="R181"/>
      <c r="S181"/>
      <c r="T181" s="109"/>
      <c r="U181" s="109"/>
      <c r="V181" s="109"/>
      <c r="W181" s="109"/>
      <c r="X181" s="109"/>
      <c r="Y181" s="109"/>
      <c r="Z181" s="109"/>
      <c r="AA181" s="109"/>
      <c r="AB181" s="109"/>
      <c r="AC181"/>
      <c r="AD181"/>
      <c r="AE181"/>
      <c r="AF181" s="109"/>
      <c r="AG181" s="109"/>
      <c r="AH181" s="109"/>
      <c r="AI181" s="109"/>
      <c r="AJ181" s="109"/>
      <c r="AK181" s="109"/>
      <c r="AL181" s="109"/>
      <c r="AM181" s="109"/>
      <c r="AN181" s="109"/>
      <c r="AO181" s="109"/>
      <c r="AP181" s="109"/>
      <c r="AQ181" s="109"/>
      <c r="AR181" s="109"/>
      <c r="AS181" s="109"/>
      <c r="AT181" s="109"/>
      <c r="AU181" s="109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I181" s="97"/>
    </row>
    <row r="182" spans="4:61" ht="15">
      <c r="D182" s="94" t="s">
        <v>655</v>
      </c>
      <c r="Q182"/>
      <c r="R182"/>
      <c r="S182"/>
      <c r="T182" s="109"/>
      <c r="U182" s="109"/>
      <c r="V182" s="109"/>
      <c r="W182" s="109"/>
      <c r="X182" s="109"/>
      <c r="Y182" s="109"/>
      <c r="Z182" s="109"/>
      <c r="AA182" s="109"/>
      <c r="AB182" s="109"/>
      <c r="AC182"/>
      <c r="AD182"/>
      <c r="AE182"/>
      <c r="AF182" s="109"/>
      <c r="AG182" s="109"/>
      <c r="AH182" s="109"/>
      <c r="AI182" s="109"/>
      <c r="AJ182" s="109"/>
      <c r="AK182" s="109"/>
      <c r="AL182" s="109"/>
      <c r="AM182" s="109"/>
      <c r="AN182" s="109"/>
      <c r="AO182" s="109"/>
      <c r="AP182" s="109"/>
      <c r="AQ182" s="109"/>
      <c r="AR182" s="109"/>
      <c r="AS182" s="109"/>
      <c r="AT182" s="109"/>
      <c r="AU182" s="109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I182" s="97"/>
    </row>
    <row r="183" spans="4:61" ht="15">
      <c r="D183" s="94" t="s">
        <v>656</v>
      </c>
      <c r="Q183"/>
      <c r="R183"/>
      <c r="S183"/>
      <c r="T183" s="109"/>
      <c r="U183" s="109"/>
      <c r="V183" s="109"/>
      <c r="W183" s="109"/>
      <c r="X183" s="109"/>
      <c r="Y183" s="109"/>
      <c r="Z183" s="109"/>
      <c r="AA183" s="109"/>
      <c r="AB183" s="109"/>
      <c r="AC183"/>
      <c r="AD183"/>
      <c r="AE183"/>
      <c r="AF183" s="109"/>
      <c r="AG183" s="109"/>
      <c r="AH183" s="109"/>
      <c r="AI183" s="109"/>
      <c r="AJ183" s="109"/>
      <c r="AK183" s="109"/>
      <c r="AL183" s="109"/>
      <c r="AM183" s="109"/>
      <c r="AN183" s="109"/>
      <c r="AO183" s="109"/>
      <c r="AP183" s="109"/>
      <c r="AQ183" s="109"/>
      <c r="AR183" s="109"/>
      <c r="AS183" s="109"/>
      <c r="AT183" s="109"/>
      <c r="AU183" s="109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I183" s="97"/>
    </row>
    <row r="184" spans="4:61" ht="15">
      <c r="D184" s="94" t="s">
        <v>53</v>
      </c>
      <c r="Q184"/>
      <c r="R184"/>
      <c r="S184"/>
      <c r="T184" s="109"/>
      <c r="U184" s="109"/>
      <c r="V184" s="109"/>
      <c r="W184" s="109"/>
      <c r="X184" s="109"/>
      <c r="Y184" s="109"/>
      <c r="Z184" s="109"/>
      <c r="AA184" s="109"/>
      <c r="AB184" s="109"/>
      <c r="AC184"/>
      <c r="AD184"/>
      <c r="AE184"/>
      <c r="AF184" s="109"/>
      <c r="AG184" s="109"/>
      <c r="AH184" s="109"/>
      <c r="AI184" s="109"/>
      <c r="AJ184" s="109"/>
      <c r="AK184" s="109"/>
      <c r="AL184" s="109"/>
      <c r="AM184" s="109"/>
      <c r="AN184" s="109"/>
      <c r="AO184" s="109"/>
      <c r="AP184" s="109"/>
      <c r="AQ184" s="109"/>
      <c r="AR184" s="109"/>
      <c r="AS184" s="109"/>
      <c r="AT184" s="109"/>
      <c r="AU184" s="109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I184" s="97"/>
    </row>
    <row r="185" spans="4:61" ht="15">
      <c r="D185" s="94" t="s">
        <v>490</v>
      </c>
      <c r="Q185"/>
      <c r="R185"/>
      <c r="S185"/>
      <c r="T185" s="109"/>
      <c r="U185" s="109"/>
      <c r="V185" s="109"/>
      <c r="W185" s="109"/>
      <c r="X185" s="109"/>
      <c r="Y185" s="109"/>
      <c r="Z185" s="109"/>
      <c r="AA185" s="109"/>
      <c r="AB185" s="109"/>
      <c r="AC185"/>
      <c r="AD185"/>
      <c r="AE185"/>
      <c r="AF185" s="109"/>
      <c r="AG185" s="109"/>
      <c r="AH185" s="109"/>
      <c r="AI185" s="109"/>
      <c r="AJ185" s="109"/>
      <c r="AK185" s="109"/>
      <c r="AL185" s="109"/>
      <c r="AM185" s="109"/>
      <c r="AN185" s="109"/>
      <c r="AO185" s="109"/>
      <c r="AP185" s="109"/>
      <c r="AQ185" s="109"/>
      <c r="AR185" s="109"/>
      <c r="AS185" s="109"/>
      <c r="AT185" s="109"/>
      <c r="AU185" s="109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I185" s="97"/>
    </row>
    <row r="186" spans="4:61" ht="15">
      <c r="D186" s="94" t="s">
        <v>497</v>
      </c>
      <c r="Q186"/>
      <c r="R186"/>
      <c r="S186"/>
      <c r="T186" s="109"/>
      <c r="U186" s="109"/>
      <c r="V186" s="109"/>
      <c r="W186" s="109"/>
      <c r="X186" s="109"/>
      <c r="Y186" s="109"/>
      <c r="Z186" s="109"/>
      <c r="AA186" s="109"/>
      <c r="AB186" s="109"/>
      <c r="AC186"/>
      <c r="AD186"/>
      <c r="AE186"/>
      <c r="AF186" s="109"/>
      <c r="AG186" s="109"/>
      <c r="AH186" s="109"/>
      <c r="AI186" s="109"/>
      <c r="AJ186" s="109"/>
      <c r="AK186" s="109"/>
      <c r="AL186" s="109"/>
      <c r="AM186" s="109"/>
      <c r="AN186" s="109"/>
      <c r="AO186" s="109"/>
      <c r="AP186" s="109"/>
      <c r="AQ186" s="109"/>
      <c r="AR186" s="109"/>
      <c r="AS186" s="109"/>
      <c r="AT186" s="109"/>
      <c r="AU186" s="109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I186" s="97"/>
    </row>
    <row r="187" spans="4:61" ht="15">
      <c r="D187" s="94" t="s">
        <v>504</v>
      </c>
      <c r="Q187"/>
      <c r="R187"/>
      <c r="S187"/>
      <c r="T187" s="109"/>
      <c r="U187" s="109"/>
      <c r="V187" s="109"/>
      <c r="W187" s="109"/>
      <c r="X187" s="109"/>
      <c r="Y187" s="109"/>
      <c r="Z187" s="109"/>
      <c r="AA187" s="109"/>
      <c r="AB187" s="109"/>
      <c r="AC187"/>
      <c r="AD187"/>
      <c r="AE187"/>
      <c r="AF187" s="109"/>
      <c r="AG187" s="109"/>
      <c r="AH187" s="109"/>
      <c r="AI187" s="109"/>
      <c r="AJ187" s="109"/>
      <c r="AK187" s="109"/>
      <c r="AL187" s="109"/>
      <c r="AM187" s="109"/>
      <c r="AN187" s="109"/>
      <c r="AO187" s="109"/>
      <c r="AP187" s="109"/>
      <c r="AQ187" s="109"/>
      <c r="AR187" s="109"/>
      <c r="AS187" s="109"/>
      <c r="AT187" s="109"/>
      <c r="AU187" s="109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I187" s="97"/>
    </row>
    <row r="188" spans="4:61" ht="15">
      <c r="D188" s="94" t="s">
        <v>549</v>
      </c>
      <c r="Q188"/>
      <c r="R188"/>
      <c r="S188"/>
      <c r="T188" s="109"/>
      <c r="U188" s="109"/>
      <c r="V188" s="109"/>
      <c r="W188" s="109"/>
      <c r="X188" s="109"/>
      <c r="Y188" s="109"/>
      <c r="Z188" s="109"/>
      <c r="AA188" s="109"/>
      <c r="AB188" s="109"/>
      <c r="AC188"/>
      <c r="AD188"/>
      <c r="AE188"/>
      <c r="AF188" s="109"/>
      <c r="AG188" s="109"/>
      <c r="AH188" s="109"/>
      <c r="AI188" s="109"/>
      <c r="AJ188" s="109"/>
      <c r="AK188" s="109"/>
      <c r="AL188" s="109"/>
      <c r="AM188" s="109"/>
      <c r="AN188" s="109"/>
      <c r="AO188" s="109"/>
      <c r="AP188" s="109"/>
      <c r="AQ188" s="109"/>
      <c r="AR188" s="109"/>
      <c r="AS188" s="109"/>
      <c r="AT188" s="109"/>
      <c r="AU188" s="109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I188" s="97"/>
    </row>
    <row r="189" spans="4:61" ht="15">
      <c r="D189" s="94" t="s">
        <v>553</v>
      </c>
      <c r="Q189"/>
      <c r="R189"/>
      <c r="S189"/>
      <c r="T189" s="109"/>
      <c r="U189" s="109"/>
      <c r="V189" s="109"/>
      <c r="W189" s="109"/>
      <c r="X189" s="109"/>
      <c r="Y189" s="109"/>
      <c r="Z189" s="109"/>
      <c r="AA189" s="109"/>
      <c r="AB189" s="109"/>
      <c r="AC189"/>
      <c r="AD189"/>
      <c r="AE189"/>
      <c r="AF189" s="109"/>
      <c r="AG189" s="109"/>
      <c r="AH189" s="109"/>
      <c r="AI189" s="109"/>
      <c r="AJ189" s="109"/>
      <c r="AK189" s="109"/>
      <c r="AL189" s="109"/>
      <c r="AM189" s="109"/>
      <c r="AN189" s="109"/>
      <c r="AO189" s="109"/>
      <c r="AP189" s="109"/>
      <c r="AQ189" s="109"/>
      <c r="AR189" s="109"/>
      <c r="AS189" s="109"/>
      <c r="AT189" s="109"/>
      <c r="AU189" s="109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I189" s="97"/>
    </row>
    <row r="190" spans="4:61" ht="15">
      <c r="D190" s="94" t="s">
        <v>557</v>
      </c>
      <c r="Q190"/>
      <c r="R190"/>
      <c r="S190"/>
      <c r="T190" s="109"/>
      <c r="U190" s="109"/>
      <c r="V190" s="109"/>
      <c r="W190" s="109"/>
      <c r="X190" s="109"/>
      <c r="Y190" s="109"/>
      <c r="Z190" s="109"/>
      <c r="AA190" s="109"/>
      <c r="AB190" s="109"/>
      <c r="AC190"/>
      <c r="AD190"/>
      <c r="AE190"/>
      <c r="AF190" s="109"/>
      <c r="AG190" s="109"/>
      <c r="AH190" s="109"/>
      <c r="AI190" s="109"/>
      <c r="AJ190" s="109"/>
      <c r="AK190" s="109"/>
      <c r="AL190" s="109"/>
      <c r="AM190" s="109"/>
      <c r="AN190" s="109"/>
      <c r="AO190" s="109"/>
      <c r="AP190" s="109"/>
      <c r="AQ190" s="109"/>
      <c r="AR190" s="109"/>
      <c r="AS190" s="109"/>
      <c r="AT190" s="109"/>
      <c r="AU190" s="109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I190" s="97"/>
    </row>
    <row r="191" spans="4:61" ht="15">
      <c r="D191" s="94" t="s">
        <v>560</v>
      </c>
      <c r="Q191"/>
      <c r="R191"/>
      <c r="S191"/>
      <c r="T191" s="109"/>
      <c r="U191" s="109"/>
      <c r="V191" s="109"/>
      <c r="W191" s="109"/>
      <c r="X191" s="109"/>
      <c r="Y191" s="109"/>
      <c r="Z191" s="109"/>
      <c r="AA191" s="109"/>
      <c r="AB191" s="109"/>
      <c r="AC191"/>
      <c r="AD191"/>
      <c r="AE191"/>
      <c r="AF191" s="109"/>
      <c r="AG191" s="109"/>
      <c r="AH191" s="109"/>
      <c r="AI191" s="109"/>
      <c r="AJ191" s="109"/>
      <c r="AK191" s="109"/>
      <c r="AL191" s="109"/>
      <c r="AM191" s="109"/>
      <c r="AN191" s="109"/>
      <c r="AO191" s="109"/>
      <c r="AP191" s="109"/>
      <c r="AQ191" s="109"/>
      <c r="AR191" s="109"/>
      <c r="AS191" s="109"/>
      <c r="AT191" s="109"/>
      <c r="AU191" s="109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I191" s="97"/>
    </row>
    <row r="192" spans="4:61" ht="15">
      <c r="D192" s="94" t="s">
        <v>405</v>
      </c>
      <c r="Q192"/>
      <c r="R192"/>
      <c r="S192"/>
      <c r="T192" s="109"/>
      <c r="U192" s="109"/>
      <c r="V192" s="109"/>
      <c r="W192" s="109"/>
      <c r="X192" s="109"/>
      <c r="Y192" s="109"/>
      <c r="Z192" s="109"/>
      <c r="AA192" s="109"/>
      <c r="AB192" s="109"/>
      <c r="AC192"/>
      <c r="AD192"/>
      <c r="AE192"/>
      <c r="AF192" s="109"/>
      <c r="AG192" s="109"/>
      <c r="AH192" s="109"/>
      <c r="AI192" s="109"/>
      <c r="AJ192" s="109"/>
      <c r="AK192" s="109"/>
      <c r="AL192" s="109"/>
      <c r="AM192" s="109"/>
      <c r="AN192" s="109"/>
      <c r="AO192" s="109"/>
      <c r="AP192" s="109"/>
      <c r="AQ192" s="109"/>
      <c r="AR192" s="109"/>
      <c r="AS192" s="109"/>
      <c r="AT192" s="109"/>
      <c r="AU192" s="109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I192" s="97"/>
    </row>
    <row r="193" spans="4:61" ht="15">
      <c r="D193" s="94" t="s">
        <v>415</v>
      </c>
      <c r="Q193"/>
      <c r="R193"/>
      <c r="S193"/>
      <c r="T193" s="109"/>
      <c r="U193" s="109"/>
      <c r="V193" s="109"/>
      <c r="W193" s="109"/>
      <c r="X193" s="109"/>
      <c r="Y193" s="109"/>
      <c r="Z193" s="109"/>
      <c r="AA193" s="109"/>
      <c r="AB193" s="109"/>
      <c r="AC193"/>
      <c r="AD193"/>
      <c r="AE193"/>
      <c r="AF193" s="109"/>
      <c r="AG193" s="109"/>
      <c r="AH193" s="109"/>
      <c r="AI193" s="109"/>
      <c r="AJ193" s="109"/>
      <c r="AK193" s="109"/>
      <c r="AL193" s="109"/>
      <c r="AM193" s="109"/>
      <c r="AN193" s="109"/>
      <c r="AO193" s="109"/>
      <c r="AP193" s="109"/>
      <c r="AQ193" s="109"/>
      <c r="AR193" s="109"/>
      <c r="AS193" s="109"/>
      <c r="AT193" s="109"/>
      <c r="AU193" s="109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I193" s="97"/>
    </row>
    <row r="194" spans="4:61" ht="15">
      <c r="D194" s="94" t="s">
        <v>657</v>
      </c>
      <c r="Q194"/>
      <c r="R194"/>
      <c r="S194"/>
      <c r="T194" s="109"/>
      <c r="U194" s="109"/>
      <c r="V194" s="109"/>
      <c r="W194" s="109"/>
      <c r="X194" s="109"/>
      <c r="Y194" s="109"/>
      <c r="Z194" s="109"/>
      <c r="AA194" s="109"/>
      <c r="AB194" s="109"/>
      <c r="AC194"/>
      <c r="AD194"/>
      <c r="AE194"/>
      <c r="AF194" s="109"/>
      <c r="AG194" s="109"/>
      <c r="AH194" s="109"/>
      <c r="AI194" s="109"/>
      <c r="AJ194" s="109"/>
      <c r="AK194" s="109"/>
      <c r="AL194" s="109"/>
      <c r="AM194" s="109"/>
      <c r="AN194" s="109"/>
      <c r="AO194" s="109"/>
      <c r="AP194" s="109"/>
      <c r="AQ194" s="109"/>
      <c r="AR194" s="109"/>
      <c r="AS194" s="109"/>
      <c r="AT194" s="109"/>
      <c r="AU194" s="109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I194" s="97"/>
    </row>
    <row r="195" spans="4:61" ht="15">
      <c r="D195" s="94" t="s">
        <v>658</v>
      </c>
      <c r="Q195"/>
      <c r="R195"/>
      <c r="S195"/>
      <c r="T195" s="109"/>
      <c r="U195" s="109"/>
      <c r="V195" s="109"/>
      <c r="W195" s="109"/>
      <c r="X195" s="109"/>
      <c r="Y195" s="109"/>
      <c r="Z195" s="109"/>
      <c r="AA195" s="109"/>
      <c r="AB195" s="109"/>
      <c r="AC195"/>
      <c r="AD195"/>
      <c r="AE195"/>
      <c r="AF195" s="109"/>
      <c r="AG195" s="109"/>
      <c r="AH195" s="109"/>
      <c r="AI195" s="109"/>
      <c r="AJ195" s="109"/>
      <c r="AK195" s="109"/>
      <c r="AL195" s="109"/>
      <c r="AM195" s="109"/>
      <c r="AN195" s="109"/>
      <c r="AO195" s="109"/>
      <c r="AP195" s="109"/>
      <c r="AQ195" s="109"/>
      <c r="AR195" s="109"/>
      <c r="AS195" s="109"/>
      <c r="AT195" s="109"/>
      <c r="AU195" s="109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I195" s="97"/>
    </row>
    <row r="196" spans="4:61" ht="15">
      <c r="D196" s="94" t="s">
        <v>425</v>
      </c>
      <c r="Q196"/>
      <c r="R196"/>
      <c r="S196"/>
      <c r="T196" s="109"/>
      <c r="U196" s="109"/>
      <c r="V196" s="109"/>
      <c r="W196" s="109"/>
      <c r="X196" s="109"/>
      <c r="Y196" s="109"/>
      <c r="Z196" s="109"/>
      <c r="AA196" s="109"/>
      <c r="AB196" s="109"/>
      <c r="AC196"/>
      <c r="AD196"/>
      <c r="AE196"/>
      <c r="AF196" s="109"/>
      <c r="AG196" s="109"/>
      <c r="AH196" s="109"/>
      <c r="AI196" s="109"/>
      <c r="AJ196" s="109"/>
      <c r="AK196" s="109"/>
      <c r="AL196" s="109"/>
      <c r="AM196" s="109"/>
      <c r="AN196" s="109"/>
      <c r="AO196" s="109"/>
      <c r="AP196" s="109"/>
      <c r="AQ196" s="109"/>
      <c r="AR196" s="109"/>
      <c r="AS196" s="109"/>
      <c r="AT196" s="109"/>
      <c r="AU196" s="109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I196" s="97"/>
    </row>
    <row r="197" spans="4:61" ht="15">
      <c r="D197" s="94" t="s">
        <v>562</v>
      </c>
      <c r="Q197"/>
      <c r="R197"/>
      <c r="S197"/>
      <c r="T197" s="109"/>
      <c r="U197" s="109"/>
      <c r="V197" s="109"/>
      <c r="W197" s="109"/>
      <c r="X197" s="109"/>
      <c r="Y197" s="109"/>
      <c r="Z197" s="109"/>
      <c r="AA197" s="109"/>
      <c r="AB197" s="109"/>
      <c r="AC197"/>
      <c r="AD197"/>
      <c r="AE197"/>
      <c r="AF197" s="109"/>
      <c r="AG197" s="109"/>
      <c r="AH197" s="109"/>
      <c r="AI197" s="109"/>
      <c r="AJ197" s="109"/>
      <c r="AK197" s="109"/>
      <c r="AL197" s="109"/>
      <c r="AM197" s="109"/>
      <c r="AN197" s="109"/>
      <c r="AO197" s="109"/>
      <c r="AP197" s="109"/>
      <c r="AQ197" s="109"/>
      <c r="AR197" s="109"/>
      <c r="AS197" s="109"/>
      <c r="AT197" s="109"/>
      <c r="AU197" s="109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I197" s="97"/>
    </row>
    <row r="198" spans="4:61" ht="15">
      <c r="D198" s="94" t="s">
        <v>564</v>
      </c>
      <c r="Q198"/>
      <c r="R198"/>
      <c r="S198"/>
      <c r="T198" s="109"/>
      <c r="U198" s="109"/>
      <c r="V198" s="109"/>
      <c r="W198" s="109"/>
      <c r="X198" s="109"/>
      <c r="Y198" s="109"/>
      <c r="Z198" s="109"/>
      <c r="AA198" s="109"/>
      <c r="AB198" s="109"/>
      <c r="AC198"/>
      <c r="AD198"/>
      <c r="AE198"/>
      <c r="AF198" s="109"/>
      <c r="AG198" s="109"/>
      <c r="AH198" s="109"/>
      <c r="AI198" s="109"/>
      <c r="AJ198" s="109"/>
      <c r="AK198" s="109"/>
      <c r="AL198" s="109"/>
      <c r="AM198" s="109"/>
      <c r="AN198" s="109"/>
      <c r="AO198" s="109"/>
      <c r="AP198" s="109"/>
      <c r="AQ198" s="109"/>
      <c r="AR198" s="109"/>
      <c r="AS198" s="109"/>
      <c r="AT198" s="109"/>
      <c r="AU198" s="109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I198" s="97"/>
    </row>
    <row r="199" spans="4:61" ht="15">
      <c r="D199" s="94" t="s">
        <v>567</v>
      </c>
      <c r="Q199"/>
      <c r="R199"/>
      <c r="S199"/>
      <c r="T199" s="109"/>
      <c r="U199" s="109"/>
      <c r="V199" s="109"/>
      <c r="W199" s="109"/>
      <c r="X199" s="109"/>
      <c r="Y199" s="109"/>
      <c r="Z199" s="109"/>
      <c r="AA199" s="109"/>
      <c r="AB199" s="109"/>
      <c r="AC199"/>
      <c r="AD199"/>
      <c r="AE199"/>
      <c r="AF199" s="109"/>
      <c r="AG199" s="109"/>
      <c r="AH199" s="109"/>
      <c r="AI199" s="109"/>
      <c r="AJ199" s="109"/>
      <c r="AK199" s="109"/>
      <c r="AL199" s="109"/>
      <c r="AM199" s="109"/>
      <c r="AN199" s="109"/>
      <c r="AO199" s="109"/>
      <c r="AP199" s="109"/>
      <c r="AQ199" s="109"/>
      <c r="AR199" s="109"/>
      <c r="AS199" s="109"/>
      <c r="AT199" s="109"/>
      <c r="AU199" s="109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I199" s="97"/>
    </row>
    <row r="200" spans="4:61" ht="15">
      <c r="D200" s="94" t="s">
        <v>570</v>
      </c>
      <c r="Q200"/>
      <c r="R200"/>
      <c r="S200"/>
      <c r="T200" s="109"/>
      <c r="U200" s="109"/>
      <c r="V200" s="109"/>
      <c r="W200" s="109"/>
      <c r="X200" s="109"/>
      <c r="Y200" s="109"/>
      <c r="Z200" s="109"/>
      <c r="AA200" s="109"/>
      <c r="AB200" s="109"/>
      <c r="AC200"/>
      <c r="AD200"/>
      <c r="AE200"/>
      <c r="AF200" s="109"/>
      <c r="AG200" s="109"/>
      <c r="AH200" s="109"/>
      <c r="AI200" s="109"/>
      <c r="AJ200" s="109"/>
      <c r="AK200" s="109"/>
      <c r="AL200" s="109"/>
      <c r="AM200" s="109"/>
      <c r="AN200" s="109"/>
      <c r="AO200" s="109"/>
      <c r="AP200" s="109"/>
      <c r="AQ200" s="109"/>
      <c r="AR200" s="109"/>
      <c r="AS200" s="109"/>
      <c r="AT200" s="109"/>
      <c r="AU200" s="109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I200" s="97"/>
    </row>
    <row r="201" spans="4:61" ht="15">
      <c r="D201" s="94" t="s">
        <v>659</v>
      </c>
      <c r="Q201"/>
      <c r="R201"/>
      <c r="S201"/>
      <c r="T201" s="109"/>
      <c r="U201" s="109"/>
      <c r="V201" s="109"/>
      <c r="W201" s="109"/>
      <c r="X201" s="109"/>
      <c r="Y201" s="109"/>
      <c r="Z201" s="109"/>
      <c r="AA201" s="109"/>
      <c r="AB201" s="109"/>
      <c r="AC201"/>
      <c r="AD201"/>
      <c r="AE201"/>
      <c r="AF201" s="109"/>
      <c r="AG201" s="109"/>
      <c r="AH201" s="109"/>
      <c r="AI201" s="109"/>
      <c r="AJ201" s="109"/>
      <c r="AK201" s="109"/>
      <c r="AL201" s="109"/>
      <c r="AM201" s="109"/>
      <c r="AN201" s="109"/>
      <c r="AO201" s="109"/>
      <c r="AP201" s="109"/>
      <c r="AQ201" s="109"/>
      <c r="AR201" s="109"/>
      <c r="AS201" s="109"/>
      <c r="AT201" s="109"/>
      <c r="AU201" s="109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I201" s="97"/>
    </row>
    <row r="202" spans="4:61" ht="15">
      <c r="D202" s="94" t="s">
        <v>435</v>
      </c>
      <c r="Q202"/>
      <c r="R202"/>
      <c r="S202"/>
      <c r="T202" s="109"/>
      <c r="U202" s="109"/>
      <c r="V202" s="109"/>
      <c r="W202" s="109"/>
      <c r="X202" s="109"/>
      <c r="Y202" s="109"/>
      <c r="Z202" s="109"/>
      <c r="AA202" s="109"/>
      <c r="AB202" s="109"/>
      <c r="AC202"/>
      <c r="AD202"/>
      <c r="AE202"/>
      <c r="AF202" s="109"/>
      <c r="AG202" s="109"/>
      <c r="AH202" s="109"/>
      <c r="AI202" s="109"/>
      <c r="AJ202" s="109"/>
      <c r="AK202" s="109"/>
      <c r="AL202" s="109"/>
      <c r="AM202" s="109"/>
      <c r="AN202" s="109"/>
      <c r="AO202" s="109"/>
      <c r="AP202" s="109"/>
      <c r="AQ202" s="109"/>
      <c r="AR202" s="109"/>
      <c r="AS202" s="109"/>
      <c r="AT202" s="109"/>
      <c r="AU202" s="109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I202" s="97"/>
    </row>
    <row r="203" spans="4:61" ht="15">
      <c r="D203" s="94" t="s">
        <v>446</v>
      </c>
      <c r="Q203"/>
      <c r="R203"/>
      <c r="S203"/>
      <c r="T203" s="109"/>
      <c r="U203" s="109"/>
      <c r="V203" s="109"/>
      <c r="W203" s="109"/>
      <c r="X203" s="109"/>
      <c r="Y203" s="109"/>
      <c r="Z203" s="109"/>
      <c r="AA203" s="109"/>
      <c r="AB203" s="109"/>
      <c r="AC203"/>
      <c r="AD203"/>
      <c r="AE203"/>
      <c r="AF203" s="109"/>
      <c r="AG203" s="109"/>
      <c r="AH203" s="109"/>
      <c r="AI203" s="109"/>
      <c r="AJ203" s="109"/>
      <c r="AK203" s="109"/>
      <c r="AL203" s="109"/>
      <c r="AM203" s="109"/>
      <c r="AN203" s="109"/>
      <c r="AO203" s="109"/>
      <c r="AP203" s="109"/>
      <c r="AQ203" s="109"/>
      <c r="AR203" s="109"/>
      <c r="AS203" s="109"/>
      <c r="AT203" s="109"/>
      <c r="AU203" s="109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I203" s="97"/>
    </row>
    <row r="204" spans="4:61" ht="15">
      <c r="D204" s="94" t="s">
        <v>455</v>
      </c>
      <c r="Q204"/>
      <c r="R204"/>
      <c r="S204"/>
      <c r="T204" s="109"/>
      <c r="U204" s="109"/>
      <c r="V204" s="109"/>
      <c r="W204" s="109"/>
      <c r="X204" s="109"/>
      <c r="Y204" s="109"/>
      <c r="Z204" s="109"/>
      <c r="AA204" s="109"/>
      <c r="AB204" s="109"/>
      <c r="AC204"/>
      <c r="AD204"/>
      <c r="AE204"/>
      <c r="AF204" s="109"/>
      <c r="AG204" s="109"/>
      <c r="AH204" s="109"/>
      <c r="AI204" s="109"/>
      <c r="AJ204" s="109"/>
      <c r="AK204" s="109"/>
      <c r="AL204" s="109"/>
      <c r="AM204" s="109"/>
      <c r="AN204" s="109"/>
      <c r="AO204" s="109"/>
      <c r="AP204" s="109"/>
      <c r="AQ204" s="109"/>
      <c r="AR204" s="109"/>
      <c r="AS204" s="109"/>
      <c r="AT204" s="109"/>
      <c r="AU204" s="109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I204" s="97"/>
    </row>
    <row r="205" spans="4:61" ht="15">
      <c r="D205" s="94" t="s">
        <v>573</v>
      </c>
      <c r="Q205"/>
      <c r="R205"/>
      <c r="S205"/>
      <c r="T205" s="109"/>
      <c r="U205" s="109"/>
      <c r="V205" s="109"/>
      <c r="W205" s="109"/>
      <c r="X205" s="109"/>
      <c r="Y205" s="109"/>
      <c r="Z205" s="109"/>
      <c r="AA205" s="109"/>
      <c r="AB205" s="109"/>
      <c r="AC205"/>
      <c r="AD205"/>
      <c r="AE205"/>
      <c r="AF205" s="109"/>
      <c r="AG205" s="109"/>
      <c r="AH205" s="109"/>
      <c r="AI205" s="109"/>
      <c r="AJ205" s="109"/>
      <c r="AK205" s="109"/>
      <c r="AL205" s="109"/>
      <c r="AM205" s="109"/>
      <c r="AN205" s="109"/>
      <c r="AO205" s="109"/>
      <c r="AP205" s="109"/>
      <c r="AQ205" s="109"/>
      <c r="AR205" s="109"/>
      <c r="AS205" s="109"/>
      <c r="AT205" s="109"/>
      <c r="AU205" s="109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I205" s="97"/>
    </row>
    <row r="206" spans="4:61" ht="15">
      <c r="D206" s="94" t="s">
        <v>660</v>
      </c>
      <c r="Q206"/>
      <c r="R206"/>
      <c r="S206"/>
      <c r="T206" s="109"/>
      <c r="U206" s="109"/>
      <c r="V206" s="109"/>
      <c r="W206" s="109"/>
      <c r="X206" s="109"/>
      <c r="Y206" s="109"/>
      <c r="Z206" s="109"/>
      <c r="AA206" s="109"/>
      <c r="AB206" s="109"/>
      <c r="AC206"/>
      <c r="AD206"/>
      <c r="AE206"/>
      <c r="AF206" s="109"/>
      <c r="AG206" s="109"/>
      <c r="AH206" s="109"/>
      <c r="AI206" s="109"/>
      <c r="AJ206" s="109"/>
      <c r="AK206" s="109"/>
      <c r="AL206" s="109"/>
      <c r="AM206" s="109"/>
      <c r="AN206" s="109"/>
      <c r="AO206" s="109"/>
      <c r="AP206" s="109"/>
      <c r="AQ206" s="109"/>
      <c r="AR206" s="109"/>
      <c r="AS206" s="109"/>
      <c r="AT206" s="109"/>
      <c r="AU206" s="109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I206" s="97"/>
    </row>
    <row r="207" spans="4:61" ht="15">
      <c r="D207" s="94" t="s">
        <v>464</v>
      </c>
      <c r="Q207"/>
      <c r="R207"/>
      <c r="S207"/>
      <c r="T207" s="109"/>
      <c r="U207" s="109"/>
      <c r="V207" s="109"/>
      <c r="W207" s="109"/>
      <c r="X207" s="109"/>
      <c r="Y207" s="109"/>
      <c r="Z207" s="109"/>
      <c r="AA207" s="109"/>
      <c r="AB207" s="109"/>
      <c r="AC207"/>
      <c r="AD207"/>
      <c r="AE207"/>
      <c r="AF207" s="109"/>
      <c r="AG207" s="109"/>
      <c r="AH207" s="109"/>
      <c r="AI207" s="109"/>
      <c r="AJ207" s="109"/>
      <c r="AK207" s="109"/>
      <c r="AL207" s="109"/>
      <c r="AM207" s="109"/>
      <c r="AN207" s="109"/>
      <c r="AO207" s="109"/>
      <c r="AP207" s="109"/>
      <c r="AQ207" s="109"/>
      <c r="AR207" s="109"/>
      <c r="AS207" s="109"/>
      <c r="AT207" s="109"/>
      <c r="AU207" s="109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I207" s="97"/>
    </row>
    <row r="208" spans="4:61" ht="15">
      <c r="D208" s="94" t="s">
        <v>473</v>
      </c>
      <c r="Q208"/>
      <c r="R208"/>
      <c r="S208"/>
      <c r="T208" s="109"/>
      <c r="U208" s="109"/>
      <c r="V208" s="109"/>
      <c r="W208" s="109"/>
      <c r="X208" s="109"/>
      <c r="Y208" s="109"/>
      <c r="Z208" s="109"/>
      <c r="AA208" s="109"/>
      <c r="AB208" s="109"/>
      <c r="AC208"/>
      <c r="AD208"/>
      <c r="AE208"/>
      <c r="AF208" s="109"/>
      <c r="AG208" s="109"/>
      <c r="AH208" s="109"/>
      <c r="AI208" s="109"/>
      <c r="AJ208" s="109"/>
      <c r="AK208" s="109"/>
      <c r="AL208" s="109"/>
      <c r="AM208" s="109"/>
      <c r="AN208" s="109"/>
      <c r="AO208" s="109"/>
      <c r="AP208" s="109"/>
      <c r="AQ208" s="109"/>
      <c r="AR208" s="109"/>
      <c r="AS208" s="109"/>
      <c r="AT208" s="109"/>
      <c r="AU208" s="109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I208" s="97"/>
    </row>
    <row r="209" spans="4:61" ht="15">
      <c r="D209" s="94" t="s">
        <v>481</v>
      </c>
      <c r="Q209"/>
      <c r="R209"/>
      <c r="S209"/>
      <c r="T209" s="109"/>
      <c r="U209" s="109"/>
      <c r="V209" s="109"/>
      <c r="W209" s="109"/>
      <c r="X209" s="109"/>
      <c r="Y209" s="109"/>
      <c r="Z209" s="109"/>
      <c r="AA209" s="109"/>
      <c r="AB209" s="109"/>
      <c r="AC209"/>
      <c r="AD209"/>
      <c r="AE209"/>
      <c r="AF209" s="109"/>
      <c r="AG209" s="109"/>
      <c r="AH209" s="109"/>
      <c r="AI209" s="109"/>
      <c r="AJ209" s="109"/>
      <c r="AK209" s="109"/>
      <c r="AL209" s="109"/>
      <c r="AM209" s="109"/>
      <c r="AN209" s="109"/>
      <c r="AO209" s="109"/>
      <c r="AP209" s="109"/>
      <c r="AQ209" s="109"/>
      <c r="AR209" s="109"/>
      <c r="AS209" s="109"/>
      <c r="AT209" s="109"/>
      <c r="AU209" s="109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I209" s="97"/>
    </row>
    <row r="210" spans="4:61" ht="15">
      <c r="D210" s="94" t="s">
        <v>577</v>
      </c>
      <c r="Q210"/>
      <c r="R210"/>
      <c r="S210"/>
      <c r="T210" s="109"/>
      <c r="U210" s="109"/>
      <c r="V210" s="109"/>
      <c r="W210" s="109"/>
      <c r="X210" s="109"/>
      <c r="Y210" s="109"/>
      <c r="Z210" s="109"/>
      <c r="AA210" s="109"/>
      <c r="AB210" s="109"/>
      <c r="AC210"/>
      <c r="AD210"/>
      <c r="AE210"/>
      <c r="AF210" s="109"/>
      <c r="AG210" s="109"/>
      <c r="AH210" s="109"/>
      <c r="AI210" s="109"/>
      <c r="AJ210" s="109"/>
      <c r="AK210" s="109"/>
      <c r="AL210" s="109"/>
      <c r="AM210" s="109"/>
      <c r="AN210" s="109"/>
      <c r="AO210" s="109"/>
      <c r="AP210" s="109"/>
      <c r="AQ210" s="109"/>
      <c r="AR210" s="109"/>
      <c r="AS210" s="109"/>
      <c r="AT210" s="109"/>
      <c r="AU210" s="109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I210" s="97"/>
    </row>
    <row r="211" spans="4:61" ht="15">
      <c r="D211" s="94" t="s">
        <v>661</v>
      </c>
      <c r="Q211"/>
      <c r="R211"/>
      <c r="S211"/>
      <c r="T211" s="109"/>
      <c r="U211" s="109"/>
      <c r="V211" s="109"/>
      <c r="W211" s="109"/>
      <c r="X211" s="109"/>
      <c r="Y211" s="109"/>
      <c r="Z211" s="109"/>
      <c r="AA211" s="109"/>
      <c r="AB211" s="109"/>
      <c r="AC211"/>
      <c r="AD211"/>
      <c r="AE211"/>
      <c r="AF211" s="109"/>
      <c r="AG211" s="109"/>
      <c r="AH211" s="109"/>
      <c r="AI211" s="109"/>
      <c r="AJ211" s="109"/>
      <c r="AK211" s="109"/>
      <c r="AL211" s="109"/>
      <c r="AM211" s="109"/>
      <c r="AN211" s="109"/>
      <c r="AO211" s="109"/>
      <c r="AP211" s="109"/>
      <c r="AQ211" s="109"/>
      <c r="AR211" s="109"/>
      <c r="AS211" s="109"/>
      <c r="AT211" s="109"/>
      <c r="AU211" s="109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I211" s="97"/>
    </row>
    <row r="212" spans="4:61" ht="15">
      <c r="D212" s="94" t="s">
        <v>487</v>
      </c>
      <c r="Q212"/>
      <c r="R212"/>
      <c r="S212"/>
      <c r="T212" s="109"/>
      <c r="U212" s="109"/>
      <c r="V212" s="109"/>
      <c r="W212" s="109"/>
      <c r="X212" s="109"/>
      <c r="Y212" s="109"/>
      <c r="Z212" s="109"/>
      <c r="AA212" s="109"/>
      <c r="AB212" s="109"/>
      <c r="AC212" s="109"/>
      <c r="AD212" s="109"/>
      <c r="AE212" s="109"/>
      <c r="AF212" s="109"/>
      <c r="AG212" s="109"/>
      <c r="AH212" s="109"/>
      <c r="AI212" s="109"/>
      <c r="AJ212" s="109"/>
      <c r="AK212" s="109"/>
      <c r="AL212" s="109"/>
      <c r="AM212" s="109"/>
      <c r="AN212" s="109"/>
      <c r="AO212" s="109"/>
      <c r="AP212" s="109"/>
      <c r="AQ212" s="109"/>
      <c r="AR212" s="109"/>
      <c r="AS212" s="109"/>
      <c r="AT212" s="109"/>
      <c r="AU212" s="109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I212" s="97"/>
    </row>
    <row r="213" spans="4:61" ht="15">
      <c r="D213" s="94" t="s">
        <v>494</v>
      </c>
      <c r="Q213"/>
      <c r="R213"/>
      <c r="S213"/>
      <c r="T213" s="109"/>
      <c r="U213" s="109"/>
      <c r="V213" s="109"/>
      <c r="W213" s="109"/>
      <c r="X213" s="109"/>
      <c r="Y213" s="109"/>
      <c r="Z213" s="109"/>
      <c r="AA213" s="109"/>
      <c r="AB213" s="109"/>
      <c r="AC213" s="109"/>
      <c r="AD213" s="109"/>
      <c r="AE213" s="109"/>
      <c r="AF213" s="109"/>
      <c r="AG213" s="109"/>
      <c r="AH213" s="109"/>
      <c r="AI213" s="109"/>
      <c r="AJ213" s="109"/>
      <c r="AK213" s="109"/>
      <c r="AL213" s="109"/>
      <c r="AM213" s="109"/>
      <c r="AN213" s="109"/>
      <c r="AO213" s="109"/>
      <c r="AP213" s="109"/>
      <c r="AQ213" s="109"/>
      <c r="AR213" s="109"/>
      <c r="AS213" s="109"/>
      <c r="AT213" s="109"/>
      <c r="AU213" s="109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I213" s="97"/>
    </row>
    <row r="214" spans="4:61" ht="15">
      <c r="D214" s="94" t="s">
        <v>580</v>
      </c>
      <c r="Q214"/>
      <c r="R214"/>
      <c r="S214"/>
      <c r="T214" s="109"/>
      <c r="U214" s="109"/>
      <c r="V214" s="109"/>
      <c r="W214" s="109"/>
      <c r="X214" s="109"/>
      <c r="Y214" s="109"/>
      <c r="Z214" s="109"/>
      <c r="AA214" s="109"/>
      <c r="AB214" s="109"/>
      <c r="AC214" s="109"/>
      <c r="AD214" s="109"/>
      <c r="AE214" s="109"/>
      <c r="AF214" s="109"/>
      <c r="AG214" s="109"/>
      <c r="AH214" s="109"/>
      <c r="AI214" s="109"/>
      <c r="AJ214" s="109"/>
      <c r="AK214" s="109"/>
      <c r="AL214" s="109"/>
      <c r="AM214" s="109"/>
      <c r="AN214" s="109"/>
      <c r="AO214" s="109"/>
      <c r="AP214" s="109"/>
      <c r="AQ214" s="109"/>
      <c r="AR214" s="109"/>
      <c r="AS214" s="109"/>
      <c r="AT214" s="109"/>
      <c r="AU214" s="109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I214" s="97"/>
    </row>
    <row r="215" spans="4:61" ht="15">
      <c r="D215" s="94" t="s">
        <v>582</v>
      </c>
      <c r="Q215"/>
      <c r="R215"/>
      <c r="S215"/>
      <c r="T215" s="109"/>
      <c r="U215" s="109"/>
      <c r="V215" s="109"/>
      <c r="W215" s="109"/>
      <c r="X215" s="109"/>
      <c r="Y215" s="109"/>
      <c r="Z215" s="109"/>
      <c r="AA215" s="109"/>
      <c r="AB215" s="109"/>
      <c r="AC215" s="109"/>
      <c r="AD215" s="109"/>
      <c r="AE215" s="109"/>
      <c r="AF215" s="109"/>
      <c r="AG215" s="109"/>
      <c r="AH215" s="109"/>
      <c r="AI215" s="109"/>
      <c r="AJ215" s="109"/>
      <c r="AK215" s="109"/>
      <c r="AL215" s="109"/>
      <c r="AM215" s="109"/>
      <c r="AN215" s="109"/>
      <c r="AO215" s="109"/>
      <c r="AP215" s="109"/>
      <c r="AQ215" s="109"/>
      <c r="AR215" s="109"/>
      <c r="AS215" s="109"/>
      <c r="AT215" s="109"/>
      <c r="AU215" s="109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I215" s="97"/>
    </row>
    <row r="216" spans="4:61" ht="15">
      <c r="D216" s="94" t="s">
        <v>585</v>
      </c>
      <c r="Q216"/>
      <c r="R216"/>
      <c r="S216"/>
      <c r="T216" s="109"/>
      <c r="U216" s="109"/>
      <c r="V216" s="109"/>
      <c r="W216" s="109"/>
      <c r="X216" s="109"/>
      <c r="Y216" s="109"/>
      <c r="Z216" s="109"/>
      <c r="AA216" s="109"/>
      <c r="AB216" s="109"/>
      <c r="AC216" s="109"/>
      <c r="AD216" s="109"/>
      <c r="AE216" s="109"/>
      <c r="AF216" s="109"/>
      <c r="AG216" s="109"/>
      <c r="AH216" s="109"/>
      <c r="AI216" s="109"/>
      <c r="AJ216" s="109"/>
      <c r="AK216" s="109"/>
      <c r="AL216" s="109"/>
      <c r="AM216" s="109"/>
      <c r="AN216" s="109"/>
      <c r="AO216" s="109"/>
      <c r="AP216" s="109"/>
      <c r="AQ216" s="109"/>
      <c r="AR216" s="109"/>
      <c r="AS216" s="109"/>
      <c r="AT216" s="109"/>
      <c r="AU216" s="109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I216" s="97"/>
    </row>
    <row r="217" spans="4:61" ht="15">
      <c r="D217" s="94" t="s">
        <v>300</v>
      </c>
      <c r="Q217"/>
      <c r="R217"/>
      <c r="S217"/>
    </row>
    <row r="218" spans="4:61">
      <c r="D218" s="94" t="s">
        <v>313</v>
      </c>
    </row>
    <row r="219" spans="4:61">
      <c r="D219" s="94" t="s">
        <v>327</v>
      </c>
    </row>
    <row r="220" spans="4:61">
      <c r="D220" s="94" t="s">
        <v>662</v>
      </c>
    </row>
    <row r="221" spans="4:61">
      <c r="D221" s="94" t="s">
        <v>663</v>
      </c>
    </row>
    <row r="222" spans="4:61">
      <c r="D222" s="94" t="s">
        <v>664</v>
      </c>
    </row>
    <row r="223" spans="4:61">
      <c r="D223" s="94" t="s">
        <v>665</v>
      </c>
    </row>
    <row r="224" spans="4:61">
      <c r="D224" s="94" t="s">
        <v>343</v>
      </c>
    </row>
    <row r="225" spans="4:4">
      <c r="D225" s="94" t="s">
        <v>436</v>
      </c>
    </row>
    <row r="226" spans="4:4">
      <c r="D226" s="94" t="s">
        <v>447</v>
      </c>
    </row>
    <row r="227" spans="4:4">
      <c r="D227" s="94" t="s">
        <v>666</v>
      </c>
    </row>
    <row r="228" spans="4:4">
      <c r="D228" s="94" t="s">
        <v>357</v>
      </c>
    </row>
    <row r="229" spans="4:4">
      <c r="D229" s="94" t="s">
        <v>370</v>
      </c>
    </row>
    <row r="230" spans="4:4">
      <c r="D230" s="94" t="s">
        <v>667</v>
      </c>
    </row>
    <row r="231" spans="4:4">
      <c r="D231" s="94" t="s">
        <v>668</v>
      </c>
    </row>
    <row r="232" spans="4:4">
      <c r="D232" s="94" t="s">
        <v>382</v>
      </c>
    </row>
    <row r="233" spans="4:4">
      <c r="D233" s="94" t="s">
        <v>456</v>
      </c>
    </row>
    <row r="234" spans="4:4">
      <c r="D234" s="94" t="s">
        <v>465</v>
      </c>
    </row>
    <row r="235" spans="4:4">
      <c r="D235" s="94" t="s">
        <v>394</v>
      </c>
    </row>
    <row r="236" spans="4:4">
      <c r="D236" s="94" t="s">
        <v>251</v>
      </c>
    </row>
    <row r="237" spans="4:4">
      <c r="D237" s="94" t="s">
        <v>278</v>
      </c>
    </row>
    <row r="238" spans="4:4">
      <c r="D238" s="94" t="s">
        <v>669</v>
      </c>
    </row>
    <row r="239" spans="4:4">
      <c r="D239" s="94" t="s">
        <v>670</v>
      </c>
    </row>
    <row r="240" spans="4:4">
      <c r="D240" s="94" t="s">
        <v>671</v>
      </c>
    </row>
    <row r="241" spans="4:4">
      <c r="D241" s="94" t="s">
        <v>290</v>
      </c>
    </row>
    <row r="242" spans="4:4">
      <c r="D242" s="94" t="s">
        <v>491</v>
      </c>
    </row>
    <row r="243" spans="4:4">
      <c r="D243" s="94" t="s">
        <v>498</v>
      </c>
    </row>
    <row r="244" spans="4:4">
      <c r="D244" s="94" t="s">
        <v>505</v>
      </c>
    </row>
    <row r="245" spans="4:4">
      <c r="D245" s="94" t="s">
        <v>302</v>
      </c>
    </row>
    <row r="246" spans="4:4">
      <c r="D246" s="94" t="s">
        <v>315</v>
      </c>
    </row>
    <row r="247" spans="4:4">
      <c r="D247" s="94" t="s">
        <v>672</v>
      </c>
    </row>
    <row r="248" spans="4:4">
      <c r="D248" s="94" t="s">
        <v>673</v>
      </c>
    </row>
    <row r="249" spans="4:4">
      <c r="D249" s="94" t="s">
        <v>330</v>
      </c>
    </row>
    <row r="250" spans="4:4">
      <c r="D250" s="94" t="s">
        <v>512</v>
      </c>
    </row>
    <row r="251" spans="4:4">
      <c r="D251" s="94" t="s">
        <v>519</v>
      </c>
    </row>
    <row r="252" spans="4:4">
      <c r="D252" s="94" t="s">
        <v>525</v>
      </c>
    </row>
    <row r="253" spans="4:4">
      <c r="D253" s="94" t="s">
        <v>530</v>
      </c>
    </row>
    <row r="254" spans="4:4">
      <c r="D254" s="94" t="s">
        <v>534</v>
      </c>
    </row>
    <row r="255" spans="4:4">
      <c r="D255" s="94" t="s">
        <v>538</v>
      </c>
    </row>
    <row r="256" spans="4:4">
      <c r="D256" s="94" t="s">
        <v>540</v>
      </c>
    </row>
    <row r="257" spans="4:4">
      <c r="D257" s="94" t="s">
        <v>543</v>
      </c>
    </row>
    <row r="258" spans="4:4">
      <c r="D258" s="94" t="s">
        <v>346</v>
      </c>
    </row>
    <row r="259" spans="4:4">
      <c r="D259" s="94" t="s">
        <v>360</v>
      </c>
    </row>
    <row r="260" spans="4:4">
      <c r="D260" s="94" t="s">
        <v>372</v>
      </c>
    </row>
    <row r="261" spans="4:4">
      <c r="D261" s="94" t="s">
        <v>546</v>
      </c>
    </row>
    <row r="262" spans="4:4">
      <c r="D262" s="94" t="s">
        <v>550</v>
      </c>
    </row>
    <row r="263" spans="4:4">
      <c r="D263" s="94" t="s">
        <v>554</v>
      </c>
    </row>
    <row r="264" spans="4:4">
      <c r="D264" s="94" t="s">
        <v>385</v>
      </c>
    </row>
    <row r="265" spans="4:4">
      <c r="D265" s="94" t="s">
        <v>397</v>
      </c>
    </row>
    <row r="266" spans="4:4">
      <c r="D266" s="94" t="s">
        <v>409</v>
      </c>
    </row>
    <row r="267" spans="4:4">
      <c r="D267" s="94" t="s">
        <v>558</v>
      </c>
    </row>
    <row r="268" spans="4:4">
      <c r="D268" s="94" t="s">
        <v>561</v>
      </c>
    </row>
    <row r="269" spans="4:4">
      <c r="D269" s="94" t="s">
        <v>674</v>
      </c>
    </row>
    <row r="270" spans="4:4">
      <c r="D270" s="94" t="s">
        <v>419</v>
      </c>
    </row>
    <row r="271" spans="4:4">
      <c r="D271" s="94" t="s">
        <v>675</v>
      </c>
    </row>
    <row r="272" spans="4:4">
      <c r="D272" s="94" t="s">
        <v>563</v>
      </c>
    </row>
    <row r="273" spans="4:4">
      <c r="D273" s="94" t="s">
        <v>676</v>
      </c>
    </row>
    <row r="274" spans="4:4">
      <c r="D274" s="94" t="s">
        <v>677</v>
      </c>
    </row>
    <row r="275" spans="4:4">
      <c r="D275" s="94" t="s">
        <v>429</v>
      </c>
    </row>
    <row r="276" spans="4:4">
      <c r="D276" s="94" t="s">
        <v>678</v>
      </c>
    </row>
    <row r="277" spans="4:4">
      <c r="D277" s="94" t="s">
        <v>679</v>
      </c>
    </row>
    <row r="278" spans="4:4">
      <c r="D278" s="94" t="s">
        <v>439</v>
      </c>
    </row>
    <row r="279" spans="4:4">
      <c r="D279" s="94" t="s">
        <v>680</v>
      </c>
    </row>
    <row r="280" spans="4:4">
      <c r="D280" s="94" t="s">
        <v>681</v>
      </c>
    </row>
    <row r="281" spans="4:4">
      <c r="D281" s="94" t="s">
        <v>682</v>
      </c>
    </row>
    <row r="282" spans="4:4">
      <c r="D282" s="94" t="s">
        <v>683</v>
      </c>
    </row>
    <row r="283" spans="4:4">
      <c r="D283" s="94" t="s">
        <v>684</v>
      </c>
    </row>
    <row r="284" spans="4:4">
      <c r="D284" s="94" t="s">
        <v>685</v>
      </c>
    </row>
    <row r="285" spans="4:4">
      <c r="D285" s="94" t="s">
        <v>440</v>
      </c>
    </row>
    <row r="286" spans="4:4">
      <c r="D286" s="94" t="s">
        <v>451</v>
      </c>
    </row>
    <row r="287" spans="4:4">
      <c r="D287" s="94" t="s">
        <v>686</v>
      </c>
    </row>
    <row r="288" spans="4:4">
      <c r="D288" s="94" t="s">
        <v>687</v>
      </c>
    </row>
    <row r="289" spans="4:4">
      <c r="D289" s="94" t="s">
        <v>688</v>
      </c>
    </row>
    <row r="290" spans="4:4">
      <c r="D290" s="94" t="s">
        <v>547</v>
      </c>
    </row>
    <row r="291" spans="4:4">
      <c r="D291" s="94" t="s">
        <v>689</v>
      </c>
    </row>
    <row r="292" spans="4:4">
      <c r="D292" s="94" t="s">
        <v>690</v>
      </c>
    </row>
    <row r="293" spans="4:4">
      <c r="D293" s="94" t="s">
        <v>460</v>
      </c>
    </row>
    <row r="294" spans="4:4">
      <c r="D294" s="94" t="s">
        <v>691</v>
      </c>
    </row>
    <row r="295" spans="4:4">
      <c r="D295" s="94" t="s">
        <v>469</v>
      </c>
    </row>
    <row r="296" spans="4:4">
      <c r="D296" s="94" t="s">
        <v>692</v>
      </c>
    </row>
    <row r="297" spans="4:4">
      <c r="D297" s="94" t="s">
        <v>693</v>
      </c>
    </row>
    <row r="298" spans="4:4">
      <c r="D298" s="94" t="s">
        <v>478</v>
      </c>
    </row>
    <row r="299" spans="4:4">
      <c r="D299" s="94" t="s">
        <v>551</v>
      </c>
    </row>
    <row r="300" spans="4:4">
      <c r="D300" s="94" t="s">
        <v>555</v>
      </c>
    </row>
    <row r="301" spans="4:4">
      <c r="D301" s="94" t="s">
        <v>486</v>
      </c>
    </row>
    <row r="302" spans="4:4">
      <c r="D302" s="94" t="s">
        <v>694</v>
      </c>
    </row>
    <row r="303" spans="4:4">
      <c r="D303" s="94" t="s">
        <v>492</v>
      </c>
    </row>
    <row r="304" spans="4:4">
      <c r="D304" s="94" t="s">
        <v>499</v>
      </c>
    </row>
    <row r="305" spans="4:4">
      <c r="D305" s="94" t="s">
        <v>506</v>
      </c>
    </row>
    <row r="306" spans="4:4">
      <c r="D306" s="94" t="s">
        <v>513</v>
      </c>
    </row>
    <row r="307" spans="4:4">
      <c r="D307" s="94" t="s">
        <v>384</v>
      </c>
    </row>
    <row r="308" spans="4:4">
      <c r="D308" s="94" t="s">
        <v>396</v>
      </c>
    </row>
    <row r="309" spans="4:4">
      <c r="D309" s="94" t="s">
        <v>408</v>
      </c>
    </row>
    <row r="310" spans="4:4">
      <c r="D310" s="94" t="s">
        <v>695</v>
      </c>
    </row>
    <row r="311" spans="4:4">
      <c r="D311" s="94" t="s">
        <v>696</v>
      </c>
    </row>
    <row r="312" spans="4:4">
      <c r="D312" s="94" t="s">
        <v>697</v>
      </c>
    </row>
    <row r="313" spans="4:4">
      <c r="D313" s="94" t="s">
        <v>698</v>
      </c>
    </row>
    <row r="314" spans="4:4">
      <c r="D314" s="94" t="s">
        <v>699</v>
      </c>
    </row>
    <row r="315" spans="4:4">
      <c r="D315" s="94" t="s">
        <v>700</v>
      </c>
    </row>
    <row r="316" spans="4:4">
      <c r="D316" s="94" t="s">
        <v>418</v>
      </c>
    </row>
    <row r="317" spans="4:4">
      <c r="D317" s="94" t="s">
        <v>511</v>
      </c>
    </row>
    <row r="318" spans="4:4">
      <c r="D318" s="94" t="s">
        <v>518</v>
      </c>
    </row>
    <row r="319" spans="4:4">
      <c r="D319" s="94" t="s">
        <v>701</v>
      </c>
    </row>
    <row r="320" spans="4:4">
      <c r="D320" s="94" t="s">
        <v>702</v>
      </c>
    </row>
    <row r="321" spans="4:4">
      <c r="D321" s="94" t="s">
        <v>703</v>
      </c>
    </row>
    <row r="322" spans="4:4">
      <c r="D322" s="94" t="s">
        <v>704</v>
      </c>
    </row>
    <row r="323" spans="4:4">
      <c r="D323" s="94" t="s">
        <v>705</v>
      </c>
    </row>
    <row r="324" spans="4:4">
      <c r="D324" s="94" t="s">
        <v>706</v>
      </c>
    </row>
    <row r="325" spans="4:4">
      <c r="D325" s="94" t="s">
        <v>707</v>
      </c>
    </row>
    <row r="326" spans="4:4">
      <c r="D326" s="94" t="s">
        <v>708</v>
      </c>
    </row>
    <row r="327" spans="4:4">
      <c r="D327" s="94" t="s">
        <v>428</v>
      </c>
    </row>
    <row r="328" spans="4:4">
      <c r="D328" s="94" t="s">
        <v>438</v>
      </c>
    </row>
    <row r="329" spans="4:4">
      <c r="D329" s="94" t="s">
        <v>709</v>
      </c>
    </row>
    <row r="330" spans="4:4">
      <c r="D330" s="94" t="s">
        <v>710</v>
      </c>
    </row>
    <row r="331" spans="4:4">
      <c r="D331" s="94" t="s">
        <v>711</v>
      </c>
    </row>
    <row r="332" spans="4:4">
      <c r="D332" s="94" t="s">
        <v>712</v>
      </c>
    </row>
    <row r="333" spans="4:4">
      <c r="D333" s="94" t="s">
        <v>474</v>
      </c>
    </row>
    <row r="334" spans="4:4">
      <c r="D334" s="94" t="s">
        <v>713</v>
      </c>
    </row>
    <row r="335" spans="4:4">
      <c r="D335" s="94" t="s">
        <v>714</v>
      </c>
    </row>
    <row r="336" spans="4:4">
      <c r="D336" s="94" t="s">
        <v>715</v>
      </c>
    </row>
    <row r="337" spans="4:4">
      <c r="D337" s="94" t="s">
        <v>716</v>
      </c>
    </row>
    <row r="338" spans="4:4">
      <c r="D338" s="94" t="s">
        <v>717</v>
      </c>
    </row>
    <row r="339" spans="4:4">
      <c r="D339" s="94" t="s">
        <v>718</v>
      </c>
    </row>
    <row r="340" spans="4:4">
      <c r="D340" s="94" t="s">
        <v>719</v>
      </c>
    </row>
    <row r="341" spans="4:4">
      <c r="D341" s="94" t="s">
        <v>720</v>
      </c>
    </row>
    <row r="342" spans="4:4">
      <c r="D342" s="94" t="s">
        <v>721</v>
      </c>
    </row>
    <row r="343" spans="4:4">
      <c r="D343" s="94" t="s">
        <v>722</v>
      </c>
    </row>
    <row r="344" spans="4:4">
      <c r="D344" s="94" t="s">
        <v>723</v>
      </c>
    </row>
    <row r="345" spans="4:4">
      <c r="D345" s="94" t="s">
        <v>724</v>
      </c>
    </row>
    <row r="346" spans="4:4">
      <c r="D346" s="94" t="s">
        <v>482</v>
      </c>
    </row>
    <row r="347" spans="4:4">
      <c r="D347" s="94" t="s">
        <v>502</v>
      </c>
    </row>
    <row r="348" spans="4:4">
      <c r="D348" s="94" t="s">
        <v>509</v>
      </c>
    </row>
    <row r="349" spans="4:4">
      <c r="D349" s="94" t="s">
        <v>516</v>
      </c>
    </row>
    <row r="350" spans="4:4">
      <c r="D350" s="94" t="s">
        <v>488</v>
      </c>
    </row>
    <row r="351" spans="4:4">
      <c r="D351" s="94" t="s">
        <v>495</v>
      </c>
    </row>
    <row r="352" spans="4:4">
      <c r="D352" s="94" t="s">
        <v>725</v>
      </c>
    </row>
    <row r="353" spans="4:4">
      <c r="D353" s="94" t="s">
        <v>523</v>
      </c>
    </row>
    <row r="354" spans="4:4">
      <c r="D354" s="94" t="s">
        <v>529</v>
      </c>
    </row>
    <row r="355" spans="4:4">
      <c r="D355" s="94" t="s">
        <v>533</v>
      </c>
    </row>
    <row r="356" spans="4:4">
      <c r="D356" s="94" t="s">
        <v>726</v>
      </c>
    </row>
    <row r="357" spans="4:4">
      <c r="D357" s="94" t="s">
        <v>727</v>
      </c>
    </row>
    <row r="358" spans="4:4">
      <c r="D358" s="94" t="s">
        <v>728</v>
      </c>
    </row>
    <row r="359" spans="4:4">
      <c r="D359" s="94" t="s">
        <v>729</v>
      </c>
    </row>
    <row r="360" spans="4:4">
      <c r="D360" s="94" t="s">
        <v>730</v>
      </c>
    </row>
    <row r="361" spans="4:4">
      <c r="D361" s="94" t="s">
        <v>731</v>
      </c>
    </row>
    <row r="362" spans="4:4">
      <c r="D362" s="94" t="s">
        <v>732</v>
      </c>
    </row>
    <row r="363" spans="4:4">
      <c r="D363" s="94" t="s">
        <v>733</v>
      </c>
    </row>
    <row r="364" spans="4:4">
      <c r="D364" s="94" t="s">
        <v>734</v>
      </c>
    </row>
    <row r="365" spans="4:4">
      <c r="D365" s="94" t="s">
        <v>735</v>
      </c>
    </row>
    <row r="366" spans="4:4">
      <c r="D366" s="94" t="s">
        <v>736</v>
      </c>
    </row>
    <row r="367" spans="4:4">
      <c r="D367" s="94" t="s">
        <v>737</v>
      </c>
    </row>
    <row r="368" spans="4:4">
      <c r="D368" s="94" t="s">
        <v>738</v>
      </c>
    </row>
    <row r="369" spans="4:4">
      <c r="D369" s="94" t="s">
        <v>739</v>
      </c>
    </row>
    <row r="370" spans="4:4">
      <c r="D370" s="94" t="s">
        <v>740</v>
      </c>
    </row>
    <row r="371" spans="4:4">
      <c r="D371" s="94" t="s">
        <v>741</v>
      </c>
    </row>
    <row r="372" spans="4:4">
      <c r="D372" s="94" t="s">
        <v>742</v>
      </c>
    </row>
    <row r="373" spans="4:4">
      <c r="D373" s="94" t="s">
        <v>743</v>
      </c>
    </row>
    <row r="374" spans="4:4">
      <c r="D374" s="94" t="s">
        <v>744</v>
      </c>
    </row>
    <row r="375" spans="4:4">
      <c r="D375" s="94" t="s">
        <v>745</v>
      </c>
    </row>
    <row r="376" spans="4:4">
      <c r="D376" s="94" t="s">
        <v>746</v>
      </c>
    </row>
    <row r="377" spans="4:4">
      <c r="D377" s="94" t="s">
        <v>747</v>
      </c>
    </row>
    <row r="378" spans="4:4">
      <c r="D378" s="94" t="s">
        <v>748</v>
      </c>
    </row>
    <row r="379" spans="4:4">
      <c r="D379" s="94" t="s">
        <v>749</v>
      </c>
    </row>
    <row r="380" spans="4:4">
      <c r="D380" s="94" t="s">
        <v>750</v>
      </c>
    </row>
    <row r="381" spans="4:4">
      <c r="D381" s="94" t="s">
        <v>751</v>
      </c>
    </row>
    <row r="382" spans="4:4">
      <c r="D382" s="94" t="s">
        <v>752</v>
      </c>
    </row>
    <row r="383" spans="4:4">
      <c r="D383" s="94" t="s">
        <v>753</v>
      </c>
    </row>
    <row r="384" spans="4:4">
      <c r="D384" s="94" t="s">
        <v>754</v>
      </c>
    </row>
    <row r="385" spans="4:4">
      <c r="D385" s="94" t="s">
        <v>755</v>
      </c>
    </row>
    <row r="386" spans="4:4">
      <c r="D386" s="94" t="s">
        <v>756</v>
      </c>
    </row>
    <row r="387" spans="4:4">
      <c r="D387" s="94" t="s">
        <v>757</v>
      </c>
    </row>
    <row r="388" spans="4:4">
      <c r="D388" s="94" t="s">
        <v>758</v>
      </c>
    </row>
    <row r="389" spans="4:4">
      <c r="D389" s="94" t="s">
        <v>759</v>
      </c>
    </row>
    <row r="390" spans="4:4">
      <c r="D390" s="94" t="s">
        <v>760</v>
      </c>
    </row>
    <row r="391" spans="4:4">
      <c r="D391" s="94" t="s">
        <v>761</v>
      </c>
    </row>
    <row r="392" spans="4:4">
      <c r="D392" s="94" t="s">
        <v>762</v>
      </c>
    </row>
    <row r="393" spans="4:4">
      <c r="D393" s="94" t="s">
        <v>763</v>
      </c>
    </row>
    <row r="394" spans="4:4">
      <c r="D394" s="94" t="s">
        <v>764</v>
      </c>
    </row>
    <row r="395" spans="4:4">
      <c r="D395" s="94" t="s">
        <v>765</v>
      </c>
    </row>
    <row r="396" spans="4:4">
      <c r="D396" s="94" t="s">
        <v>766</v>
      </c>
    </row>
    <row r="397" spans="4:4">
      <c r="D397" s="94" t="s">
        <v>767</v>
      </c>
    </row>
    <row r="398" spans="4:4">
      <c r="D398" s="94" t="s">
        <v>768</v>
      </c>
    </row>
    <row r="399" spans="4:4">
      <c r="D399" s="94" t="s">
        <v>769</v>
      </c>
    </row>
    <row r="400" spans="4:4">
      <c r="D400" s="94" t="s">
        <v>770</v>
      </c>
    </row>
    <row r="401" spans="4:4">
      <c r="D401" s="94" t="s">
        <v>771</v>
      </c>
    </row>
    <row r="402" spans="4:4">
      <c r="D402" s="94" t="s">
        <v>772</v>
      </c>
    </row>
    <row r="403" spans="4:4">
      <c r="D403" s="94" t="s">
        <v>773</v>
      </c>
    </row>
    <row r="404" spans="4:4">
      <c r="D404" s="94" t="s">
        <v>774</v>
      </c>
    </row>
    <row r="405" spans="4:4">
      <c r="D405" s="94" t="s">
        <v>775</v>
      </c>
    </row>
    <row r="406" spans="4:4">
      <c r="D406" s="94" t="s">
        <v>776</v>
      </c>
    </row>
    <row r="407" spans="4:4">
      <c r="D407" s="94" t="s">
        <v>777</v>
      </c>
    </row>
    <row r="408" spans="4:4">
      <c r="D408" s="94" t="s">
        <v>778</v>
      </c>
    </row>
    <row r="409" spans="4:4">
      <c r="D409" s="94" t="s">
        <v>779</v>
      </c>
    </row>
    <row r="410" spans="4:4">
      <c r="D410" s="94" t="s">
        <v>780</v>
      </c>
    </row>
    <row r="411" spans="4:4">
      <c r="D411" s="94" t="s">
        <v>781</v>
      </c>
    </row>
    <row r="412" spans="4:4">
      <c r="D412" s="94" t="s">
        <v>782</v>
      </c>
    </row>
    <row r="413" spans="4:4">
      <c r="D413" s="94" t="s">
        <v>783</v>
      </c>
    </row>
    <row r="414" spans="4:4">
      <c r="D414" s="94" t="s">
        <v>784</v>
      </c>
    </row>
    <row r="415" spans="4:4">
      <c r="D415" s="94" t="s">
        <v>785</v>
      </c>
    </row>
    <row r="416" spans="4:4">
      <c r="D416" s="94" t="s">
        <v>786</v>
      </c>
    </row>
    <row r="417" spans="4:4">
      <c r="D417" s="94" t="s">
        <v>787</v>
      </c>
    </row>
    <row r="418" spans="4:4">
      <c r="D418" s="94" t="s">
        <v>788</v>
      </c>
    </row>
    <row r="419" spans="4:4">
      <c r="D419" s="94" t="s">
        <v>789</v>
      </c>
    </row>
    <row r="420" spans="4:4">
      <c r="D420" s="94" t="s">
        <v>790</v>
      </c>
    </row>
    <row r="421" spans="4:4">
      <c r="D421" s="94" t="s">
        <v>791</v>
      </c>
    </row>
    <row r="422" spans="4:4">
      <c r="D422" s="94" t="s">
        <v>792</v>
      </c>
    </row>
    <row r="423" spans="4:4">
      <c r="D423" s="94" t="s">
        <v>793</v>
      </c>
    </row>
    <row r="424" spans="4:4">
      <c r="D424" s="94" t="s">
        <v>794</v>
      </c>
    </row>
    <row r="425" spans="4:4">
      <c r="D425" s="94" t="s">
        <v>795</v>
      </c>
    </row>
    <row r="426" spans="4:4">
      <c r="D426" s="94" t="s">
        <v>796</v>
      </c>
    </row>
    <row r="427" spans="4:4">
      <c r="D427" s="94" t="s">
        <v>797</v>
      </c>
    </row>
    <row r="428" spans="4:4">
      <c r="D428" s="94" t="s">
        <v>798</v>
      </c>
    </row>
    <row r="429" spans="4:4">
      <c r="D429" s="94" t="s">
        <v>799</v>
      </c>
    </row>
    <row r="430" spans="4:4">
      <c r="D430" s="94" t="s">
        <v>800</v>
      </c>
    </row>
    <row r="431" spans="4:4">
      <c r="D431" s="94" t="s">
        <v>801</v>
      </c>
    </row>
    <row r="432" spans="4:4">
      <c r="D432" s="94" t="s">
        <v>802</v>
      </c>
    </row>
    <row r="433" spans="4:4">
      <c r="D433" s="94" t="s">
        <v>803</v>
      </c>
    </row>
    <row r="434" spans="4:4">
      <c r="D434" s="94" t="s">
        <v>804</v>
      </c>
    </row>
    <row r="435" spans="4:4">
      <c r="D435" s="94" t="s">
        <v>805</v>
      </c>
    </row>
    <row r="436" spans="4:4">
      <c r="D436" s="94" t="s">
        <v>806</v>
      </c>
    </row>
    <row r="437" spans="4:4">
      <c r="D437" s="94" t="s">
        <v>807</v>
      </c>
    </row>
    <row r="438" spans="4:4">
      <c r="D438" s="94" t="s">
        <v>808</v>
      </c>
    </row>
    <row r="439" spans="4:4">
      <c r="D439" s="94" t="s">
        <v>809</v>
      </c>
    </row>
    <row r="440" spans="4:4">
      <c r="D440" s="94" t="s">
        <v>810</v>
      </c>
    </row>
    <row r="441" spans="4:4">
      <c r="D441" s="94" t="s">
        <v>811</v>
      </c>
    </row>
    <row r="442" spans="4:4">
      <c r="D442" s="94" t="s">
        <v>812</v>
      </c>
    </row>
    <row r="443" spans="4:4">
      <c r="D443" s="94" t="s">
        <v>813</v>
      </c>
    </row>
    <row r="444" spans="4:4">
      <c r="D444" s="94" t="s">
        <v>814</v>
      </c>
    </row>
    <row r="445" spans="4:4">
      <c r="D445" s="94" t="s">
        <v>815</v>
      </c>
    </row>
    <row r="446" spans="4:4">
      <c r="D446" s="94" t="s">
        <v>816</v>
      </c>
    </row>
    <row r="447" spans="4:4">
      <c r="D447" s="94" t="s">
        <v>817</v>
      </c>
    </row>
    <row r="448" spans="4:4">
      <c r="D448" s="94" t="s">
        <v>818</v>
      </c>
    </row>
    <row r="449" spans="4:4">
      <c r="D449" s="94" t="s">
        <v>819</v>
      </c>
    </row>
    <row r="450" spans="4:4">
      <c r="D450" s="94" t="s">
        <v>820</v>
      </c>
    </row>
    <row r="451" spans="4:4">
      <c r="D451" s="94" t="s">
        <v>821</v>
      </c>
    </row>
    <row r="452" spans="4:4">
      <c r="D452" s="94" t="s">
        <v>822</v>
      </c>
    </row>
    <row r="453" spans="4:4">
      <c r="D453" s="94" t="s">
        <v>823</v>
      </c>
    </row>
    <row r="454" spans="4:4">
      <c r="D454" s="94" t="s">
        <v>824</v>
      </c>
    </row>
    <row r="455" spans="4:4">
      <c r="D455" s="94" t="s">
        <v>825</v>
      </c>
    </row>
    <row r="456" spans="4:4">
      <c r="D456" s="94" t="s">
        <v>826</v>
      </c>
    </row>
    <row r="457" spans="4:4">
      <c r="D457" s="94" t="s">
        <v>827</v>
      </c>
    </row>
    <row r="458" spans="4:4">
      <c r="D458" s="94" t="s">
        <v>828</v>
      </c>
    </row>
    <row r="459" spans="4:4">
      <c r="D459" s="94" t="s">
        <v>829</v>
      </c>
    </row>
    <row r="460" spans="4:4">
      <c r="D460" s="94" t="s">
        <v>830</v>
      </c>
    </row>
    <row r="461" spans="4:4">
      <c r="D461" s="94" t="s">
        <v>831</v>
      </c>
    </row>
    <row r="462" spans="4:4">
      <c r="D462" s="94" t="s">
        <v>832</v>
      </c>
    </row>
    <row r="463" spans="4:4">
      <c r="D463" s="94" t="s">
        <v>833</v>
      </c>
    </row>
    <row r="464" spans="4:4">
      <c r="D464" s="94" t="s">
        <v>834</v>
      </c>
    </row>
    <row r="465" spans="4:4">
      <c r="D465" s="94" t="s">
        <v>835</v>
      </c>
    </row>
    <row r="466" spans="4:4">
      <c r="D466" s="94" t="s">
        <v>836</v>
      </c>
    </row>
    <row r="467" spans="4:4">
      <c r="D467" s="94" t="s">
        <v>837</v>
      </c>
    </row>
    <row r="468" spans="4:4">
      <c r="D468" s="94" t="s">
        <v>838</v>
      </c>
    </row>
    <row r="469" spans="4:4">
      <c r="D469" s="94" t="s">
        <v>839</v>
      </c>
    </row>
    <row r="470" spans="4:4">
      <c r="D470" s="94" t="s">
        <v>840</v>
      </c>
    </row>
    <row r="471" spans="4:4">
      <c r="D471" s="94" t="s">
        <v>841</v>
      </c>
    </row>
    <row r="472" spans="4:4">
      <c r="D472" s="94" t="s">
        <v>842</v>
      </c>
    </row>
    <row r="473" spans="4:4">
      <c r="D473" s="94" t="s">
        <v>843</v>
      </c>
    </row>
    <row r="474" spans="4:4">
      <c r="D474" s="94" t="s">
        <v>844</v>
      </c>
    </row>
    <row r="475" spans="4:4">
      <c r="D475" s="94" t="s">
        <v>845</v>
      </c>
    </row>
    <row r="476" spans="4:4">
      <c r="D476" s="94" t="s">
        <v>846</v>
      </c>
    </row>
    <row r="477" spans="4:4">
      <c r="D477" s="94" t="s">
        <v>847</v>
      </c>
    </row>
    <row r="478" spans="4:4">
      <c r="D478" s="94" t="s">
        <v>848</v>
      </c>
    </row>
    <row r="479" spans="4:4">
      <c r="D479" s="94" t="s">
        <v>849</v>
      </c>
    </row>
    <row r="480" spans="4:4">
      <c r="D480" s="94" t="s">
        <v>850</v>
      </c>
    </row>
    <row r="481" spans="4:4">
      <c r="D481" s="94" t="s">
        <v>851</v>
      </c>
    </row>
    <row r="482" spans="4:4">
      <c r="D482" s="94" t="s">
        <v>852</v>
      </c>
    </row>
    <row r="483" spans="4:4">
      <c r="D483" s="94" t="s">
        <v>853</v>
      </c>
    </row>
    <row r="484" spans="4:4">
      <c r="D484" s="94" t="s">
        <v>854</v>
      </c>
    </row>
    <row r="485" spans="4:4">
      <c r="D485" s="94" t="s">
        <v>855</v>
      </c>
    </row>
    <row r="486" spans="4:4">
      <c r="D486" s="94" t="s">
        <v>856</v>
      </c>
    </row>
    <row r="487" spans="4:4">
      <c r="D487" s="94" t="s">
        <v>857</v>
      </c>
    </row>
    <row r="488" spans="4:4">
      <c r="D488" s="94" t="s">
        <v>858</v>
      </c>
    </row>
    <row r="489" spans="4:4">
      <c r="D489" s="94" t="s">
        <v>859</v>
      </c>
    </row>
    <row r="490" spans="4:4">
      <c r="D490" s="94" t="s">
        <v>860</v>
      </c>
    </row>
    <row r="491" spans="4:4">
      <c r="D491" s="94" t="s">
        <v>861</v>
      </c>
    </row>
    <row r="492" spans="4:4">
      <c r="D492" s="94" t="s">
        <v>862</v>
      </c>
    </row>
    <row r="493" spans="4:4">
      <c r="D493" s="94" t="s">
        <v>863</v>
      </c>
    </row>
    <row r="494" spans="4:4">
      <c r="D494" s="94" t="s">
        <v>864</v>
      </c>
    </row>
    <row r="495" spans="4:4">
      <c r="D495" s="94" t="s">
        <v>865</v>
      </c>
    </row>
    <row r="496" spans="4:4">
      <c r="D496" s="94" t="s">
        <v>866</v>
      </c>
    </row>
    <row r="497" spans="4:4">
      <c r="D497" s="94" t="s">
        <v>867</v>
      </c>
    </row>
    <row r="498" spans="4:4">
      <c r="D498" s="94" t="s">
        <v>868</v>
      </c>
    </row>
    <row r="499" spans="4:4">
      <c r="D499" s="94" t="s">
        <v>869</v>
      </c>
    </row>
    <row r="500" spans="4:4">
      <c r="D500" s="94" t="s">
        <v>870</v>
      </c>
    </row>
    <row r="501" spans="4:4">
      <c r="D501" s="94" t="s">
        <v>871</v>
      </c>
    </row>
    <row r="502" spans="4:4">
      <c r="D502" s="94" t="s">
        <v>872</v>
      </c>
    </row>
    <row r="503" spans="4:4">
      <c r="D503" s="94" t="s">
        <v>873</v>
      </c>
    </row>
    <row r="504" spans="4:4">
      <c r="D504" s="94" t="s">
        <v>874</v>
      </c>
    </row>
    <row r="505" spans="4:4">
      <c r="D505" s="94" t="s">
        <v>875</v>
      </c>
    </row>
    <row r="506" spans="4:4">
      <c r="D506" s="94" t="s">
        <v>876</v>
      </c>
    </row>
    <row r="507" spans="4:4">
      <c r="D507" s="94" t="s">
        <v>877</v>
      </c>
    </row>
    <row r="508" spans="4:4">
      <c r="D508" s="94" t="s">
        <v>878</v>
      </c>
    </row>
    <row r="509" spans="4:4">
      <c r="D509" s="94" t="s">
        <v>879</v>
      </c>
    </row>
    <row r="510" spans="4:4">
      <c r="D510" s="94" t="s">
        <v>880</v>
      </c>
    </row>
    <row r="511" spans="4:4">
      <c r="D511" s="94" t="s">
        <v>881</v>
      </c>
    </row>
    <row r="512" spans="4:4">
      <c r="D512" s="94" t="s">
        <v>882</v>
      </c>
    </row>
    <row r="513" spans="4:4">
      <c r="D513" s="94" t="s">
        <v>883</v>
      </c>
    </row>
    <row r="514" spans="4:4">
      <c r="D514" s="94" t="s">
        <v>884</v>
      </c>
    </row>
    <row r="515" spans="4:4">
      <c r="D515" s="94" t="s">
        <v>885</v>
      </c>
    </row>
    <row r="516" spans="4:4">
      <c r="D516" s="94" t="s">
        <v>886</v>
      </c>
    </row>
    <row r="517" spans="4:4">
      <c r="D517" s="94" t="s">
        <v>887</v>
      </c>
    </row>
    <row r="518" spans="4:4">
      <c r="D518" s="94" t="s">
        <v>888</v>
      </c>
    </row>
    <row r="519" spans="4:4">
      <c r="D519" s="94" t="s">
        <v>889</v>
      </c>
    </row>
    <row r="520" spans="4:4">
      <c r="D520" s="94" t="s">
        <v>890</v>
      </c>
    </row>
    <row r="521" spans="4:4">
      <c r="D521" s="94" t="s">
        <v>891</v>
      </c>
    </row>
    <row r="522" spans="4:4">
      <c r="D522" s="94" t="s">
        <v>892</v>
      </c>
    </row>
    <row r="523" spans="4:4">
      <c r="D523" s="94" t="s">
        <v>893</v>
      </c>
    </row>
    <row r="524" spans="4:4">
      <c r="D524" s="94" t="s">
        <v>894</v>
      </c>
    </row>
    <row r="525" spans="4:4">
      <c r="D525" s="94" t="s">
        <v>895</v>
      </c>
    </row>
    <row r="526" spans="4:4">
      <c r="D526" s="94" t="s">
        <v>896</v>
      </c>
    </row>
    <row r="527" spans="4:4">
      <c r="D527" s="94" t="s">
        <v>897</v>
      </c>
    </row>
    <row r="528" spans="4:4">
      <c r="D528" s="94" t="s">
        <v>898</v>
      </c>
    </row>
    <row r="529" spans="4:4">
      <c r="D529" s="94" t="s">
        <v>899</v>
      </c>
    </row>
    <row r="530" spans="4:4">
      <c r="D530" s="94" t="s">
        <v>900</v>
      </c>
    </row>
    <row r="531" spans="4:4">
      <c r="D531" s="94" t="s">
        <v>901</v>
      </c>
    </row>
    <row r="532" spans="4:4">
      <c r="D532" s="94" t="s">
        <v>902</v>
      </c>
    </row>
    <row r="533" spans="4:4">
      <c r="D533" s="94" t="s">
        <v>903</v>
      </c>
    </row>
    <row r="534" spans="4:4">
      <c r="D534" s="94" t="s">
        <v>904</v>
      </c>
    </row>
    <row r="535" spans="4:4">
      <c r="D535" s="94" t="s">
        <v>905</v>
      </c>
    </row>
    <row r="536" spans="4:4">
      <c r="D536" s="94" t="s">
        <v>906</v>
      </c>
    </row>
    <row r="537" spans="4:4">
      <c r="D537" s="94" t="s">
        <v>907</v>
      </c>
    </row>
    <row r="538" spans="4:4">
      <c r="D538" s="94" t="s">
        <v>908</v>
      </c>
    </row>
    <row r="539" spans="4:4">
      <c r="D539" s="94" t="s">
        <v>909</v>
      </c>
    </row>
    <row r="540" spans="4:4">
      <c r="D540" s="94" t="s">
        <v>910</v>
      </c>
    </row>
    <row r="541" spans="4:4">
      <c r="D541" s="94" t="s">
        <v>911</v>
      </c>
    </row>
    <row r="542" spans="4:4">
      <c r="D542" s="94" t="s">
        <v>912</v>
      </c>
    </row>
    <row r="543" spans="4:4">
      <c r="D543" s="94" t="s">
        <v>913</v>
      </c>
    </row>
    <row r="544" spans="4:4">
      <c r="D544" s="94" t="s">
        <v>914</v>
      </c>
    </row>
    <row r="545" spans="4:4">
      <c r="D545" s="94" t="s">
        <v>915</v>
      </c>
    </row>
    <row r="546" spans="4:4">
      <c r="D546" s="94" t="s">
        <v>916</v>
      </c>
    </row>
    <row r="547" spans="4:4">
      <c r="D547" s="94" t="s">
        <v>917</v>
      </c>
    </row>
    <row r="548" spans="4:4">
      <c r="D548" s="94" t="s">
        <v>918</v>
      </c>
    </row>
    <row r="549" spans="4:4">
      <c r="D549" s="94" t="s">
        <v>919</v>
      </c>
    </row>
    <row r="550" spans="4:4">
      <c r="D550" s="94" t="s">
        <v>920</v>
      </c>
    </row>
    <row r="551" spans="4:4">
      <c r="D551" s="94" t="s">
        <v>921</v>
      </c>
    </row>
    <row r="552" spans="4:4">
      <c r="D552" s="94" t="s">
        <v>922</v>
      </c>
    </row>
    <row r="553" spans="4:4">
      <c r="D553" s="94" t="s">
        <v>923</v>
      </c>
    </row>
    <row r="554" spans="4:4">
      <c r="D554" s="94" t="s">
        <v>924</v>
      </c>
    </row>
    <row r="555" spans="4:4">
      <c r="D555" s="94" t="s">
        <v>925</v>
      </c>
    </row>
    <row r="556" spans="4:4">
      <c r="D556" s="94" t="s">
        <v>926</v>
      </c>
    </row>
    <row r="557" spans="4:4">
      <c r="D557" s="94" t="s">
        <v>927</v>
      </c>
    </row>
    <row r="558" spans="4:4">
      <c r="D558" s="94" t="s">
        <v>928</v>
      </c>
    </row>
    <row r="559" spans="4:4">
      <c r="D559" s="94" t="s">
        <v>929</v>
      </c>
    </row>
    <row r="560" spans="4:4">
      <c r="D560" s="94" t="s">
        <v>930</v>
      </c>
    </row>
    <row r="561" spans="4:4">
      <c r="D561" s="94" t="s">
        <v>931</v>
      </c>
    </row>
    <row r="562" spans="4:4">
      <c r="D562" s="94" t="s">
        <v>932</v>
      </c>
    </row>
    <row r="563" spans="4:4">
      <c r="D563" s="94" t="s">
        <v>933</v>
      </c>
    </row>
    <row r="564" spans="4:4">
      <c r="D564" s="94" t="s">
        <v>934</v>
      </c>
    </row>
    <row r="565" spans="4:4">
      <c r="D565" s="94" t="s">
        <v>935</v>
      </c>
    </row>
    <row r="566" spans="4:4">
      <c r="D566" s="94" t="s">
        <v>936</v>
      </c>
    </row>
    <row r="567" spans="4:4">
      <c r="D567" s="94" t="s">
        <v>937</v>
      </c>
    </row>
    <row r="568" spans="4:4">
      <c r="D568" s="94" t="s">
        <v>938</v>
      </c>
    </row>
    <row r="569" spans="4:4">
      <c r="D569" s="94" t="s">
        <v>939</v>
      </c>
    </row>
    <row r="570" spans="4:4">
      <c r="D570" s="94" t="s">
        <v>940</v>
      </c>
    </row>
    <row r="571" spans="4:4">
      <c r="D571" s="94" t="s">
        <v>941</v>
      </c>
    </row>
    <row r="572" spans="4:4">
      <c r="D572" s="94" t="s">
        <v>942</v>
      </c>
    </row>
    <row r="573" spans="4:4">
      <c r="D573" s="94" t="s">
        <v>943</v>
      </c>
    </row>
    <row r="574" spans="4:4">
      <c r="D574" s="94" t="s">
        <v>944</v>
      </c>
    </row>
    <row r="575" spans="4:4">
      <c r="D575" s="94" t="s">
        <v>945</v>
      </c>
    </row>
    <row r="576" spans="4:4">
      <c r="D576" s="94" t="s">
        <v>946</v>
      </c>
    </row>
    <row r="577" spans="4:4">
      <c r="D577" s="94" t="s">
        <v>947</v>
      </c>
    </row>
    <row r="578" spans="4:4">
      <c r="D578" s="94" t="s">
        <v>948</v>
      </c>
    </row>
    <row r="579" spans="4:4">
      <c r="D579" s="94" t="s">
        <v>949</v>
      </c>
    </row>
    <row r="580" spans="4:4">
      <c r="D580" s="94" t="s">
        <v>950</v>
      </c>
    </row>
    <row r="581" spans="4:4">
      <c r="D581" s="94" t="s">
        <v>951</v>
      </c>
    </row>
    <row r="582" spans="4:4">
      <c r="D582" s="94" t="s">
        <v>952</v>
      </c>
    </row>
    <row r="583" spans="4:4">
      <c r="D583" s="94" t="s">
        <v>953</v>
      </c>
    </row>
    <row r="584" spans="4:4">
      <c r="D584" s="94" t="s">
        <v>954</v>
      </c>
    </row>
    <row r="585" spans="4:4">
      <c r="D585" s="94" t="s">
        <v>955</v>
      </c>
    </row>
    <row r="586" spans="4:4">
      <c r="D586" s="94" t="s">
        <v>956</v>
      </c>
    </row>
    <row r="587" spans="4:4">
      <c r="D587" s="94" t="s">
        <v>957</v>
      </c>
    </row>
    <row r="588" spans="4:4">
      <c r="D588" s="94" t="s">
        <v>958</v>
      </c>
    </row>
    <row r="589" spans="4:4">
      <c r="D589" s="94" t="s">
        <v>959</v>
      </c>
    </row>
    <row r="590" spans="4:4">
      <c r="D590" s="94" t="s">
        <v>960</v>
      </c>
    </row>
    <row r="591" spans="4:4">
      <c r="D591" s="94" t="s">
        <v>961</v>
      </c>
    </row>
    <row r="592" spans="4:4">
      <c r="D592" s="94" t="s">
        <v>962</v>
      </c>
    </row>
    <row r="593" spans="4:4">
      <c r="D593" s="94" t="s">
        <v>963</v>
      </c>
    </row>
    <row r="594" spans="4:4">
      <c r="D594" s="94" t="s">
        <v>964</v>
      </c>
    </row>
    <row r="595" spans="4:4">
      <c r="D595" s="94" t="s">
        <v>965</v>
      </c>
    </row>
    <row r="596" spans="4:4">
      <c r="D596" s="94" t="s">
        <v>966</v>
      </c>
    </row>
    <row r="597" spans="4:4">
      <c r="D597" s="94" t="s">
        <v>967</v>
      </c>
    </row>
    <row r="598" spans="4:4">
      <c r="D598" s="94" t="s">
        <v>968</v>
      </c>
    </row>
    <row r="599" spans="4:4">
      <c r="D599" s="94" t="s">
        <v>969</v>
      </c>
    </row>
    <row r="600" spans="4:4">
      <c r="D600" s="94" t="s">
        <v>970</v>
      </c>
    </row>
    <row r="601" spans="4:4">
      <c r="D601" s="94" t="s">
        <v>971</v>
      </c>
    </row>
    <row r="602" spans="4:4">
      <c r="D602" s="94" t="s">
        <v>972</v>
      </c>
    </row>
    <row r="603" spans="4:4">
      <c r="D603" s="94" t="s">
        <v>973</v>
      </c>
    </row>
    <row r="604" spans="4:4">
      <c r="D604" s="94" t="s">
        <v>974</v>
      </c>
    </row>
    <row r="605" spans="4:4">
      <c r="D605" s="94" t="s">
        <v>975</v>
      </c>
    </row>
    <row r="606" spans="4:4">
      <c r="D606" s="94" t="s">
        <v>976</v>
      </c>
    </row>
    <row r="607" spans="4:4">
      <c r="D607" s="94" t="s">
        <v>977</v>
      </c>
    </row>
    <row r="608" spans="4:4">
      <c r="D608" s="94" t="s">
        <v>978</v>
      </c>
    </row>
    <row r="609" spans="4:4">
      <c r="D609" s="94" t="s">
        <v>979</v>
      </c>
    </row>
    <row r="610" spans="4:4">
      <c r="D610" s="94" t="s">
        <v>980</v>
      </c>
    </row>
    <row r="611" spans="4:4">
      <c r="D611" s="94" t="s">
        <v>981</v>
      </c>
    </row>
    <row r="612" spans="4:4">
      <c r="D612" s="94" t="s">
        <v>982</v>
      </c>
    </row>
    <row r="613" spans="4:4">
      <c r="D613" s="94" t="s">
        <v>983</v>
      </c>
    </row>
    <row r="614" spans="4:4">
      <c r="D614" s="94" t="s">
        <v>984</v>
      </c>
    </row>
    <row r="615" spans="4:4">
      <c r="D615" s="94" t="s">
        <v>985</v>
      </c>
    </row>
    <row r="616" spans="4:4">
      <c r="D616" s="94" t="s">
        <v>986</v>
      </c>
    </row>
    <row r="617" spans="4:4">
      <c r="D617" s="94" t="s">
        <v>987</v>
      </c>
    </row>
    <row r="618" spans="4:4">
      <c r="D618" s="94" t="s">
        <v>988</v>
      </c>
    </row>
    <row r="619" spans="4:4">
      <c r="D619" s="94" t="s">
        <v>989</v>
      </c>
    </row>
    <row r="620" spans="4:4">
      <c r="D620" s="94" t="s">
        <v>990</v>
      </c>
    </row>
    <row r="621" spans="4:4">
      <c r="D621" s="94" t="s">
        <v>991</v>
      </c>
    </row>
    <row r="622" spans="4:4">
      <c r="D622" s="94" t="s">
        <v>992</v>
      </c>
    </row>
    <row r="623" spans="4:4">
      <c r="D623" s="94" t="s">
        <v>993</v>
      </c>
    </row>
    <row r="624" spans="4:4">
      <c r="D624" s="94" t="s">
        <v>994</v>
      </c>
    </row>
    <row r="625" spans="4:4">
      <c r="D625" s="94" t="s">
        <v>995</v>
      </c>
    </row>
    <row r="626" spans="4:4">
      <c r="D626" s="94" t="s">
        <v>996</v>
      </c>
    </row>
    <row r="627" spans="4:4">
      <c r="D627" s="94" t="s">
        <v>997</v>
      </c>
    </row>
    <row r="628" spans="4:4">
      <c r="D628" s="94" t="s">
        <v>998</v>
      </c>
    </row>
    <row r="629" spans="4:4">
      <c r="D629" s="94" t="s">
        <v>999</v>
      </c>
    </row>
    <row r="630" spans="4:4">
      <c r="D630" s="94" t="s">
        <v>1000</v>
      </c>
    </row>
    <row r="631" spans="4:4">
      <c r="D631" s="94" t="s">
        <v>1001</v>
      </c>
    </row>
    <row r="632" spans="4:4">
      <c r="D632" s="94" t="s">
        <v>1002</v>
      </c>
    </row>
    <row r="633" spans="4:4">
      <c r="D633" s="94" t="s">
        <v>1003</v>
      </c>
    </row>
    <row r="634" spans="4:4">
      <c r="D634" s="94" t="s">
        <v>1004</v>
      </c>
    </row>
    <row r="635" spans="4:4">
      <c r="D635" s="94" t="s">
        <v>1005</v>
      </c>
    </row>
    <row r="636" spans="4:4">
      <c r="D636" s="94" t="s">
        <v>1006</v>
      </c>
    </row>
    <row r="637" spans="4:4">
      <c r="D637" s="94" t="s">
        <v>1007</v>
      </c>
    </row>
    <row r="638" spans="4:4">
      <c r="D638" s="94" t="s">
        <v>1008</v>
      </c>
    </row>
    <row r="639" spans="4:4">
      <c r="D639" s="94" t="s">
        <v>1009</v>
      </c>
    </row>
    <row r="640" spans="4:4">
      <c r="D640" s="94" t="s">
        <v>1010</v>
      </c>
    </row>
    <row r="641" spans="4:4">
      <c r="D641" s="94" t="s">
        <v>1011</v>
      </c>
    </row>
    <row r="642" spans="4:4">
      <c r="D642" s="94" t="s">
        <v>1012</v>
      </c>
    </row>
    <row r="643" spans="4:4">
      <c r="D643" s="94" t="s">
        <v>1013</v>
      </c>
    </row>
    <row r="644" spans="4:4">
      <c r="D644" s="94" t="s">
        <v>1014</v>
      </c>
    </row>
    <row r="645" spans="4:4">
      <c r="D645" s="94" t="s">
        <v>1015</v>
      </c>
    </row>
    <row r="646" spans="4:4">
      <c r="D646" s="94" t="s">
        <v>1016</v>
      </c>
    </row>
    <row r="647" spans="4:4">
      <c r="D647" s="94" t="s">
        <v>1017</v>
      </c>
    </row>
    <row r="648" spans="4:4">
      <c r="D648" s="94" t="s">
        <v>1018</v>
      </c>
    </row>
    <row r="649" spans="4:4">
      <c r="D649" s="94" t="s">
        <v>1019</v>
      </c>
    </row>
    <row r="650" spans="4:4">
      <c r="D650" s="94" t="s">
        <v>1020</v>
      </c>
    </row>
    <row r="651" spans="4:4">
      <c r="D651" s="94" t="s">
        <v>1021</v>
      </c>
    </row>
    <row r="652" spans="4:4">
      <c r="D652" s="94" t="s">
        <v>1022</v>
      </c>
    </row>
    <row r="653" spans="4:4">
      <c r="D653" s="94" t="s">
        <v>1023</v>
      </c>
    </row>
    <row r="654" spans="4:4">
      <c r="D654" s="94" t="s">
        <v>1024</v>
      </c>
    </row>
    <row r="655" spans="4:4">
      <c r="D655" s="94" t="s">
        <v>1025</v>
      </c>
    </row>
    <row r="656" spans="4:4">
      <c r="D656" s="94" t="s">
        <v>1026</v>
      </c>
    </row>
    <row r="657" spans="4:4">
      <c r="D657" s="94" t="s">
        <v>1027</v>
      </c>
    </row>
    <row r="658" spans="4:4">
      <c r="D658" s="94" t="s">
        <v>1028</v>
      </c>
    </row>
    <row r="659" spans="4:4">
      <c r="D659" s="94" t="s">
        <v>1029</v>
      </c>
    </row>
    <row r="660" spans="4:4">
      <c r="D660" s="94" t="s">
        <v>1030</v>
      </c>
    </row>
    <row r="661" spans="4:4">
      <c r="D661" s="94" t="s">
        <v>1031</v>
      </c>
    </row>
    <row r="662" spans="4:4">
      <c r="D662" s="94" t="s">
        <v>1032</v>
      </c>
    </row>
    <row r="663" spans="4:4">
      <c r="D663" s="94" t="s">
        <v>1033</v>
      </c>
    </row>
    <row r="664" spans="4:4">
      <c r="D664" s="94" t="s">
        <v>1034</v>
      </c>
    </row>
    <row r="665" spans="4:4">
      <c r="D665" s="94" t="s">
        <v>1035</v>
      </c>
    </row>
    <row r="666" spans="4:4">
      <c r="D666" s="94" t="s">
        <v>1036</v>
      </c>
    </row>
    <row r="667" spans="4:4">
      <c r="D667" s="94" t="s">
        <v>1037</v>
      </c>
    </row>
    <row r="668" spans="4:4">
      <c r="D668" s="94" t="s">
        <v>1038</v>
      </c>
    </row>
    <row r="669" spans="4:4">
      <c r="D669" s="94" t="s">
        <v>1039</v>
      </c>
    </row>
    <row r="670" spans="4:4">
      <c r="D670" s="94" t="s">
        <v>1040</v>
      </c>
    </row>
    <row r="671" spans="4:4">
      <c r="D671" s="94" t="s">
        <v>1041</v>
      </c>
    </row>
    <row r="672" spans="4:4">
      <c r="D672" s="94" t="s">
        <v>1042</v>
      </c>
    </row>
    <row r="673" spans="4:4">
      <c r="D673" s="94" t="s">
        <v>1043</v>
      </c>
    </row>
    <row r="674" spans="4:4">
      <c r="D674" s="94" t="s">
        <v>1044</v>
      </c>
    </row>
    <row r="675" spans="4:4">
      <c r="D675" s="94" t="s">
        <v>1045</v>
      </c>
    </row>
    <row r="676" spans="4:4">
      <c r="D676" s="94" t="s">
        <v>1046</v>
      </c>
    </row>
    <row r="677" spans="4:4">
      <c r="D677" s="94" t="s">
        <v>1047</v>
      </c>
    </row>
    <row r="678" spans="4:4">
      <c r="D678" s="94" t="s">
        <v>1048</v>
      </c>
    </row>
    <row r="679" spans="4:4">
      <c r="D679" s="94" t="s">
        <v>1049</v>
      </c>
    </row>
    <row r="680" spans="4:4">
      <c r="D680" s="94" t="s">
        <v>1050</v>
      </c>
    </row>
    <row r="681" spans="4:4">
      <c r="D681" s="94" t="s">
        <v>1051</v>
      </c>
    </row>
    <row r="682" spans="4:4">
      <c r="D682" s="94" t="s">
        <v>1052</v>
      </c>
    </row>
    <row r="683" spans="4:4">
      <c r="D683" s="94" t="s">
        <v>1053</v>
      </c>
    </row>
    <row r="684" spans="4:4">
      <c r="D684" s="94" t="s">
        <v>1054</v>
      </c>
    </row>
    <row r="685" spans="4:4">
      <c r="D685" s="94" t="s">
        <v>1055</v>
      </c>
    </row>
    <row r="686" spans="4:4">
      <c r="D686" s="94" t="s">
        <v>1056</v>
      </c>
    </row>
    <row r="687" spans="4:4">
      <c r="D687" s="94" t="s">
        <v>1057</v>
      </c>
    </row>
    <row r="688" spans="4:4">
      <c r="D688" s="94" t="s">
        <v>1058</v>
      </c>
    </row>
    <row r="689" spans="4:4">
      <c r="D689" s="94" t="s">
        <v>1059</v>
      </c>
    </row>
    <row r="690" spans="4:4">
      <c r="D690" s="94" t="s">
        <v>1060</v>
      </c>
    </row>
    <row r="691" spans="4:4">
      <c r="D691" s="94" t="s">
        <v>1061</v>
      </c>
    </row>
    <row r="692" spans="4:4">
      <c r="D692" s="94" t="s">
        <v>1062</v>
      </c>
    </row>
    <row r="693" spans="4:4">
      <c r="D693" s="94" t="s">
        <v>1063</v>
      </c>
    </row>
    <row r="694" spans="4:4">
      <c r="D694" s="94" t="s">
        <v>1064</v>
      </c>
    </row>
    <row r="695" spans="4:4">
      <c r="D695" s="94" t="s">
        <v>1065</v>
      </c>
    </row>
    <row r="696" spans="4:4">
      <c r="D696" s="94" t="s">
        <v>1066</v>
      </c>
    </row>
    <row r="697" spans="4:4">
      <c r="D697" s="94" t="s">
        <v>1067</v>
      </c>
    </row>
    <row r="698" spans="4:4">
      <c r="D698" s="94" t="s">
        <v>1068</v>
      </c>
    </row>
    <row r="699" spans="4:4">
      <c r="D699" s="94" t="s">
        <v>1069</v>
      </c>
    </row>
    <row r="700" spans="4:4">
      <c r="D700" s="94" t="s">
        <v>1070</v>
      </c>
    </row>
    <row r="701" spans="4:4">
      <c r="D701" s="94" t="s">
        <v>1071</v>
      </c>
    </row>
    <row r="702" spans="4:4">
      <c r="D702" s="94" t="s">
        <v>1072</v>
      </c>
    </row>
    <row r="703" spans="4:4">
      <c r="D703" s="94" t="s">
        <v>1073</v>
      </c>
    </row>
    <row r="704" spans="4:4">
      <c r="D704" s="94" t="s">
        <v>1074</v>
      </c>
    </row>
    <row r="705" spans="4:4">
      <c r="D705" s="94" t="s">
        <v>1075</v>
      </c>
    </row>
    <row r="706" spans="4:4">
      <c r="D706" s="94" t="s">
        <v>1076</v>
      </c>
    </row>
    <row r="707" spans="4:4">
      <c r="D707" s="94" t="s">
        <v>1077</v>
      </c>
    </row>
    <row r="708" spans="4:4">
      <c r="D708" s="94" t="s">
        <v>1078</v>
      </c>
    </row>
    <row r="709" spans="4:4">
      <c r="D709" s="94" t="s">
        <v>1079</v>
      </c>
    </row>
    <row r="710" spans="4:4">
      <c r="D710" s="94" t="s">
        <v>1080</v>
      </c>
    </row>
    <row r="711" spans="4:4">
      <c r="D711" s="94" t="s">
        <v>1081</v>
      </c>
    </row>
    <row r="712" spans="4:4">
      <c r="D712" s="94" t="s">
        <v>1082</v>
      </c>
    </row>
    <row r="713" spans="4:4">
      <c r="D713" s="94" t="s">
        <v>1083</v>
      </c>
    </row>
    <row r="714" spans="4:4">
      <c r="D714" s="94" t="s">
        <v>1084</v>
      </c>
    </row>
    <row r="715" spans="4:4">
      <c r="D715" s="94" t="s">
        <v>1085</v>
      </c>
    </row>
    <row r="716" spans="4:4">
      <c r="D716" s="94" t="s">
        <v>1086</v>
      </c>
    </row>
    <row r="717" spans="4:4">
      <c r="D717" s="94" t="s">
        <v>1087</v>
      </c>
    </row>
    <row r="718" spans="4:4">
      <c r="D718" s="94" t="s">
        <v>1088</v>
      </c>
    </row>
    <row r="719" spans="4:4">
      <c r="D719" s="94" t="s">
        <v>1089</v>
      </c>
    </row>
    <row r="720" spans="4:4">
      <c r="D720" s="94" t="s">
        <v>1090</v>
      </c>
    </row>
    <row r="721" spans="4:4">
      <c r="D721" s="94" t="s">
        <v>1091</v>
      </c>
    </row>
    <row r="722" spans="4:4">
      <c r="D722" s="94" t="s">
        <v>1092</v>
      </c>
    </row>
    <row r="723" spans="4:4">
      <c r="D723" s="94" t="s">
        <v>1093</v>
      </c>
    </row>
    <row r="724" spans="4:4">
      <c r="D724" s="94" t="s">
        <v>1094</v>
      </c>
    </row>
    <row r="725" spans="4:4">
      <c r="D725" s="94" t="s">
        <v>1095</v>
      </c>
    </row>
    <row r="726" spans="4:4">
      <c r="D726" s="94" t="s">
        <v>1096</v>
      </c>
    </row>
    <row r="727" spans="4:4">
      <c r="D727" s="94" t="s">
        <v>1097</v>
      </c>
    </row>
    <row r="728" spans="4:4">
      <c r="D728" s="94" t="s">
        <v>1098</v>
      </c>
    </row>
    <row r="729" spans="4:4">
      <c r="D729" s="94" t="s">
        <v>1099</v>
      </c>
    </row>
    <row r="730" spans="4:4">
      <c r="D730" s="94" t="s">
        <v>1100</v>
      </c>
    </row>
    <row r="731" spans="4:4">
      <c r="D731" s="94" t="s">
        <v>1101</v>
      </c>
    </row>
    <row r="732" spans="4:4">
      <c r="D732" s="94" t="s">
        <v>1102</v>
      </c>
    </row>
    <row r="733" spans="4:4">
      <c r="D733" s="94" t="s">
        <v>1103</v>
      </c>
    </row>
    <row r="734" spans="4:4">
      <c r="D734" s="94" t="s">
        <v>1104</v>
      </c>
    </row>
    <row r="735" spans="4:4">
      <c r="D735" s="94" t="s">
        <v>1105</v>
      </c>
    </row>
    <row r="736" spans="4:4">
      <c r="D736" s="94" t="s">
        <v>1106</v>
      </c>
    </row>
    <row r="737" spans="4:4">
      <c r="D737" s="94" t="s">
        <v>1107</v>
      </c>
    </row>
    <row r="738" spans="4:4">
      <c r="D738" s="94" t="s">
        <v>1108</v>
      </c>
    </row>
    <row r="739" spans="4:4">
      <c r="D739" s="94" t="s">
        <v>1109</v>
      </c>
    </row>
    <row r="740" spans="4:4">
      <c r="D740" s="94" t="s">
        <v>1110</v>
      </c>
    </row>
    <row r="741" spans="4:4">
      <c r="D741" s="94" t="s">
        <v>1111</v>
      </c>
    </row>
    <row r="742" spans="4:4">
      <c r="D742" s="94" t="s">
        <v>1112</v>
      </c>
    </row>
    <row r="743" spans="4:4">
      <c r="D743" s="94" t="s">
        <v>1113</v>
      </c>
    </row>
    <row r="744" spans="4:4">
      <c r="D744" s="94" t="s">
        <v>1114</v>
      </c>
    </row>
    <row r="745" spans="4:4">
      <c r="D745" s="94" t="s">
        <v>1115</v>
      </c>
    </row>
    <row r="746" spans="4:4">
      <c r="D746" s="94" t="s">
        <v>1116</v>
      </c>
    </row>
    <row r="747" spans="4:4">
      <c r="D747" s="94" t="s">
        <v>1117</v>
      </c>
    </row>
    <row r="748" spans="4:4">
      <c r="D748" s="94" t="s">
        <v>1118</v>
      </c>
    </row>
    <row r="749" spans="4:4">
      <c r="D749" s="94" t="s">
        <v>1119</v>
      </c>
    </row>
    <row r="750" spans="4:4">
      <c r="D750" s="94" t="s">
        <v>1120</v>
      </c>
    </row>
    <row r="751" spans="4:4">
      <c r="D751" s="94" t="s">
        <v>1121</v>
      </c>
    </row>
    <row r="752" spans="4:4">
      <c r="D752" s="94" t="s">
        <v>1122</v>
      </c>
    </row>
    <row r="753" spans="4:4">
      <c r="D753" s="94" t="s">
        <v>1123</v>
      </c>
    </row>
    <row r="754" spans="4:4">
      <c r="D754" s="94" t="s">
        <v>1124</v>
      </c>
    </row>
    <row r="755" spans="4:4">
      <c r="D755" s="94" t="s">
        <v>1125</v>
      </c>
    </row>
    <row r="756" spans="4:4">
      <c r="D756" s="94" t="s">
        <v>1126</v>
      </c>
    </row>
    <row r="757" spans="4:4">
      <c r="D757" s="94" t="s">
        <v>1127</v>
      </c>
    </row>
    <row r="758" spans="4:4">
      <c r="D758" s="94" t="s">
        <v>1128</v>
      </c>
    </row>
    <row r="759" spans="4:4">
      <c r="D759" s="94" t="s">
        <v>1129</v>
      </c>
    </row>
    <row r="760" spans="4:4">
      <c r="D760" s="94" t="s">
        <v>1130</v>
      </c>
    </row>
    <row r="761" spans="4:4">
      <c r="D761" s="94" t="s">
        <v>1131</v>
      </c>
    </row>
    <row r="762" spans="4:4">
      <c r="D762" s="94" t="s">
        <v>1132</v>
      </c>
    </row>
    <row r="763" spans="4:4">
      <c r="D763" s="94" t="s">
        <v>1133</v>
      </c>
    </row>
    <row r="764" spans="4:4">
      <c r="D764" s="94" t="s">
        <v>1134</v>
      </c>
    </row>
    <row r="765" spans="4:4">
      <c r="D765" s="94" t="s">
        <v>1135</v>
      </c>
    </row>
    <row r="766" spans="4:4">
      <c r="D766" s="94" t="s">
        <v>1136</v>
      </c>
    </row>
    <row r="767" spans="4:4">
      <c r="D767" s="94" t="s">
        <v>1137</v>
      </c>
    </row>
    <row r="768" spans="4:4">
      <c r="D768" s="94" t="s">
        <v>1138</v>
      </c>
    </row>
    <row r="769" spans="4:4">
      <c r="D769" s="94" t="s">
        <v>1139</v>
      </c>
    </row>
    <row r="770" spans="4:4">
      <c r="D770" s="94" t="s">
        <v>1140</v>
      </c>
    </row>
    <row r="771" spans="4:4">
      <c r="D771" s="94" t="s">
        <v>1141</v>
      </c>
    </row>
    <row r="772" spans="4:4">
      <c r="D772" s="94" t="s">
        <v>1142</v>
      </c>
    </row>
    <row r="773" spans="4:4">
      <c r="D773" s="94" t="s">
        <v>1143</v>
      </c>
    </row>
    <row r="774" spans="4:4">
      <c r="D774" s="94" t="s">
        <v>1144</v>
      </c>
    </row>
    <row r="775" spans="4:4">
      <c r="D775" s="94" t="s">
        <v>1145</v>
      </c>
    </row>
    <row r="776" spans="4:4">
      <c r="D776" s="94" t="s">
        <v>1146</v>
      </c>
    </row>
    <row r="777" spans="4:4">
      <c r="D777" s="94" t="s">
        <v>1147</v>
      </c>
    </row>
    <row r="778" spans="4:4">
      <c r="D778" s="94" t="s">
        <v>1148</v>
      </c>
    </row>
    <row r="779" spans="4:4">
      <c r="D779" s="94" t="s">
        <v>1149</v>
      </c>
    </row>
    <row r="780" spans="4:4">
      <c r="D780" s="94" t="s">
        <v>1150</v>
      </c>
    </row>
    <row r="781" spans="4:4">
      <c r="D781" s="94" t="s">
        <v>1151</v>
      </c>
    </row>
    <row r="782" spans="4:4">
      <c r="D782" s="94" t="s">
        <v>1152</v>
      </c>
    </row>
    <row r="783" spans="4:4">
      <c r="D783" s="94" t="s">
        <v>1153</v>
      </c>
    </row>
    <row r="784" spans="4:4">
      <c r="D784" s="94" t="s">
        <v>1154</v>
      </c>
    </row>
    <row r="785" spans="4:4">
      <c r="D785" s="94" t="s">
        <v>1155</v>
      </c>
    </row>
    <row r="786" spans="4:4">
      <c r="D786" s="94" t="s">
        <v>1156</v>
      </c>
    </row>
    <row r="787" spans="4:4">
      <c r="D787" s="94" t="s">
        <v>1157</v>
      </c>
    </row>
    <row r="788" spans="4:4">
      <c r="D788" s="94" t="s">
        <v>1158</v>
      </c>
    </row>
    <row r="789" spans="4:4">
      <c r="D789" s="94" t="s">
        <v>1159</v>
      </c>
    </row>
    <row r="790" spans="4:4">
      <c r="D790" s="94" t="s">
        <v>1160</v>
      </c>
    </row>
    <row r="791" spans="4:4">
      <c r="D791" s="94" t="s">
        <v>1161</v>
      </c>
    </row>
    <row r="792" spans="4:4">
      <c r="D792" s="94" t="s">
        <v>1162</v>
      </c>
    </row>
    <row r="793" spans="4:4">
      <c r="D793" s="94" t="s">
        <v>1163</v>
      </c>
    </row>
    <row r="794" spans="4:4">
      <c r="D794" s="94" t="s">
        <v>1164</v>
      </c>
    </row>
    <row r="795" spans="4:4">
      <c r="D795" s="94" t="s">
        <v>1165</v>
      </c>
    </row>
    <row r="796" spans="4:4">
      <c r="D796" s="94" t="s">
        <v>1166</v>
      </c>
    </row>
    <row r="797" spans="4:4">
      <c r="D797" s="94" t="s">
        <v>1167</v>
      </c>
    </row>
    <row r="798" spans="4:4">
      <c r="D798" s="94" t="s">
        <v>1168</v>
      </c>
    </row>
    <row r="799" spans="4:4">
      <c r="D799" s="94" t="s">
        <v>1169</v>
      </c>
    </row>
    <row r="800" spans="4:4">
      <c r="D800" s="94" t="s">
        <v>1170</v>
      </c>
    </row>
    <row r="801" spans="4:4">
      <c r="D801" s="94" t="s">
        <v>1171</v>
      </c>
    </row>
    <row r="802" spans="4:4">
      <c r="D802" s="94" t="s">
        <v>1172</v>
      </c>
    </row>
    <row r="803" spans="4:4">
      <c r="D803" s="94" t="s">
        <v>1173</v>
      </c>
    </row>
    <row r="804" spans="4:4">
      <c r="D804" s="94" t="s">
        <v>1174</v>
      </c>
    </row>
    <row r="805" spans="4:4">
      <c r="D805" s="94" t="s">
        <v>1175</v>
      </c>
    </row>
    <row r="806" spans="4:4">
      <c r="D806" s="94" t="s">
        <v>1176</v>
      </c>
    </row>
    <row r="807" spans="4:4">
      <c r="D807" s="94" t="s">
        <v>1177</v>
      </c>
    </row>
    <row r="808" spans="4:4">
      <c r="D808" s="94" t="s">
        <v>1178</v>
      </c>
    </row>
    <row r="809" spans="4:4">
      <c r="D809" s="94" t="s">
        <v>1179</v>
      </c>
    </row>
    <row r="810" spans="4:4">
      <c r="D810" s="94" t="s">
        <v>1180</v>
      </c>
    </row>
    <row r="811" spans="4:4">
      <c r="D811" s="94" t="s">
        <v>1181</v>
      </c>
    </row>
    <row r="812" spans="4:4">
      <c r="D812" s="94" t="s">
        <v>1182</v>
      </c>
    </row>
    <row r="813" spans="4:4">
      <c r="D813" s="94" t="s">
        <v>1183</v>
      </c>
    </row>
    <row r="814" spans="4:4">
      <c r="D814" s="94" t="s">
        <v>1184</v>
      </c>
    </row>
    <row r="815" spans="4:4">
      <c r="D815" s="94" t="s">
        <v>1185</v>
      </c>
    </row>
    <row r="816" spans="4:4">
      <c r="D816" s="94" t="s">
        <v>1186</v>
      </c>
    </row>
    <row r="817" spans="4:4">
      <c r="D817" s="94" t="s">
        <v>1187</v>
      </c>
    </row>
    <row r="818" spans="4:4">
      <c r="D818" s="94" t="s">
        <v>1188</v>
      </c>
    </row>
    <row r="819" spans="4:4">
      <c r="D819" s="94" t="s">
        <v>1189</v>
      </c>
    </row>
    <row r="820" spans="4:4">
      <c r="D820" s="94" t="s">
        <v>1190</v>
      </c>
    </row>
    <row r="821" spans="4:4">
      <c r="D821" s="94" t="s">
        <v>1191</v>
      </c>
    </row>
    <row r="822" spans="4:4">
      <c r="D822" s="94" t="s">
        <v>1192</v>
      </c>
    </row>
    <row r="823" spans="4:4">
      <c r="D823" s="94" t="s">
        <v>1193</v>
      </c>
    </row>
    <row r="824" spans="4:4">
      <c r="D824" s="94" t="s">
        <v>1194</v>
      </c>
    </row>
    <row r="825" spans="4:4">
      <c r="D825" s="94" t="s">
        <v>1195</v>
      </c>
    </row>
    <row r="826" spans="4:4">
      <c r="D826" s="94" t="s">
        <v>1196</v>
      </c>
    </row>
    <row r="827" spans="4:4">
      <c r="D827" s="94" t="s">
        <v>1197</v>
      </c>
    </row>
    <row r="828" spans="4:4">
      <c r="D828" s="94" t="s">
        <v>1198</v>
      </c>
    </row>
    <row r="829" spans="4:4">
      <c r="D829" s="94" t="s">
        <v>1199</v>
      </c>
    </row>
    <row r="830" spans="4:4">
      <c r="D830" s="94" t="s">
        <v>1200</v>
      </c>
    </row>
    <row r="831" spans="4:4">
      <c r="D831" s="94" t="s">
        <v>1201</v>
      </c>
    </row>
    <row r="832" spans="4:4">
      <c r="D832" s="94" t="s">
        <v>1202</v>
      </c>
    </row>
    <row r="833" spans="4:4">
      <c r="D833" s="94" t="s">
        <v>1203</v>
      </c>
    </row>
    <row r="834" spans="4:4">
      <c r="D834" s="94" t="s">
        <v>1204</v>
      </c>
    </row>
    <row r="835" spans="4:4">
      <c r="D835" s="94" t="s">
        <v>1205</v>
      </c>
    </row>
    <row r="836" spans="4:4">
      <c r="D836" s="94" t="s">
        <v>1206</v>
      </c>
    </row>
    <row r="837" spans="4:4">
      <c r="D837" s="94" t="s">
        <v>1207</v>
      </c>
    </row>
    <row r="838" spans="4:4">
      <c r="D838" s="94" t="s">
        <v>1208</v>
      </c>
    </row>
    <row r="839" spans="4:4">
      <c r="D839" s="94" t="s">
        <v>1209</v>
      </c>
    </row>
    <row r="840" spans="4:4">
      <c r="D840" s="94" t="s">
        <v>1210</v>
      </c>
    </row>
    <row r="841" spans="4:4">
      <c r="D841" s="94" t="s">
        <v>1211</v>
      </c>
    </row>
    <row r="842" spans="4:4">
      <c r="D842" s="94" t="s">
        <v>1212</v>
      </c>
    </row>
    <row r="843" spans="4:4">
      <c r="D843" s="94" t="s">
        <v>1213</v>
      </c>
    </row>
    <row r="844" spans="4:4">
      <c r="D844" s="94" t="s">
        <v>1214</v>
      </c>
    </row>
    <row r="845" spans="4:4">
      <c r="D845" s="94" t="s">
        <v>1215</v>
      </c>
    </row>
    <row r="846" spans="4:4">
      <c r="D846" s="94" t="s">
        <v>1216</v>
      </c>
    </row>
    <row r="847" spans="4:4">
      <c r="D847" s="94" t="s">
        <v>1217</v>
      </c>
    </row>
    <row r="848" spans="4:4">
      <c r="D848" s="94" t="s">
        <v>1218</v>
      </c>
    </row>
    <row r="849" spans="4:4">
      <c r="D849" s="94" t="s">
        <v>1219</v>
      </c>
    </row>
    <row r="850" spans="4:4">
      <c r="D850" s="94" t="s">
        <v>1220</v>
      </c>
    </row>
    <row r="851" spans="4:4">
      <c r="D851" s="94" t="s">
        <v>1221</v>
      </c>
    </row>
    <row r="852" spans="4:4">
      <c r="D852" s="94" t="s">
        <v>1222</v>
      </c>
    </row>
    <row r="853" spans="4:4">
      <c r="D853" s="94" t="s">
        <v>1223</v>
      </c>
    </row>
    <row r="854" spans="4:4">
      <c r="D854" s="94" t="s">
        <v>1224</v>
      </c>
    </row>
    <row r="855" spans="4:4">
      <c r="D855" s="94" t="s">
        <v>1225</v>
      </c>
    </row>
    <row r="856" spans="4:4">
      <c r="D856" s="94" t="s">
        <v>1226</v>
      </c>
    </row>
    <row r="857" spans="4:4">
      <c r="D857" s="94" t="s">
        <v>1227</v>
      </c>
    </row>
    <row r="858" spans="4:4">
      <c r="D858" s="94" t="s">
        <v>1228</v>
      </c>
    </row>
    <row r="859" spans="4:4">
      <c r="D859" s="94" t="s">
        <v>1229</v>
      </c>
    </row>
    <row r="860" spans="4:4">
      <c r="D860" s="94" t="s">
        <v>1230</v>
      </c>
    </row>
    <row r="861" spans="4:4">
      <c r="D861" s="94" t="s">
        <v>1231</v>
      </c>
    </row>
    <row r="862" spans="4:4">
      <c r="D862" s="94" t="s">
        <v>1232</v>
      </c>
    </row>
    <row r="863" spans="4:4">
      <c r="D863" s="94" t="s">
        <v>1233</v>
      </c>
    </row>
    <row r="864" spans="4:4">
      <c r="D864" s="94" t="s">
        <v>1234</v>
      </c>
    </row>
    <row r="865" spans="4:4">
      <c r="D865" s="94" t="s">
        <v>1235</v>
      </c>
    </row>
    <row r="866" spans="4:4">
      <c r="D866" s="94" t="s">
        <v>1236</v>
      </c>
    </row>
    <row r="867" spans="4:4">
      <c r="D867" s="94" t="s">
        <v>1237</v>
      </c>
    </row>
    <row r="868" spans="4:4">
      <c r="D868" s="94" t="s">
        <v>1238</v>
      </c>
    </row>
    <row r="869" spans="4:4">
      <c r="D869" s="94" t="s">
        <v>1239</v>
      </c>
    </row>
    <row r="870" spans="4:4">
      <c r="D870" s="94" t="s">
        <v>1240</v>
      </c>
    </row>
    <row r="871" spans="4:4">
      <c r="D871" s="94" t="s">
        <v>1241</v>
      </c>
    </row>
    <row r="872" spans="4:4">
      <c r="D872" s="94" t="s">
        <v>1242</v>
      </c>
    </row>
    <row r="873" spans="4:4">
      <c r="D873" s="94" t="s">
        <v>1243</v>
      </c>
    </row>
    <row r="874" spans="4:4">
      <c r="D874" s="94" t="s">
        <v>1244</v>
      </c>
    </row>
    <row r="875" spans="4:4">
      <c r="D875" s="94" t="s">
        <v>1245</v>
      </c>
    </row>
    <row r="876" spans="4:4">
      <c r="D876" s="94" t="s">
        <v>1246</v>
      </c>
    </row>
    <row r="877" spans="4:4">
      <c r="D877" s="94" t="s">
        <v>1247</v>
      </c>
    </row>
    <row r="878" spans="4:4">
      <c r="D878" s="94" t="s">
        <v>1248</v>
      </c>
    </row>
    <row r="879" spans="4:4">
      <c r="D879" s="94" t="s">
        <v>1249</v>
      </c>
    </row>
    <row r="880" spans="4:4">
      <c r="D880" s="94" t="s">
        <v>1250</v>
      </c>
    </row>
    <row r="881" spans="4:4">
      <c r="D881" s="94" t="s">
        <v>1251</v>
      </c>
    </row>
    <row r="882" spans="4:4">
      <c r="D882" s="94" t="s">
        <v>1252</v>
      </c>
    </row>
    <row r="883" spans="4:4">
      <c r="D883" s="94" t="s">
        <v>1253</v>
      </c>
    </row>
    <row r="884" spans="4:4">
      <c r="D884" s="94" t="s">
        <v>1254</v>
      </c>
    </row>
    <row r="885" spans="4:4">
      <c r="D885" s="94" t="s">
        <v>1255</v>
      </c>
    </row>
    <row r="886" spans="4:4">
      <c r="D886" s="94" t="s">
        <v>1256</v>
      </c>
    </row>
    <row r="887" spans="4:4">
      <c r="D887" s="94" t="s">
        <v>1257</v>
      </c>
    </row>
    <row r="888" spans="4:4">
      <c r="D888" s="94" t="s">
        <v>1258</v>
      </c>
    </row>
    <row r="889" spans="4:4">
      <c r="D889" s="94" t="s">
        <v>1259</v>
      </c>
    </row>
    <row r="890" spans="4:4">
      <c r="D890" s="94" t="s">
        <v>1260</v>
      </c>
    </row>
    <row r="891" spans="4:4">
      <c r="D891" s="94" t="s">
        <v>1261</v>
      </c>
    </row>
    <row r="892" spans="4:4">
      <c r="D892" s="94" t="s">
        <v>1262</v>
      </c>
    </row>
    <row r="893" spans="4:4">
      <c r="D893" s="94" t="s">
        <v>1263</v>
      </c>
    </row>
    <row r="894" spans="4:4">
      <c r="D894" s="94" t="s">
        <v>1264</v>
      </c>
    </row>
    <row r="895" spans="4:4">
      <c r="D895" s="94" t="s">
        <v>1265</v>
      </c>
    </row>
    <row r="896" spans="4:4">
      <c r="D896" s="94" t="s">
        <v>1266</v>
      </c>
    </row>
    <row r="897" spans="4:4">
      <c r="D897" s="94" t="s">
        <v>1267</v>
      </c>
    </row>
    <row r="898" spans="4:4">
      <c r="D898" s="94" t="s">
        <v>1268</v>
      </c>
    </row>
    <row r="899" spans="4:4">
      <c r="D899" s="94" t="s">
        <v>1269</v>
      </c>
    </row>
    <row r="900" spans="4:4">
      <c r="D900" s="94" t="s">
        <v>1270</v>
      </c>
    </row>
    <row r="901" spans="4:4">
      <c r="D901" s="94" t="s">
        <v>1271</v>
      </c>
    </row>
    <row r="902" spans="4:4">
      <c r="D902" s="94" t="s">
        <v>1272</v>
      </c>
    </row>
    <row r="903" spans="4:4">
      <c r="D903" s="94" t="s">
        <v>1273</v>
      </c>
    </row>
    <row r="904" spans="4:4">
      <c r="D904" s="94" t="s">
        <v>1274</v>
      </c>
    </row>
    <row r="905" spans="4:4">
      <c r="D905" s="94" t="s">
        <v>1275</v>
      </c>
    </row>
    <row r="906" spans="4:4">
      <c r="D906" s="94" t="s">
        <v>1276</v>
      </c>
    </row>
    <row r="907" spans="4:4">
      <c r="D907" s="94" t="s">
        <v>1277</v>
      </c>
    </row>
    <row r="908" spans="4:4">
      <c r="D908" s="94" t="s">
        <v>1278</v>
      </c>
    </row>
    <row r="909" spans="4:4">
      <c r="D909" s="94" t="s">
        <v>1279</v>
      </c>
    </row>
    <row r="910" spans="4:4">
      <c r="D910" s="94" t="s">
        <v>1280</v>
      </c>
    </row>
    <row r="911" spans="4:4">
      <c r="D911" s="94" t="s">
        <v>1281</v>
      </c>
    </row>
    <row r="912" spans="4:4">
      <c r="D912" s="94" t="s">
        <v>1282</v>
      </c>
    </row>
    <row r="913" spans="4:4">
      <c r="D913" s="94" t="s">
        <v>1283</v>
      </c>
    </row>
    <row r="914" spans="4:4">
      <c r="D914" s="94" t="s">
        <v>1284</v>
      </c>
    </row>
    <row r="915" spans="4:4">
      <c r="D915" s="94" t="s">
        <v>1285</v>
      </c>
    </row>
    <row r="916" spans="4:4">
      <c r="D916" s="94" t="s">
        <v>1286</v>
      </c>
    </row>
    <row r="917" spans="4:4">
      <c r="D917" s="94" t="s">
        <v>1287</v>
      </c>
    </row>
    <row r="918" spans="4:4">
      <c r="D918" s="94" t="s">
        <v>1288</v>
      </c>
    </row>
    <row r="919" spans="4:4">
      <c r="D919" s="94" t="s">
        <v>1289</v>
      </c>
    </row>
    <row r="920" spans="4:4">
      <c r="D920" s="94" t="s">
        <v>1290</v>
      </c>
    </row>
    <row r="921" spans="4:4">
      <c r="D921" s="94" t="s">
        <v>1291</v>
      </c>
    </row>
    <row r="922" spans="4:4">
      <c r="D922" s="94" t="s">
        <v>1292</v>
      </c>
    </row>
    <row r="923" spans="4:4">
      <c r="D923" s="94" t="s">
        <v>1293</v>
      </c>
    </row>
    <row r="924" spans="4:4">
      <c r="D924" s="94" t="s">
        <v>1294</v>
      </c>
    </row>
    <row r="925" spans="4:4">
      <c r="D925" s="94" t="s">
        <v>1295</v>
      </c>
    </row>
    <row r="926" spans="4:4">
      <c r="D926" s="94" t="s">
        <v>1296</v>
      </c>
    </row>
    <row r="927" spans="4:4">
      <c r="D927" s="94" t="s">
        <v>1297</v>
      </c>
    </row>
    <row r="928" spans="4:4">
      <c r="D928" s="94" t="s">
        <v>1298</v>
      </c>
    </row>
    <row r="929" spans="4:4">
      <c r="D929" s="94" t="s">
        <v>1299</v>
      </c>
    </row>
    <row r="930" spans="4:4">
      <c r="D930" s="94" t="s">
        <v>1300</v>
      </c>
    </row>
    <row r="931" spans="4:4">
      <c r="D931" s="94" t="s">
        <v>1301</v>
      </c>
    </row>
    <row r="932" spans="4:4">
      <c r="D932" s="94" t="s">
        <v>1302</v>
      </c>
    </row>
    <row r="933" spans="4:4">
      <c r="D933" s="94" t="s">
        <v>1303</v>
      </c>
    </row>
    <row r="934" spans="4:4">
      <c r="D934" s="94" t="s">
        <v>1304</v>
      </c>
    </row>
    <row r="935" spans="4:4">
      <c r="D935" s="94" t="s">
        <v>1305</v>
      </c>
    </row>
    <row r="936" spans="4:4">
      <c r="D936" s="94" t="s">
        <v>1306</v>
      </c>
    </row>
    <row r="937" spans="4:4">
      <c r="D937" s="94" t="s">
        <v>1307</v>
      </c>
    </row>
    <row r="938" spans="4:4">
      <c r="D938" s="94" t="s">
        <v>1308</v>
      </c>
    </row>
    <row r="939" spans="4:4">
      <c r="D939" s="94" t="s">
        <v>1309</v>
      </c>
    </row>
    <row r="940" spans="4:4">
      <c r="D940" s="94" t="s">
        <v>1310</v>
      </c>
    </row>
    <row r="941" spans="4:4">
      <c r="D941" s="94" t="s">
        <v>1311</v>
      </c>
    </row>
    <row r="942" spans="4:4">
      <c r="D942" s="94" t="s">
        <v>1312</v>
      </c>
    </row>
    <row r="943" spans="4:4">
      <c r="D943" s="94" t="s">
        <v>1313</v>
      </c>
    </row>
    <row r="944" spans="4:4">
      <c r="D944" s="94" t="s">
        <v>1314</v>
      </c>
    </row>
    <row r="945" spans="4:4">
      <c r="D945" s="94" t="s">
        <v>1315</v>
      </c>
    </row>
    <row r="946" spans="4:4">
      <c r="D946" s="94" t="s">
        <v>1316</v>
      </c>
    </row>
    <row r="947" spans="4:4">
      <c r="D947" s="94" t="s">
        <v>1317</v>
      </c>
    </row>
    <row r="948" spans="4:4">
      <c r="D948" s="94" t="s">
        <v>1318</v>
      </c>
    </row>
    <row r="949" spans="4:4">
      <c r="D949" s="94" t="s">
        <v>1319</v>
      </c>
    </row>
    <row r="950" spans="4:4">
      <c r="D950" s="94" t="s">
        <v>1320</v>
      </c>
    </row>
    <row r="951" spans="4:4">
      <c r="D951" s="94" t="s">
        <v>1321</v>
      </c>
    </row>
    <row r="952" spans="4:4">
      <c r="D952" s="94" t="s">
        <v>1322</v>
      </c>
    </row>
    <row r="953" spans="4:4">
      <c r="D953" s="94" t="s">
        <v>1323</v>
      </c>
    </row>
    <row r="954" spans="4:4">
      <c r="D954" s="94" t="s">
        <v>1324</v>
      </c>
    </row>
    <row r="955" spans="4:4">
      <c r="D955" s="94" t="s">
        <v>1325</v>
      </c>
    </row>
    <row r="956" spans="4:4">
      <c r="D956" s="94" t="s">
        <v>1326</v>
      </c>
    </row>
    <row r="957" spans="4:4">
      <c r="D957" s="94" t="s">
        <v>1327</v>
      </c>
    </row>
    <row r="958" spans="4:4">
      <c r="D958" s="94" t="s">
        <v>1328</v>
      </c>
    </row>
    <row r="959" spans="4:4">
      <c r="D959" s="94" t="s">
        <v>1329</v>
      </c>
    </row>
    <row r="960" spans="4:4">
      <c r="D960" s="94" t="s">
        <v>1330</v>
      </c>
    </row>
    <row r="961" spans="4:4">
      <c r="D961" s="94" t="s">
        <v>1331</v>
      </c>
    </row>
    <row r="962" spans="4:4">
      <c r="D962" s="94" t="s">
        <v>1332</v>
      </c>
    </row>
    <row r="963" spans="4:4">
      <c r="D963" s="94" t="s">
        <v>1333</v>
      </c>
    </row>
    <row r="964" spans="4:4">
      <c r="D964" s="94" t="s">
        <v>1334</v>
      </c>
    </row>
    <row r="965" spans="4:4">
      <c r="D965" s="94" t="s">
        <v>1335</v>
      </c>
    </row>
    <row r="966" spans="4:4">
      <c r="D966" s="94" t="s">
        <v>1336</v>
      </c>
    </row>
    <row r="967" spans="4:4">
      <c r="D967" s="94" t="s">
        <v>1337</v>
      </c>
    </row>
    <row r="968" spans="4:4">
      <c r="D968" s="94" t="s">
        <v>1338</v>
      </c>
    </row>
    <row r="969" spans="4:4">
      <c r="D969" s="94" t="s">
        <v>1339</v>
      </c>
    </row>
    <row r="970" spans="4:4">
      <c r="D970" s="94" t="s">
        <v>1340</v>
      </c>
    </row>
    <row r="971" spans="4:4">
      <c r="D971" s="94" t="s">
        <v>1341</v>
      </c>
    </row>
    <row r="972" spans="4:4">
      <c r="D972" s="94" t="s">
        <v>1342</v>
      </c>
    </row>
    <row r="973" spans="4:4">
      <c r="D973" s="94" t="s">
        <v>1343</v>
      </c>
    </row>
    <row r="974" spans="4:4">
      <c r="D974" s="94" t="s">
        <v>1344</v>
      </c>
    </row>
    <row r="975" spans="4:4">
      <c r="D975" s="94" t="s">
        <v>1345</v>
      </c>
    </row>
    <row r="976" spans="4:4">
      <c r="D976" s="94" t="s">
        <v>1346</v>
      </c>
    </row>
    <row r="977" spans="4:4">
      <c r="D977" s="94" t="s">
        <v>1347</v>
      </c>
    </row>
    <row r="978" spans="4:4">
      <c r="D978" s="94" t="s">
        <v>1348</v>
      </c>
    </row>
    <row r="979" spans="4:4">
      <c r="D979" s="94" t="s">
        <v>1349</v>
      </c>
    </row>
    <row r="980" spans="4:4">
      <c r="D980" s="94" t="s">
        <v>1350</v>
      </c>
    </row>
    <row r="981" spans="4:4">
      <c r="D981" s="94" t="s">
        <v>1351</v>
      </c>
    </row>
    <row r="982" spans="4:4">
      <c r="D982" s="94" t="s">
        <v>1352</v>
      </c>
    </row>
    <row r="983" spans="4:4">
      <c r="D983" s="94" t="s">
        <v>1353</v>
      </c>
    </row>
    <row r="984" spans="4:4">
      <c r="D984" s="94" t="s">
        <v>1354</v>
      </c>
    </row>
    <row r="985" spans="4:4">
      <c r="D985" s="94" t="s">
        <v>1355</v>
      </c>
    </row>
    <row r="986" spans="4:4">
      <c r="D986" s="94" t="s">
        <v>1356</v>
      </c>
    </row>
    <row r="987" spans="4:4">
      <c r="D987" s="94" t="s">
        <v>1357</v>
      </c>
    </row>
    <row r="988" spans="4:4">
      <c r="D988" s="94" t="s">
        <v>1358</v>
      </c>
    </row>
    <row r="989" spans="4:4">
      <c r="D989" s="94" t="s">
        <v>1359</v>
      </c>
    </row>
    <row r="990" spans="4:4">
      <c r="D990" s="94" t="s">
        <v>1360</v>
      </c>
    </row>
    <row r="991" spans="4:4">
      <c r="D991" s="94" t="s">
        <v>1361</v>
      </c>
    </row>
    <row r="992" spans="4:4">
      <c r="D992" s="94" t="s">
        <v>1362</v>
      </c>
    </row>
    <row r="993" spans="4:4">
      <c r="D993" s="94" t="s">
        <v>1363</v>
      </c>
    </row>
    <row r="994" spans="4:4">
      <c r="D994" s="94" t="s">
        <v>1364</v>
      </c>
    </row>
    <row r="995" spans="4:4">
      <c r="D995" s="94" t="s">
        <v>1365</v>
      </c>
    </row>
    <row r="996" spans="4:4">
      <c r="D996" s="94" t="s">
        <v>1366</v>
      </c>
    </row>
    <row r="997" spans="4:4">
      <c r="D997" s="94" t="s">
        <v>1367</v>
      </c>
    </row>
    <row r="998" spans="4:4">
      <c r="D998" s="94" t="s">
        <v>1368</v>
      </c>
    </row>
    <row r="999" spans="4:4">
      <c r="D999" s="94" t="s">
        <v>1369</v>
      </c>
    </row>
    <row r="1000" spans="4:4">
      <c r="D1000" s="94" t="s">
        <v>1370</v>
      </c>
    </row>
    <row r="1001" spans="4:4">
      <c r="D1001" s="94" t="s">
        <v>1371</v>
      </c>
    </row>
    <row r="1002" spans="4:4">
      <c r="D1002" s="94" t="s">
        <v>1372</v>
      </c>
    </row>
    <row r="1003" spans="4:4">
      <c r="D1003" s="94" t="s">
        <v>1373</v>
      </c>
    </row>
    <row r="1004" spans="4:4">
      <c r="D1004" s="94" t="s">
        <v>1374</v>
      </c>
    </row>
    <row r="1005" spans="4:4">
      <c r="D1005" s="94" t="s">
        <v>1375</v>
      </c>
    </row>
    <row r="1006" spans="4:4">
      <c r="D1006" s="94" t="s">
        <v>1376</v>
      </c>
    </row>
    <row r="1007" spans="4:4">
      <c r="D1007" s="94" t="s">
        <v>1377</v>
      </c>
    </row>
    <row r="1008" spans="4:4">
      <c r="D1008" s="94" t="s">
        <v>1378</v>
      </c>
    </row>
    <row r="1009" spans="4:4">
      <c r="D1009" s="94" t="s">
        <v>1379</v>
      </c>
    </row>
    <row r="1010" spans="4:4">
      <c r="D1010" s="94" t="s">
        <v>1380</v>
      </c>
    </row>
    <row r="1011" spans="4:4">
      <c r="D1011" s="94" t="s">
        <v>1381</v>
      </c>
    </row>
    <row r="1012" spans="4:4">
      <c r="D1012" s="94" t="s">
        <v>1382</v>
      </c>
    </row>
    <row r="1013" spans="4:4">
      <c r="D1013" s="94" t="s">
        <v>1383</v>
      </c>
    </row>
    <row r="1014" spans="4:4">
      <c r="D1014" s="94" t="s">
        <v>1384</v>
      </c>
    </row>
    <row r="1015" spans="4:4">
      <c r="D1015" s="94" t="s">
        <v>1385</v>
      </c>
    </row>
    <row r="1016" spans="4:4">
      <c r="D1016" s="94" t="s">
        <v>1386</v>
      </c>
    </row>
    <row r="1017" spans="4:4">
      <c r="D1017" s="94" t="s">
        <v>1387</v>
      </c>
    </row>
    <row r="1018" spans="4:4">
      <c r="D1018" s="94" t="s">
        <v>1388</v>
      </c>
    </row>
    <row r="1019" spans="4:4">
      <c r="D1019" s="94" t="s">
        <v>1389</v>
      </c>
    </row>
    <row r="1020" spans="4:4">
      <c r="D1020" s="94" t="s">
        <v>1390</v>
      </c>
    </row>
    <row r="1021" spans="4:4">
      <c r="D1021" s="94" t="s">
        <v>1391</v>
      </c>
    </row>
    <row r="1022" spans="4:4">
      <c r="D1022" s="94" t="s">
        <v>1392</v>
      </c>
    </row>
    <row r="1023" spans="4:4">
      <c r="D1023" s="94" t="s">
        <v>1393</v>
      </c>
    </row>
    <row r="1024" spans="4:4">
      <c r="D1024" s="94" t="s">
        <v>1394</v>
      </c>
    </row>
    <row r="1025" spans="4:4">
      <c r="D1025" s="94" t="s">
        <v>1395</v>
      </c>
    </row>
    <row r="1026" spans="4:4">
      <c r="D1026" s="94" t="s">
        <v>1396</v>
      </c>
    </row>
    <row r="1027" spans="4:4">
      <c r="D1027" s="94" t="s">
        <v>1397</v>
      </c>
    </row>
    <row r="1028" spans="4:4">
      <c r="D1028" s="94" t="s">
        <v>1398</v>
      </c>
    </row>
    <row r="1029" spans="4:4">
      <c r="D1029" s="94" t="s">
        <v>1399</v>
      </c>
    </row>
    <row r="1030" spans="4:4">
      <c r="D1030" s="94" t="s">
        <v>1400</v>
      </c>
    </row>
    <row r="1031" spans="4:4">
      <c r="D1031" s="94" t="s">
        <v>1401</v>
      </c>
    </row>
    <row r="1032" spans="4:4">
      <c r="D1032" s="94" t="s">
        <v>1402</v>
      </c>
    </row>
    <row r="1033" spans="4:4">
      <c r="D1033" s="94" t="s">
        <v>1403</v>
      </c>
    </row>
    <row r="1034" spans="4:4">
      <c r="D1034" s="94" t="s">
        <v>1404</v>
      </c>
    </row>
    <row r="1035" spans="4:4">
      <c r="D1035" s="94" t="s">
        <v>1405</v>
      </c>
    </row>
    <row r="1036" spans="4:4">
      <c r="D1036" s="94" t="s">
        <v>1406</v>
      </c>
    </row>
    <row r="1037" spans="4:4">
      <c r="D1037" s="94" t="s">
        <v>1407</v>
      </c>
    </row>
    <row r="1038" spans="4:4">
      <c r="D1038" s="94" t="s">
        <v>1408</v>
      </c>
    </row>
    <row r="1039" spans="4:4">
      <c r="D1039" s="94" t="s">
        <v>1409</v>
      </c>
    </row>
    <row r="1040" spans="4:4">
      <c r="D1040" s="94" t="s">
        <v>1410</v>
      </c>
    </row>
    <row r="1041" spans="4:4">
      <c r="D1041" s="94" t="s">
        <v>1411</v>
      </c>
    </row>
    <row r="1042" spans="4:4">
      <c r="D1042" s="94" t="s">
        <v>1412</v>
      </c>
    </row>
    <row r="1043" spans="4:4">
      <c r="D1043" s="94" t="s">
        <v>1413</v>
      </c>
    </row>
    <row r="1044" spans="4:4">
      <c r="D1044" s="94" t="s">
        <v>1414</v>
      </c>
    </row>
    <row r="1045" spans="4:4">
      <c r="D1045" s="94" t="s">
        <v>1415</v>
      </c>
    </row>
    <row r="1046" spans="4:4">
      <c r="D1046" s="94" t="s">
        <v>1416</v>
      </c>
    </row>
    <row r="1047" spans="4:4">
      <c r="D1047" s="94" t="s">
        <v>1417</v>
      </c>
    </row>
    <row r="1048" spans="4:4">
      <c r="D1048" s="94" t="s">
        <v>1418</v>
      </c>
    </row>
    <row r="1049" spans="4:4">
      <c r="D1049" s="94" t="s">
        <v>1419</v>
      </c>
    </row>
    <row r="1050" spans="4:4">
      <c r="D1050" s="94" t="s">
        <v>1420</v>
      </c>
    </row>
    <row r="1051" spans="4:4">
      <c r="D1051" s="94" t="s">
        <v>1421</v>
      </c>
    </row>
    <row r="1052" spans="4:4">
      <c r="D1052" s="94" t="s">
        <v>1422</v>
      </c>
    </row>
    <row r="1053" spans="4:4">
      <c r="D1053" s="94" t="s">
        <v>1423</v>
      </c>
    </row>
    <row r="1054" spans="4:4">
      <c r="D1054" s="94" t="s">
        <v>1424</v>
      </c>
    </row>
    <row r="1055" spans="4:4">
      <c r="D1055" s="94" t="s">
        <v>1425</v>
      </c>
    </row>
    <row r="1056" spans="4:4">
      <c r="D1056" s="94" t="s">
        <v>1426</v>
      </c>
    </row>
    <row r="1057" spans="4:4">
      <c r="D1057" s="94" t="s">
        <v>1427</v>
      </c>
    </row>
    <row r="1058" spans="4:4">
      <c r="D1058" s="94" t="s">
        <v>1428</v>
      </c>
    </row>
    <row r="1059" spans="4:4">
      <c r="D1059" s="94" t="s">
        <v>1429</v>
      </c>
    </row>
    <row r="1060" spans="4:4">
      <c r="D1060" s="94" t="s">
        <v>1430</v>
      </c>
    </row>
    <row r="1061" spans="4:4">
      <c r="D1061" s="94" t="s">
        <v>1431</v>
      </c>
    </row>
    <row r="1062" spans="4:4">
      <c r="D1062" s="94" t="s">
        <v>1432</v>
      </c>
    </row>
    <row r="1063" spans="4:4">
      <c r="D1063" s="94" t="s">
        <v>1433</v>
      </c>
    </row>
    <row r="1064" spans="4:4">
      <c r="D1064" s="94" t="s">
        <v>1434</v>
      </c>
    </row>
    <row r="1065" spans="4:4">
      <c r="D1065" s="94" t="s">
        <v>1435</v>
      </c>
    </row>
    <row r="1066" spans="4:4">
      <c r="D1066" s="94" t="s">
        <v>1436</v>
      </c>
    </row>
    <row r="1067" spans="4:4">
      <c r="D1067" s="94" t="s">
        <v>1437</v>
      </c>
    </row>
    <row r="1068" spans="4:4">
      <c r="D1068" s="94" t="s">
        <v>1438</v>
      </c>
    </row>
    <row r="1069" spans="4:4">
      <c r="D1069" s="94" t="s">
        <v>1439</v>
      </c>
    </row>
    <row r="1070" spans="4:4">
      <c r="D1070" s="94" t="s">
        <v>1440</v>
      </c>
    </row>
    <row r="1071" spans="4:4">
      <c r="D1071" s="94" t="s">
        <v>1441</v>
      </c>
    </row>
    <row r="1072" spans="4:4">
      <c r="D1072" s="94" t="s">
        <v>1442</v>
      </c>
    </row>
    <row r="1073" spans="4:4">
      <c r="D1073" s="94" t="s">
        <v>1443</v>
      </c>
    </row>
    <row r="1074" spans="4:4">
      <c r="D1074" s="94" t="s">
        <v>1444</v>
      </c>
    </row>
    <row r="1075" spans="4:4">
      <c r="D1075" s="94" t="s">
        <v>1445</v>
      </c>
    </row>
    <row r="1076" spans="4:4">
      <c r="D1076" s="94" t="s">
        <v>1446</v>
      </c>
    </row>
    <row r="1077" spans="4:4">
      <c r="D1077" s="94" t="s">
        <v>1447</v>
      </c>
    </row>
    <row r="1078" spans="4:4">
      <c r="D1078" s="94" t="s">
        <v>1448</v>
      </c>
    </row>
    <row r="1079" spans="4:4">
      <c r="D1079" s="94" t="s">
        <v>1449</v>
      </c>
    </row>
    <row r="1080" spans="4:4">
      <c r="D1080" s="94" t="s">
        <v>1450</v>
      </c>
    </row>
    <row r="1081" spans="4:4">
      <c r="D1081" s="94" t="s">
        <v>1451</v>
      </c>
    </row>
    <row r="1082" spans="4:4">
      <c r="D1082" s="94" t="s">
        <v>1452</v>
      </c>
    </row>
    <row r="1083" spans="4:4">
      <c r="D1083" s="94" t="s">
        <v>1453</v>
      </c>
    </row>
    <row r="1084" spans="4:4">
      <c r="D1084" s="94" t="s">
        <v>1454</v>
      </c>
    </row>
    <row r="1085" spans="4:4">
      <c r="D1085" s="94" t="s">
        <v>1455</v>
      </c>
    </row>
    <row r="1086" spans="4:4">
      <c r="D1086" s="94" t="s">
        <v>1456</v>
      </c>
    </row>
    <row r="1087" spans="4:4">
      <c r="D1087" s="94" t="s">
        <v>1457</v>
      </c>
    </row>
    <row r="1088" spans="4:4">
      <c r="D1088" s="94" t="s">
        <v>1458</v>
      </c>
    </row>
    <row r="1089" spans="4:4">
      <c r="D1089" s="94" t="s">
        <v>1459</v>
      </c>
    </row>
    <row r="1090" spans="4:4">
      <c r="D1090" s="94" t="s">
        <v>1460</v>
      </c>
    </row>
    <row r="1091" spans="4:4">
      <c r="D1091" s="94" t="s">
        <v>1461</v>
      </c>
    </row>
    <row r="1092" spans="4:4">
      <c r="D1092" s="94" t="s">
        <v>1462</v>
      </c>
    </row>
    <row r="1093" spans="4:4">
      <c r="D1093" s="94" t="s">
        <v>1463</v>
      </c>
    </row>
    <row r="1094" spans="4:4">
      <c r="D1094" s="94" t="s">
        <v>1464</v>
      </c>
    </row>
    <row r="1095" spans="4:4">
      <c r="D1095" s="94" t="s">
        <v>1465</v>
      </c>
    </row>
    <row r="1096" spans="4:4">
      <c r="D1096" s="94" t="s">
        <v>1466</v>
      </c>
    </row>
    <row r="1097" spans="4:4">
      <c r="D1097" s="94" t="s">
        <v>1467</v>
      </c>
    </row>
    <row r="1098" spans="4:4">
      <c r="D1098" s="94" t="s">
        <v>1468</v>
      </c>
    </row>
    <row r="1099" spans="4:4">
      <c r="D1099" s="94" t="s">
        <v>1469</v>
      </c>
    </row>
    <row r="1100" spans="4:4">
      <c r="D1100" s="94" t="s">
        <v>1470</v>
      </c>
    </row>
    <row r="1101" spans="4:4">
      <c r="D1101" s="94" t="s">
        <v>1471</v>
      </c>
    </row>
    <row r="1102" spans="4:4">
      <c r="D1102" s="94" t="s">
        <v>1472</v>
      </c>
    </row>
    <row r="1103" spans="4:4">
      <c r="D1103" s="94" t="s">
        <v>1473</v>
      </c>
    </row>
    <row r="1104" spans="4:4">
      <c r="D1104" s="94" t="s">
        <v>1474</v>
      </c>
    </row>
    <row r="1105" spans="4:4">
      <c r="D1105" s="94" t="s">
        <v>1475</v>
      </c>
    </row>
    <row r="1106" spans="4:4">
      <c r="D1106" s="94" t="s">
        <v>1476</v>
      </c>
    </row>
    <row r="1107" spans="4:4">
      <c r="D1107" s="94" t="s">
        <v>1477</v>
      </c>
    </row>
    <row r="1108" spans="4:4">
      <c r="D1108" s="94" t="s">
        <v>1478</v>
      </c>
    </row>
    <row r="1109" spans="4:4">
      <c r="D1109" s="94" t="s">
        <v>1479</v>
      </c>
    </row>
    <row r="1110" spans="4:4">
      <c r="D1110" s="94" t="s">
        <v>1480</v>
      </c>
    </row>
    <row r="1111" spans="4:4">
      <c r="D1111" s="94" t="s">
        <v>1481</v>
      </c>
    </row>
    <row r="1112" spans="4:4">
      <c r="D1112" s="94" t="s">
        <v>1482</v>
      </c>
    </row>
    <row r="1113" spans="4:4">
      <c r="D1113" s="94" t="s">
        <v>1483</v>
      </c>
    </row>
    <row r="1114" spans="4:4">
      <c r="D1114" s="94" t="s">
        <v>1484</v>
      </c>
    </row>
    <row r="1115" spans="4:4">
      <c r="D1115" s="94" t="s">
        <v>1485</v>
      </c>
    </row>
    <row r="1116" spans="4:4">
      <c r="D1116" s="94" t="s">
        <v>1486</v>
      </c>
    </row>
    <row r="1117" spans="4:4">
      <c r="D1117" s="94" t="s">
        <v>1487</v>
      </c>
    </row>
    <row r="1118" spans="4:4">
      <c r="D1118" s="94" t="s">
        <v>1488</v>
      </c>
    </row>
    <row r="1119" spans="4:4">
      <c r="D1119" s="94" t="s">
        <v>1489</v>
      </c>
    </row>
    <row r="1120" spans="4:4">
      <c r="D1120" s="94" t="s">
        <v>1490</v>
      </c>
    </row>
    <row r="1121" spans="4:4">
      <c r="D1121" s="94" t="s">
        <v>1491</v>
      </c>
    </row>
    <row r="1122" spans="4:4">
      <c r="D1122" s="94" t="s">
        <v>1492</v>
      </c>
    </row>
    <row r="1123" spans="4:4">
      <c r="D1123" s="94" t="s">
        <v>1493</v>
      </c>
    </row>
    <row r="1124" spans="4:4">
      <c r="D1124" s="94" t="s">
        <v>1494</v>
      </c>
    </row>
    <row r="1125" spans="4:4">
      <c r="D1125" s="94" t="s">
        <v>1495</v>
      </c>
    </row>
    <row r="1126" spans="4:4">
      <c r="D1126" s="94" t="s">
        <v>1496</v>
      </c>
    </row>
    <row r="1127" spans="4:4">
      <c r="D1127" s="94" t="s">
        <v>1497</v>
      </c>
    </row>
    <row r="1128" spans="4:4">
      <c r="D1128" s="94" t="s">
        <v>1498</v>
      </c>
    </row>
    <row r="1129" spans="4:4">
      <c r="D1129" s="94" t="s">
        <v>1499</v>
      </c>
    </row>
    <row r="1130" spans="4:4">
      <c r="D1130" s="94" t="s">
        <v>1500</v>
      </c>
    </row>
    <row r="1131" spans="4:4">
      <c r="D1131" s="94" t="s">
        <v>1501</v>
      </c>
    </row>
    <row r="1132" spans="4:4">
      <c r="D1132" s="94" t="s">
        <v>1502</v>
      </c>
    </row>
    <row r="1133" spans="4:4">
      <c r="D1133" s="94" t="s">
        <v>1503</v>
      </c>
    </row>
    <row r="1134" spans="4:4">
      <c r="D1134" s="94" t="s">
        <v>1504</v>
      </c>
    </row>
    <row r="1135" spans="4:4">
      <c r="D1135" s="94" t="s">
        <v>1505</v>
      </c>
    </row>
    <row r="1136" spans="4:4">
      <c r="D1136" s="94" t="s">
        <v>1506</v>
      </c>
    </row>
    <row r="1137" spans="4:4">
      <c r="D1137" s="94" t="s">
        <v>1507</v>
      </c>
    </row>
    <row r="1138" spans="4:4">
      <c r="D1138" s="94" t="s">
        <v>1508</v>
      </c>
    </row>
    <row r="1139" spans="4:4">
      <c r="D1139" s="94" t="s">
        <v>1509</v>
      </c>
    </row>
    <row r="1140" spans="4:4">
      <c r="D1140" s="94" t="s">
        <v>1510</v>
      </c>
    </row>
    <row r="1141" spans="4:4">
      <c r="D1141" s="94" t="s">
        <v>1511</v>
      </c>
    </row>
    <row r="1142" spans="4:4">
      <c r="D1142" s="94" t="s">
        <v>1512</v>
      </c>
    </row>
    <row r="1143" spans="4:4">
      <c r="D1143" s="94" t="s">
        <v>1513</v>
      </c>
    </row>
    <row r="1144" spans="4:4">
      <c r="D1144" s="94" t="s">
        <v>1514</v>
      </c>
    </row>
    <row r="1145" spans="4:4">
      <c r="D1145" s="94" t="s">
        <v>1515</v>
      </c>
    </row>
    <row r="1146" spans="4:4">
      <c r="D1146" s="94" t="s">
        <v>1516</v>
      </c>
    </row>
    <row r="1147" spans="4:4">
      <c r="D1147" s="94" t="s">
        <v>1517</v>
      </c>
    </row>
    <row r="1148" spans="4:4">
      <c r="D1148" s="94" t="s">
        <v>1518</v>
      </c>
    </row>
    <row r="1149" spans="4:4">
      <c r="D1149" s="94" t="s">
        <v>1519</v>
      </c>
    </row>
    <row r="1150" spans="4:4">
      <c r="D1150" s="94" t="s">
        <v>1520</v>
      </c>
    </row>
    <row r="1151" spans="4:4">
      <c r="D1151" s="94" t="s">
        <v>1521</v>
      </c>
    </row>
    <row r="1152" spans="4:4">
      <c r="D1152" s="94" t="s">
        <v>1522</v>
      </c>
    </row>
    <row r="1153" spans="4:4">
      <c r="D1153" s="94" t="s">
        <v>1523</v>
      </c>
    </row>
    <row r="1154" spans="4:4">
      <c r="D1154" s="94" t="s">
        <v>1524</v>
      </c>
    </row>
    <row r="1155" spans="4:4">
      <c r="D1155" s="94" t="s">
        <v>1525</v>
      </c>
    </row>
    <row r="1156" spans="4:4">
      <c r="D1156" s="94" t="s">
        <v>1526</v>
      </c>
    </row>
    <row r="1157" spans="4:4">
      <c r="D1157" s="94" t="s">
        <v>1527</v>
      </c>
    </row>
    <row r="1158" spans="4:4">
      <c r="D1158" s="94" t="s">
        <v>1528</v>
      </c>
    </row>
    <row r="1159" spans="4:4">
      <c r="D1159" s="94" t="s">
        <v>1529</v>
      </c>
    </row>
    <row r="1160" spans="4:4">
      <c r="D1160" s="94" t="s">
        <v>1530</v>
      </c>
    </row>
    <row r="1161" spans="4:4">
      <c r="D1161" s="94" t="s">
        <v>1531</v>
      </c>
    </row>
    <row r="1162" spans="4:4">
      <c r="D1162" s="94" t="s">
        <v>1532</v>
      </c>
    </row>
    <row r="1163" spans="4:4">
      <c r="D1163" s="94" t="s">
        <v>1533</v>
      </c>
    </row>
    <row r="1164" spans="4:4">
      <c r="D1164" s="94" t="s">
        <v>1534</v>
      </c>
    </row>
    <row r="1165" spans="4:4">
      <c r="D1165" s="94" t="s">
        <v>1535</v>
      </c>
    </row>
    <row r="1166" spans="4:4">
      <c r="D1166" s="94" t="s">
        <v>1536</v>
      </c>
    </row>
    <row r="1167" spans="4:4">
      <c r="D1167" s="94" t="s">
        <v>1537</v>
      </c>
    </row>
    <row r="1168" spans="4:4">
      <c r="D1168" s="94" t="s">
        <v>1538</v>
      </c>
    </row>
    <row r="1169" spans="4:4">
      <c r="D1169" s="94" t="s">
        <v>1539</v>
      </c>
    </row>
    <row r="1170" spans="4:4">
      <c r="D1170" s="94" t="s">
        <v>1540</v>
      </c>
    </row>
    <row r="1171" spans="4:4">
      <c r="D1171" s="94" t="s">
        <v>1541</v>
      </c>
    </row>
    <row r="1172" spans="4:4">
      <c r="D1172" s="94" t="s">
        <v>1542</v>
      </c>
    </row>
    <row r="1173" spans="4:4">
      <c r="D1173" s="94" t="s">
        <v>1543</v>
      </c>
    </row>
    <row r="1174" spans="4:4">
      <c r="D1174" s="94" t="s">
        <v>1544</v>
      </c>
    </row>
    <row r="1175" spans="4:4">
      <c r="D1175" s="94" t="s">
        <v>1545</v>
      </c>
    </row>
    <row r="1176" spans="4:4">
      <c r="D1176" s="94" t="s">
        <v>1546</v>
      </c>
    </row>
    <row r="1177" spans="4:4">
      <c r="D1177" s="94" t="s">
        <v>1547</v>
      </c>
    </row>
    <row r="1178" spans="4:4">
      <c r="D1178" s="94" t="s">
        <v>1548</v>
      </c>
    </row>
    <row r="1179" spans="4:4">
      <c r="D1179" s="94" t="s">
        <v>1549</v>
      </c>
    </row>
    <row r="1180" spans="4:4">
      <c r="D1180" s="94" t="s">
        <v>1550</v>
      </c>
    </row>
    <row r="1181" spans="4:4">
      <c r="D1181" s="94" t="s">
        <v>1551</v>
      </c>
    </row>
    <row r="1182" spans="4:4">
      <c r="D1182" s="94" t="s">
        <v>1552</v>
      </c>
    </row>
    <row r="1183" spans="4:4">
      <c r="D1183" s="94" t="s">
        <v>1553</v>
      </c>
    </row>
    <row r="1184" spans="4:4">
      <c r="D1184" s="94" t="s">
        <v>1554</v>
      </c>
    </row>
    <row r="1185" spans="4:4">
      <c r="D1185" s="94" t="s">
        <v>1555</v>
      </c>
    </row>
    <row r="1186" spans="4:4">
      <c r="D1186" s="94" t="s">
        <v>1556</v>
      </c>
    </row>
    <row r="1187" spans="4:4">
      <c r="D1187" s="94" t="s">
        <v>1557</v>
      </c>
    </row>
    <row r="1188" spans="4:4">
      <c r="D1188" s="94" t="s">
        <v>1558</v>
      </c>
    </row>
    <row r="1189" spans="4:4">
      <c r="D1189" s="94" t="s">
        <v>1559</v>
      </c>
    </row>
    <row r="1190" spans="4:4">
      <c r="D1190" s="94" t="s">
        <v>1560</v>
      </c>
    </row>
    <row r="1191" spans="4:4">
      <c r="D1191" s="94" t="s">
        <v>1561</v>
      </c>
    </row>
    <row r="1192" spans="4:4">
      <c r="D1192" s="94" t="s">
        <v>1562</v>
      </c>
    </row>
    <row r="1193" spans="4:4">
      <c r="D1193" s="94" t="s">
        <v>1563</v>
      </c>
    </row>
    <row r="1194" spans="4:4">
      <c r="D1194" s="94" t="s">
        <v>1564</v>
      </c>
    </row>
    <row r="1195" spans="4:4">
      <c r="D1195" s="94" t="s">
        <v>1565</v>
      </c>
    </row>
    <row r="1196" spans="4:4">
      <c r="D1196" s="94" t="s">
        <v>1566</v>
      </c>
    </row>
    <row r="1197" spans="4:4">
      <c r="D1197" s="94" t="s">
        <v>1567</v>
      </c>
    </row>
    <row r="1198" spans="4:4">
      <c r="D1198" s="94" t="s">
        <v>1568</v>
      </c>
    </row>
    <row r="1199" spans="4:4">
      <c r="D1199" s="94" t="s">
        <v>1569</v>
      </c>
    </row>
    <row r="1200" spans="4:4">
      <c r="D1200" s="94" t="s">
        <v>1570</v>
      </c>
    </row>
    <row r="1201" spans="4:4">
      <c r="D1201" s="94" t="s">
        <v>1571</v>
      </c>
    </row>
    <row r="1202" spans="4:4">
      <c r="D1202" s="94" t="s">
        <v>1572</v>
      </c>
    </row>
    <row r="1203" spans="4:4">
      <c r="D1203" s="94" t="s">
        <v>1573</v>
      </c>
    </row>
    <row r="1204" spans="4:4">
      <c r="D1204" s="94" t="s">
        <v>1574</v>
      </c>
    </row>
    <row r="1205" spans="4:4">
      <c r="D1205" s="94" t="s">
        <v>1575</v>
      </c>
    </row>
    <row r="1206" spans="4:4">
      <c r="D1206" s="94" t="s">
        <v>1576</v>
      </c>
    </row>
    <row r="1207" spans="4:4">
      <c r="D1207" s="94" t="s">
        <v>1577</v>
      </c>
    </row>
    <row r="1208" spans="4:4">
      <c r="D1208" s="94" t="s">
        <v>1578</v>
      </c>
    </row>
    <row r="1209" spans="4:4">
      <c r="D1209" s="94" t="s">
        <v>1579</v>
      </c>
    </row>
    <row r="1210" spans="4:4">
      <c r="D1210" s="94" t="s">
        <v>1580</v>
      </c>
    </row>
    <row r="1211" spans="4:4">
      <c r="D1211" s="94" t="s">
        <v>1581</v>
      </c>
    </row>
    <row r="1212" spans="4:4">
      <c r="D1212" s="94" t="s">
        <v>1582</v>
      </c>
    </row>
    <row r="1213" spans="4:4">
      <c r="D1213" s="94" t="s">
        <v>1583</v>
      </c>
    </row>
    <row r="1214" spans="4:4">
      <c r="D1214" s="94" t="s">
        <v>1584</v>
      </c>
    </row>
    <row r="1215" spans="4:4">
      <c r="D1215" s="94" t="s">
        <v>1585</v>
      </c>
    </row>
    <row r="1216" spans="4:4">
      <c r="D1216" s="94" t="s">
        <v>1586</v>
      </c>
    </row>
    <row r="1217" spans="4:4">
      <c r="D1217" s="94" t="s">
        <v>1587</v>
      </c>
    </row>
    <row r="1218" spans="4:4">
      <c r="D1218" s="94" t="s">
        <v>1588</v>
      </c>
    </row>
    <row r="1219" spans="4:4">
      <c r="D1219" s="94" t="s">
        <v>1589</v>
      </c>
    </row>
    <row r="1220" spans="4:4">
      <c r="D1220" s="94" t="s">
        <v>1590</v>
      </c>
    </row>
    <row r="1221" spans="4:4">
      <c r="D1221" s="94" t="s">
        <v>1591</v>
      </c>
    </row>
    <row r="1222" spans="4:4">
      <c r="D1222" s="94" t="s">
        <v>1592</v>
      </c>
    </row>
    <row r="1223" spans="4:4">
      <c r="D1223" s="94" t="s">
        <v>1593</v>
      </c>
    </row>
    <row r="1224" spans="4:4">
      <c r="D1224" s="94" t="s">
        <v>1594</v>
      </c>
    </row>
    <row r="1225" spans="4:4">
      <c r="D1225" s="94" t="s">
        <v>1595</v>
      </c>
    </row>
    <row r="1226" spans="4:4">
      <c r="D1226" s="94" t="s">
        <v>1596</v>
      </c>
    </row>
    <row r="1227" spans="4:4">
      <c r="D1227" s="94" t="s">
        <v>1597</v>
      </c>
    </row>
    <row r="1228" spans="4:4">
      <c r="D1228" s="94" t="s">
        <v>1598</v>
      </c>
    </row>
    <row r="1229" spans="4:4">
      <c r="D1229" s="94" t="s">
        <v>1599</v>
      </c>
    </row>
    <row r="1230" spans="4:4">
      <c r="D1230" s="94" t="s">
        <v>1600</v>
      </c>
    </row>
    <row r="1231" spans="4:4">
      <c r="D1231" s="94" t="s">
        <v>1601</v>
      </c>
    </row>
    <row r="1232" spans="4:4">
      <c r="D1232" s="94" t="s">
        <v>1602</v>
      </c>
    </row>
    <row r="1233" spans="4:4">
      <c r="D1233" s="94" t="s">
        <v>1603</v>
      </c>
    </row>
    <row r="1234" spans="4:4">
      <c r="D1234" s="94" t="s">
        <v>1604</v>
      </c>
    </row>
    <row r="1235" spans="4:4">
      <c r="D1235" s="94" t="s">
        <v>1605</v>
      </c>
    </row>
    <row r="1236" spans="4:4">
      <c r="D1236" s="94" t="s">
        <v>1606</v>
      </c>
    </row>
    <row r="1237" spans="4:4">
      <c r="D1237" s="94" t="s">
        <v>1607</v>
      </c>
    </row>
    <row r="1238" spans="4:4">
      <c r="D1238" s="94" t="s">
        <v>1608</v>
      </c>
    </row>
    <row r="1239" spans="4:4">
      <c r="D1239" s="94" t="s">
        <v>1609</v>
      </c>
    </row>
    <row r="1240" spans="4:4">
      <c r="D1240" s="94" t="s">
        <v>1610</v>
      </c>
    </row>
    <row r="1241" spans="4:4">
      <c r="D1241" s="94" t="s">
        <v>1611</v>
      </c>
    </row>
    <row r="1242" spans="4:4">
      <c r="D1242" s="94" t="s">
        <v>1612</v>
      </c>
    </row>
    <row r="1243" spans="4:4">
      <c r="D1243" s="94" t="s">
        <v>1613</v>
      </c>
    </row>
    <row r="1244" spans="4:4">
      <c r="D1244" s="94" t="s">
        <v>1614</v>
      </c>
    </row>
    <row r="1245" spans="4:4">
      <c r="D1245" s="94" t="s">
        <v>1615</v>
      </c>
    </row>
    <row r="1246" spans="4:4">
      <c r="D1246" s="94" t="s">
        <v>1616</v>
      </c>
    </row>
    <row r="1247" spans="4:4">
      <c r="D1247" s="94" t="s">
        <v>1617</v>
      </c>
    </row>
    <row r="1248" spans="4:4">
      <c r="D1248" s="94" t="s">
        <v>1618</v>
      </c>
    </row>
    <row r="1249" spans="4:4">
      <c r="D1249" s="94" t="s">
        <v>1619</v>
      </c>
    </row>
    <row r="1250" spans="4:4">
      <c r="D1250" s="94" t="s">
        <v>1620</v>
      </c>
    </row>
    <row r="1251" spans="4:4">
      <c r="D1251" s="94" t="s">
        <v>1621</v>
      </c>
    </row>
    <row r="1252" spans="4:4">
      <c r="D1252" s="94" t="s">
        <v>1622</v>
      </c>
    </row>
    <row r="1253" spans="4:4">
      <c r="D1253" s="94" t="s">
        <v>1623</v>
      </c>
    </row>
    <row r="1254" spans="4:4">
      <c r="D1254" s="94" t="s">
        <v>1624</v>
      </c>
    </row>
    <row r="1255" spans="4:4">
      <c r="D1255" s="94" t="s">
        <v>1625</v>
      </c>
    </row>
    <row r="1256" spans="4:4">
      <c r="D1256" s="94" t="s">
        <v>1626</v>
      </c>
    </row>
    <row r="1257" spans="4:4">
      <c r="D1257" s="94" t="s">
        <v>1627</v>
      </c>
    </row>
    <row r="1258" spans="4:4">
      <c r="D1258" s="94" t="s">
        <v>1628</v>
      </c>
    </row>
    <row r="1259" spans="4:4">
      <c r="D1259" s="94" t="s">
        <v>1629</v>
      </c>
    </row>
    <row r="1260" spans="4:4">
      <c r="D1260" s="94" t="s">
        <v>1630</v>
      </c>
    </row>
    <row r="1261" spans="4:4">
      <c r="D1261" s="94" t="s">
        <v>1631</v>
      </c>
    </row>
    <row r="1262" spans="4:4">
      <c r="D1262" s="94" t="s">
        <v>1632</v>
      </c>
    </row>
    <row r="1263" spans="4:4">
      <c r="D1263" s="94" t="s">
        <v>1633</v>
      </c>
    </row>
    <row r="1264" spans="4:4">
      <c r="D1264" s="94" t="s">
        <v>1634</v>
      </c>
    </row>
    <row r="1265" spans="4:4">
      <c r="D1265" s="94" t="s">
        <v>1635</v>
      </c>
    </row>
    <row r="1266" spans="4:4">
      <c r="D1266" s="94" t="s">
        <v>1636</v>
      </c>
    </row>
    <row r="1267" spans="4:4">
      <c r="D1267" s="94" t="s">
        <v>1637</v>
      </c>
    </row>
    <row r="1268" spans="4:4">
      <c r="D1268" s="94" t="s">
        <v>1638</v>
      </c>
    </row>
    <row r="1269" spans="4:4">
      <c r="D1269" s="94" t="s">
        <v>1639</v>
      </c>
    </row>
    <row r="1270" spans="4:4">
      <c r="D1270" s="94" t="s">
        <v>1640</v>
      </c>
    </row>
    <row r="1271" spans="4:4">
      <c r="D1271" s="94" t="s">
        <v>1641</v>
      </c>
    </row>
    <row r="1272" spans="4:4">
      <c r="D1272" s="94" t="s">
        <v>1642</v>
      </c>
    </row>
    <row r="1273" spans="4:4">
      <c r="D1273" s="94" t="s">
        <v>1643</v>
      </c>
    </row>
    <row r="1274" spans="4:4">
      <c r="D1274" s="94" t="s">
        <v>1644</v>
      </c>
    </row>
    <row r="1275" spans="4:4">
      <c r="D1275" s="94" t="s">
        <v>1645</v>
      </c>
    </row>
    <row r="1276" spans="4:4">
      <c r="D1276" s="94" t="s">
        <v>1646</v>
      </c>
    </row>
    <row r="1277" spans="4:4">
      <c r="D1277" s="94" t="s">
        <v>1647</v>
      </c>
    </row>
    <row r="1278" spans="4:4">
      <c r="D1278" s="94" t="s">
        <v>1648</v>
      </c>
    </row>
    <row r="1279" spans="4:4">
      <c r="D1279" s="94" t="s">
        <v>1649</v>
      </c>
    </row>
    <row r="1280" spans="4:4">
      <c r="D1280" s="94" t="s">
        <v>1650</v>
      </c>
    </row>
    <row r="1281" spans="4:4">
      <c r="D1281" s="94" t="s">
        <v>1651</v>
      </c>
    </row>
    <row r="1282" spans="4:4">
      <c r="D1282" s="94" t="s">
        <v>1652</v>
      </c>
    </row>
    <row r="1283" spans="4:4">
      <c r="D1283" s="94" t="s">
        <v>1653</v>
      </c>
    </row>
    <row r="1284" spans="4:4">
      <c r="D1284" s="94" t="s">
        <v>1654</v>
      </c>
    </row>
    <row r="1285" spans="4:4">
      <c r="D1285" s="94" t="s">
        <v>1655</v>
      </c>
    </row>
    <row r="1286" spans="4:4">
      <c r="D1286" s="94" t="s">
        <v>1656</v>
      </c>
    </row>
    <row r="1287" spans="4:4">
      <c r="D1287" s="94" t="s">
        <v>1657</v>
      </c>
    </row>
    <row r="1288" spans="4:4">
      <c r="D1288" s="94" t="s">
        <v>1658</v>
      </c>
    </row>
    <row r="1289" spans="4:4">
      <c r="D1289" s="94" t="s">
        <v>1659</v>
      </c>
    </row>
    <row r="1290" spans="4:4">
      <c r="D1290" s="94" t="s">
        <v>1660</v>
      </c>
    </row>
    <row r="1291" spans="4:4">
      <c r="D1291" s="94" t="s">
        <v>1661</v>
      </c>
    </row>
    <row r="1292" spans="4:4">
      <c r="D1292" s="94" t="s">
        <v>1662</v>
      </c>
    </row>
    <row r="1293" spans="4:4">
      <c r="D1293" s="94" t="s">
        <v>1663</v>
      </c>
    </row>
    <row r="1294" spans="4:4">
      <c r="D1294" s="94" t="s">
        <v>1664</v>
      </c>
    </row>
    <row r="1295" spans="4:4">
      <c r="D1295" s="94" t="s">
        <v>1665</v>
      </c>
    </row>
    <row r="1296" spans="4:4">
      <c r="D1296" s="94" t="s">
        <v>1666</v>
      </c>
    </row>
    <row r="1297" spans="4:4">
      <c r="D1297" s="94" t="s">
        <v>1667</v>
      </c>
    </row>
    <row r="1298" spans="4:4">
      <c r="D1298" s="94" t="s">
        <v>1668</v>
      </c>
    </row>
    <row r="1299" spans="4:4">
      <c r="D1299" s="94" t="s">
        <v>1669</v>
      </c>
    </row>
    <row r="1300" spans="4:4">
      <c r="D1300" s="94" t="s">
        <v>1670</v>
      </c>
    </row>
    <row r="1301" spans="4:4">
      <c r="D1301" s="94" t="s">
        <v>1671</v>
      </c>
    </row>
    <row r="1302" spans="4:4">
      <c r="D1302" s="94" t="s">
        <v>1672</v>
      </c>
    </row>
    <row r="1303" spans="4:4">
      <c r="D1303" s="94" t="s">
        <v>1673</v>
      </c>
    </row>
    <row r="1304" spans="4:4">
      <c r="D1304" s="94" t="s">
        <v>1674</v>
      </c>
    </row>
    <row r="1305" spans="4:4">
      <c r="D1305" s="94" t="s">
        <v>1675</v>
      </c>
    </row>
    <row r="1306" spans="4:4">
      <c r="D1306" s="94" t="s">
        <v>1676</v>
      </c>
    </row>
    <row r="1307" spans="4:4">
      <c r="D1307" s="94" t="s">
        <v>1677</v>
      </c>
    </row>
    <row r="1308" spans="4:4">
      <c r="D1308" s="94" t="s">
        <v>1678</v>
      </c>
    </row>
    <row r="1309" spans="4:4">
      <c r="D1309" s="94" t="s">
        <v>1679</v>
      </c>
    </row>
    <row r="1310" spans="4:4">
      <c r="D1310" s="94" t="s">
        <v>1680</v>
      </c>
    </row>
    <row r="1311" spans="4:4">
      <c r="D1311" s="94" t="s">
        <v>1681</v>
      </c>
    </row>
    <row r="1312" spans="4:4">
      <c r="D1312" s="94" t="s">
        <v>1682</v>
      </c>
    </row>
    <row r="1313" spans="4:4">
      <c r="D1313" s="94" t="s">
        <v>1683</v>
      </c>
    </row>
    <row r="1314" spans="4:4">
      <c r="D1314" s="94" t="s">
        <v>1684</v>
      </c>
    </row>
    <row r="1315" spans="4:4">
      <c r="D1315" s="94" t="s">
        <v>1685</v>
      </c>
    </row>
    <row r="1316" spans="4:4">
      <c r="D1316" s="94" t="s">
        <v>1686</v>
      </c>
    </row>
    <row r="1317" spans="4:4">
      <c r="D1317" s="94" t="s">
        <v>1687</v>
      </c>
    </row>
    <row r="1318" spans="4:4">
      <c r="D1318" s="94" t="s">
        <v>1688</v>
      </c>
    </row>
    <row r="1319" spans="4:4">
      <c r="D1319" s="94" t="s">
        <v>1689</v>
      </c>
    </row>
    <row r="1320" spans="4:4">
      <c r="D1320" s="94" t="s">
        <v>1690</v>
      </c>
    </row>
    <row r="1321" spans="4:4">
      <c r="D1321" s="94" t="s">
        <v>1691</v>
      </c>
    </row>
    <row r="1322" spans="4:4">
      <c r="D1322" s="94" t="s">
        <v>1692</v>
      </c>
    </row>
    <row r="1323" spans="4:4">
      <c r="D1323" s="94" t="s">
        <v>1693</v>
      </c>
    </row>
    <row r="1324" spans="4:4">
      <c r="D1324" s="94" t="s">
        <v>1694</v>
      </c>
    </row>
    <row r="1325" spans="4:4">
      <c r="D1325" s="94" t="s">
        <v>1695</v>
      </c>
    </row>
    <row r="1326" spans="4:4">
      <c r="D1326" s="94" t="s">
        <v>1696</v>
      </c>
    </row>
    <row r="1327" spans="4:4">
      <c r="D1327" s="94" t="s">
        <v>1697</v>
      </c>
    </row>
    <row r="1328" spans="4:4">
      <c r="D1328" s="94" t="s">
        <v>1698</v>
      </c>
    </row>
    <row r="1329" spans="4:4">
      <c r="D1329" s="94" t="s">
        <v>1699</v>
      </c>
    </row>
    <row r="1330" spans="4:4">
      <c r="D1330" s="94" t="s">
        <v>1700</v>
      </c>
    </row>
    <row r="1331" spans="4:4">
      <c r="D1331" s="94" t="s">
        <v>1701</v>
      </c>
    </row>
    <row r="1332" spans="4:4">
      <c r="D1332" s="94" t="s">
        <v>1702</v>
      </c>
    </row>
    <row r="1333" spans="4:4">
      <c r="D1333" s="94" t="s">
        <v>1703</v>
      </c>
    </row>
    <row r="1334" spans="4:4">
      <c r="D1334" s="94" t="s">
        <v>1704</v>
      </c>
    </row>
    <row r="1335" spans="4:4">
      <c r="D1335" s="94" t="s">
        <v>1705</v>
      </c>
    </row>
    <row r="1336" spans="4:4">
      <c r="D1336" s="94" t="s">
        <v>1706</v>
      </c>
    </row>
    <row r="1337" spans="4:4">
      <c r="D1337" s="94" t="s">
        <v>1707</v>
      </c>
    </row>
    <row r="1338" spans="4:4">
      <c r="D1338" s="94" t="s">
        <v>1708</v>
      </c>
    </row>
    <row r="1339" spans="4:4">
      <c r="D1339" s="94" t="s">
        <v>1709</v>
      </c>
    </row>
    <row r="1340" spans="4:4">
      <c r="D1340" s="94" t="s">
        <v>1710</v>
      </c>
    </row>
    <row r="1341" spans="4:4">
      <c r="D1341" s="94" t="s">
        <v>1711</v>
      </c>
    </row>
    <row r="1342" spans="4:4">
      <c r="D1342" s="94" t="s">
        <v>1712</v>
      </c>
    </row>
    <row r="1343" spans="4:4">
      <c r="D1343" s="94" t="s">
        <v>1713</v>
      </c>
    </row>
    <row r="1344" spans="4:4">
      <c r="D1344" s="94" t="s">
        <v>1714</v>
      </c>
    </row>
    <row r="1345" spans="4:4">
      <c r="D1345" s="94" t="s">
        <v>1715</v>
      </c>
    </row>
    <row r="1346" spans="4:4">
      <c r="D1346" s="94" t="s">
        <v>1716</v>
      </c>
    </row>
    <row r="1347" spans="4:4">
      <c r="D1347" s="94" t="s">
        <v>1717</v>
      </c>
    </row>
    <row r="1348" spans="4:4">
      <c r="D1348" s="94" t="s">
        <v>1718</v>
      </c>
    </row>
    <row r="1349" spans="4:4">
      <c r="D1349" s="94" t="s">
        <v>1719</v>
      </c>
    </row>
    <row r="1350" spans="4:4">
      <c r="D1350" s="94" t="s">
        <v>1720</v>
      </c>
    </row>
    <row r="1351" spans="4:4">
      <c r="D1351" s="94" t="s">
        <v>1721</v>
      </c>
    </row>
    <row r="1352" spans="4:4">
      <c r="D1352" s="94" t="s">
        <v>1722</v>
      </c>
    </row>
    <row r="1353" spans="4:4">
      <c r="D1353" s="94" t="s">
        <v>1723</v>
      </c>
    </row>
    <row r="1354" spans="4:4">
      <c r="D1354" s="94" t="s">
        <v>1724</v>
      </c>
    </row>
    <row r="1355" spans="4:4">
      <c r="D1355" s="94" t="s">
        <v>1725</v>
      </c>
    </row>
    <row r="1356" spans="4:4">
      <c r="D1356" s="94" t="s">
        <v>1726</v>
      </c>
    </row>
    <row r="1357" spans="4:4">
      <c r="D1357" s="94" t="s">
        <v>1727</v>
      </c>
    </row>
    <row r="1358" spans="4:4">
      <c r="D1358" s="94" t="s">
        <v>1728</v>
      </c>
    </row>
    <row r="1359" spans="4:4">
      <c r="D1359" s="94" t="s">
        <v>1729</v>
      </c>
    </row>
    <row r="1360" spans="4:4">
      <c r="D1360" s="94" t="s">
        <v>1730</v>
      </c>
    </row>
    <row r="1361" spans="4:4">
      <c r="D1361" s="94" t="s">
        <v>1731</v>
      </c>
    </row>
    <row r="1362" spans="4:4">
      <c r="D1362" s="94" t="s">
        <v>1732</v>
      </c>
    </row>
    <row r="1363" spans="4:4">
      <c r="D1363" s="94" t="s">
        <v>1733</v>
      </c>
    </row>
    <row r="1364" spans="4:4">
      <c r="D1364" s="94" t="s">
        <v>1734</v>
      </c>
    </row>
    <row r="1365" spans="4:4">
      <c r="D1365" s="94" t="s">
        <v>1735</v>
      </c>
    </row>
    <row r="1366" spans="4:4">
      <c r="D1366" s="94" t="s">
        <v>1736</v>
      </c>
    </row>
    <row r="1367" spans="4:4">
      <c r="D1367" s="94" t="s">
        <v>1737</v>
      </c>
    </row>
    <row r="1368" spans="4:4">
      <c r="D1368" s="94" t="s">
        <v>1738</v>
      </c>
    </row>
    <row r="1369" spans="4:4">
      <c r="D1369" s="94" t="s">
        <v>1739</v>
      </c>
    </row>
    <row r="1370" spans="4:4">
      <c r="D1370" s="94" t="s">
        <v>1740</v>
      </c>
    </row>
    <row r="1371" spans="4:4">
      <c r="D1371" s="94" t="s">
        <v>1741</v>
      </c>
    </row>
    <row r="1372" spans="4:4">
      <c r="D1372" s="94" t="s">
        <v>1742</v>
      </c>
    </row>
    <row r="1373" spans="4:4">
      <c r="D1373" s="94" t="s">
        <v>1743</v>
      </c>
    </row>
    <row r="1374" spans="4:4">
      <c r="D1374" s="94" t="s">
        <v>1744</v>
      </c>
    </row>
    <row r="1375" spans="4:4">
      <c r="D1375" s="94" t="s">
        <v>1745</v>
      </c>
    </row>
    <row r="1376" spans="4:4">
      <c r="D1376" s="94" t="s">
        <v>1746</v>
      </c>
    </row>
    <row r="1377" spans="4:4">
      <c r="D1377" s="94" t="s">
        <v>1747</v>
      </c>
    </row>
    <row r="1378" spans="4:4">
      <c r="D1378" s="94" t="s">
        <v>1748</v>
      </c>
    </row>
    <row r="1379" spans="4:4">
      <c r="D1379" s="94" t="s">
        <v>1749</v>
      </c>
    </row>
    <row r="1380" spans="4:4">
      <c r="D1380" s="94" t="s">
        <v>1750</v>
      </c>
    </row>
    <row r="1381" spans="4:4">
      <c r="D1381" s="94" t="s">
        <v>1751</v>
      </c>
    </row>
    <row r="1382" spans="4:4">
      <c r="D1382" s="94" t="s">
        <v>1752</v>
      </c>
    </row>
    <row r="1383" spans="4:4">
      <c r="D1383" s="94" t="s">
        <v>1753</v>
      </c>
    </row>
    <row r="1384" spans="4:4">
      <c r="D1384" s="94" t="s">
        <v>1754</v>
      </c>
    </row>
    <row r="1385" spans="4:4">
      <c r="D1385" s="94" t="s">
        <v>1755</v>
      </c>
    </row>
    <row r="1386" spans="4:4">
      <c r="D1386" s="94" t="s">
        <v>1756</v>
      </c>
    </row>
    <row r="1387" spans="4:4">
      <c r="D1387" s="94" t="s">
        <v>1757</v>
      </c>
    </row>
    <row r="1388" spans="4:4">
      <c r="D1388" s="94" t="s">
        <v>1758</v>
      </c>
    </row>
    <row r="1389" spans="4:4">
      <c r="D1389" s="94" t="s">
        <v>1759</v>
      </c>
    </row>
    <row r="1390" spans="4:4">
      <c r="D1390" s="94" t="s">
        <v>1760</v>
      </c>
    </row>
    <row r="1391" spans="4:4">
      <c r="D1391" s="94" t="s">
        <v>1761</v>
      </c>
    </row>
    <row r="1392" spans="4:4">
      <c r="D1392" s="94" t="s">
        <v>1762</v>
      </c>
    </row>
    <row r="1393" spans="4:4">
      <c r="D1393" s="94" t="s">
        <v>1763</v>
      </c>
    </row>
    <row r="1394" spans="4:4">
      <c r="D1394" s="94" t="s">
        <v>1764</v>
      </c>
    </row>
    <row r="1395" spans="4:4">
      <c r="D1395" s="94" t="s">
        <v>1765</v>
      </c>
    </row>
    <row r="1396" spans="4:4">
      <c r="D1396" s="94" t="s">
        <v>1766</v>
      </c>
    </row>
    <row r="1397" spans="4:4">
      <c r="D1397" s="94" t="s">
        <v>1767</v>
      </c>
    </row>
    <row r="1398" spans="4:4">
      <c r="D1398" s="94" t="s">
        <v>1768</v>
      </c>
    </row>
    <row r="1399" spans="4:4">
      <c r="D1399" s="94" t="s">
        <v>1769</v>
      </c>
    </row>
    <row r="1400" spans="4:4">
      <c r="D1400" s="94" t="s">
        <v>1770</v>
      </c>
    </row>
    <row r="1401" spans="4:4">
      <c r="D1401" s="94" t="s">
        <v>1771</v>
      </c>
    </row>
    <row r="1402" spans="4:4">
      <c r="D1402" s="94" t="s">
        <v>1772</v>
      </c>
    </row>
    <row r="1403" spans="4:4">
      <c r="D1403" s="94" t="s">
        <v>1773</v>
      </c>
    </row>
    <row r="1404" spans="4:4">
      <c r="D1404" s="94" t="s">
        <v>1774</v>
      </c>
    </row>
    <row r="1405" spans="4:4">
      <c r="D1405" s="94" t="s">
        <v>1775</v>
      </c>
    </row>
    <row r="1406" spans="4:4">
      <c r="D1406" s="94" t="s">
        <v>1776</v>
      </c>
    </row>
    <row r="1407" spans="4:4">
      <c r="D1407" s="94" t="s">
        <v>1777</v>
      </c>
    </row>
    <row r="1408" spans="4:4">
      <c r="D1408" s="94" t="s">
        <v>1778</v>
      </c>
    </row>
    <row r="1409" spans="4:4">
      <c r="D1409" s="94" t="s">
        <v>1779</v>
      </c>
    </row>
    <row r="1410" spans="4:4">
      <c r="D1410" s="94" t="s">
        <v>1780</v>
      </c>
    </row>
    <row r="1411" spans="4:4">
      <c r="D1411" s="94" t="s">
        <v>1781</v>
      </c>
    </row>
    <row r="1412" spans="4:4">
      <c r="D1412" s="94" t="s">
        <v>1782</v>
      </c>
    </row>
    <row r="1413" spans="4:4">
      <c r="D1413" s="94" t="s">
        <v>1783</v>
      </c>
    </row>
    <row r="1414" spans="4:4">
      <c r="D1414" s="94" t="s">
        <v>1784</v>
      </c>
    </row>
    <row r="1415" spans="4:4">
      <c r="D1415" s="94" t="s">
        <v>1785</v>
      </c>
    </row>
    <row r="1416" spans="4:4">
      <c r="D1416" s="94" t="s">
        <v>1786</v>
      </c>
    </row>
    <row r="1417" spans="4:4">
      <c r="D1417" s="94" t="s">
        <v>1787</v>
      </c>
    </row>
    <row r="1418" spans="4:4">
      <c r="D1418" s="94" t="s">
        <v>1788</v>
      </c>
    </row>
    <row r="1419" spans="4:4">
      <c r="D1419" s="94" t="s">
        <v>1789</v>
      </c>
    </row>
    <row r="1420" spans="4:4">
      <c r="D1420" s="94" t="s">
        <v>1790</v>
      </c>
    </row>
    <row r="1421" spans="4:4">
      <c r="D1421" s="94" t="s">
        <v>1791</v>
      </c>
    </row>
    <row r="1422" spans="4:4">
      <c r="D1422" s="94" t="s">
        <v>1792</v>
      </c>
    </row>
    <row r="1423" spans="4:4">
      <c r="D1423" s="94" t="s">
        <v>1793</v>
      </c>
    </row>
    <row r="1424" spans="4:4">
      <c r="D1424" s="94" t="s">
        <v>1794</v>
      </c>
    </row>
    <row r="1425" spans="4:4">
      <c r="D1425" s="94" t="s">
        <v>1795</v>
      </c>
    </row>
    <row r="1426" spans="4:4">
      <c r="D1426" s="94" t="s">
        <v>1796</v>
      </c>
    </row>
    <row r="1427" spans="4:4">
      <c r="D1427" s="94" t="s">
        <v>1797</v>
      </c>
    </row>
    <row r="1428" spans="4:4">
      <c r="D1428" s="94" t="s">
        <v>1798</v>
      </c>
    </row>
    <row r="1429" spans="4:4">
      <c r="D1429" s="94" t="s">
        <v>1799</v>
      </c>
    </row>
    <row r="1430" spans="4:4">
      <c r="D1430" s="94" t="s">
        <v>1800</v>
      </c>
    </row>
    <row r="1431" spans="4:4">
      <c r="D1431" s="94" t="s">
        <v>1801</v>
      </c>
    </row>
    <row r="1432" spans="4:4">
      <c r="D1432" s="94" t="s">
        <v>1802</v>
      </c>
    </row>
    <row r="1433" spans="4:4">
      <c r="D1433" s="94" t="s">
        <v>1803</v>
      </c>
    </row>
    <row r="1434" spans="4:4">
      <c r="D1434" s="94" t="s">
        <v>1804</v>
      </c>
    </row>
    <row r="1435" spans="4:4">
      <c r="D1435" s="94" t="s">
        <v>1805</v>
      </c>
    </row>
    <row r="1436" spans="4:4">
      <c r="D1436" s="94" t="s">
        <v>1806</v>
      </c>
    </row>
    <row r="1437" spans="4:4">
      <c r="D1437" s="94" t="s">
        <v>1807</v>
      </c>
    </row>
    <row r="1438" spans="4:4">
      <c r="D1438" s="94" t="s">
        <v>1808</v>
      </c>
    </row>
    <row r="1439" spans="4:4">
      <c r="D1439" s="94" t="s">
        <v>1809</v>
      </c>
    </row>
    <row r="1440" spans="4:4">
      <c r="D1440" s="94" t="s">
        <v>1810</v>
      </c>
    </row>
    <row r="1441" spans="4:4">
      <c r="D1441" s="94" t="s">
        <v>1811</v>
      </c>
    </row>
    <row r="1442" spans="4:4">
      <c r="D1442" s="94" t="s">
        <v>1812</v>
      </c>
    </row>
    <row r="1443" spans="4:4">
      <c r="D1443" s="94" t="s">
        <v>1813</v>
      </c>
    </row>
    <row r="1444" spans="4:4">
      <c r="D1444" s="94" t="s">
        <v>1814</v>
      </c>
    </row>
    <row r="1445" spans="4:4">
      <c r="D1445" s="94" t="s">
        <v>1815</v>
      </c>
    </row>
    <row r="1446" spans="4:4">
      <c r="D1446" s="94" t="s">
        <v>1816</v>
      </c>
    </row>
    <row r="1447" spans="4:4">
      <c r="D1447" s="94" t="s">
        <v>1817</v>
      </c>
    </row>
    <row r="1448" spans="4:4">
      <c r="D1448" s="94" t="s">
        <v>1818</v>
      </c>
    </row>
    <row r="1449" spans="4:4">
      <c r="D1449" s="94" t="s">
        <v>1819</v>
      </c>
    </row>
    <row r="1450" spans="4:4">
      <c r="D1450" s="94" t="s">
        <v>1820</v>
      </c>
    </row>
    <row r="1451" spans="4:4">
      <c r="D1451" s="94" t="s">
        <v>1821</v>
      </c>
    </row>
    <row r="1452" spans="4:4">
      <c r="D1452" s="94" t="s">
        <v>1822</v>
      </c>
    </row>
    <row r="1453" spans="4:4">
      <c r="D1453" s="94" t="s">
        <v>1823</v>
      </c>
    </row>
    <row r="1454" spans="4:4">
      <c r="D1454" s="94" t="s">
        <v>1824</v>
      </c>
    </row>
    <row r="1455" spans="4:4">
      <c r="D1455" s="94" t="s">
        <v>1825</v>
      </c>
    </row>
    <row r="1456" spans="4:4">
      <c r="D1456" s="94" t="s">
        <v>1826</v>
      </c>
    </row>
    <row r="1457" spans="4:4">
      <c r="D1457" s="94" t="s">
        <v>1827</v>
      </c>
    </row>
    <row r="1458" spans="4:4">
      <c r="D1458" s="94" t="s">
        <v>1828</v>
      </c>
    </row>
    <row r="1459" spans="4:4">
      <c r="D1459" s="94" t="s">
        <v>1829</v>
      </c>
    </row>
    <row r="1460" spans="4:4">
      <c r="D1460" s="94" t="s">
        <v>1830</v>
      </c>
    </row>
    <row r="1461" spans="4:4">
      <c r="D1461" s="94" t="s">
        <v>1831</v>
      </c>
    </row>
    <row r="1462" spans="4:4">
      <c r="D1462" s="94" t="s">
        <v>1832</v>
      </c>
    </row>
    <row r="1463" spans="4:4">
      <c r="D1463" s="94" t="s">
        <v>1833</v>
      </c>
    </row>
    <row r="1464" spans="4:4">
      <c r="D1464" s="94" t="s">
        <v>1834</v>
      </c>
    </row>
    <row r="1465" spans="4:4">
      <c r="D1465" s="94" t="s">
        <v>1835</v>
      </c>
    </row>
    <row r="1466" spans="4:4">
      <c r="D1466" s="94" t="s">
        <v>1836</v>
      </c>
    </row>
    <row r="1467" spans="4:4">
      <c r="D1467" s="94" t="s">
        <v>1837</v>
      </c>
    </row>
    <row r="1468" spans="4:4">
      <c r="D1468" s="94" t="s">
        <v>1838</v>
      </c>
    </row>
    <row r="1469" spans="4:4">
      <c r="D1469" s="94" t="s">
        <v>1839</v>
      </c>
    </row>
    <row r="1470" spans="4:4">
      <c r="D1470" s="94" t="s">
        <v>1840</v>
      </c>
    </row>
    <row r="1471" spans="4:4">
      <c r="D1471" s="94" t="s">
        <v>1841</v>
      </c>
    </row>
    <row r="1472" spans="4:4">
      <c r="D1472" s="94" t="s">
        <v>1842</v>
      </c>
    </row>
    <row r="1473" spans="4:4">
      <c r="D1473" s="94" t="s">
        <v>1843</v>
      </c>
    </row>
    <row r="1474" spans="4:4">
      <c r="D1474" s="94" t="s">
        <v>1844</v>
      </c>
    </row>
    <row r="1475" spans="4:4">
      <c r="D1475" s="94" t="s">
        <v>1845</v>
      </c>
    </row>
    <row r="1476" spans="4:4">
      <c r="D1476" s="94" t="s">
        <v>1846</v>
      </c>
    </row>
    <row r="1477" spans="4:4">
      <c r="D1477" s="94" t="s">
        <v>1847</v>
      </c>
    </row>
    <row r="1478" spans="4:4">
      <c r="D1478" s="94" t="s">
        <v>1848</v>
      </c>
    </row>
    <row r="1479" spans="4:4">
      <c r="D1479" s="94" t="s">
        <v>1849</v>
      </c>
    </row>
    <row r="1480" spans="4:4">
      <c r="D1480" s="94" t="s">
        <v>1850</v>
      </c>
    </row>
    <row r="1481" spans="4:4">
      <c r="D1481" s="94" t="s">
        <v>1851</v>
      </c>
    </row>
    <row r="1482" spans="4:4">
      <c r="D1482" s="94" t="s">
        <v>1852</v>
      </c>
    </row>
    <row r="1483" spans="4:4">
      <c r="D1483" s="94" t="s">
        <v>1853</v>
      </c>
    </row>
    <row r="1484" spans="4:4">
      <c r="D1484" s="94" t="s">
        <v>1854</v>
      </c>
    </row>
    <row r="1485" spans="4:4">
      <c r="D1485" s="94" t="s">
        <v>1855</v>
      </c>
    </row>
    <row r="1486" spans="4:4">
      <c r="D1486" s="94" t="s">
        <v>1856</v>
      </c>
    </row>
    <row r="1487" spans="4:4">
      <c r="D1487" s="94" t="s">
        <v>1857</v>
      </c>
    </row>
    <row r="1488" spans="4:4">
      <c r="D1488" s="94" t="s">
        <v>1858</v>
      </c>
    </row>
    <row r="1489" spans="4:4">
      <c r="D1489" s="94" t="s">
        <v>1859</v>
      </c>
    </row>
    <row r="1490" spans="4:4">
      <c r="D1490" s="94" t="s">
        <v>1860</v>
      </c>
    </row>
    <row r="1491" spans="4:4">
      <c r="D1491" s="94" t="s">
        <v>1861</v>
      </c>
    </row>
    <row r="1492" spans="4:4">
      <c r="D1492" s="94" t="s">
        <v>1862</v>
      </c>
    </row>
    <row r="1493" spans="4:4">
      <c r="D1493" s="94" t="s">
        <v>1863</v>
      </c>
    </row>
    <row r="1494" spans="4:4">
      <c r="D1494" s="94" t="s">
        <v>1864</v>
      </c>
    </row>
    <row r="1495" spans="4:4">
      <c r="D1495" s="94" t="s">
        <v>1865</v>
      </c>
    </row>
    <row r="1496" spans="4:4">
      <c r="D1496" s="94" t="s">
        <v>1866</v>
      </c>
    </row>
    <row r="1497" spans="4:4">
      <c r="D1497" s="94" t="s">
        <v>1867</v>
      </c>
    </row>
    <row r="1498" spans="4:4">
      <c r="D1498" s="94" t="s">
        <v>1868</v>
      </c>
    </row>
    <row r="1499" spans="4:4">
      <c r="D1499" s="94" t="s">
        <v>1869</v>
      </c>
    </row>
    <row r="1500" spans="4:4">
      <c r="D1500" s="94" t="s">
        <v>1870</v>
      </c>
    </row>
    <row r="1501" spans="4:4">
      <c r="D1501" s="94" t="s">
        <v>1871</v>
      </c>
    </row>
    <row r="1502" spans="4:4">
      <c r="D1502" s="94" t="s">
        <v>1872</v>
      </c>
    </row>
    <row r="1503" spans="4:4">
      <c r="D1503" s="94" t="s">
        <v>1873</v>
      </c>
    </row>
    <row r="1504" spans="4:4">
      <c r="D1504" s="94" t="s">
        <v>1874</v>
      </c>
    </row>
    <row r="1505" spans="4:4">
      <c r="D1505" s="94" t="s">
        <v>1875</v>
      </c>
    </row>
    <row r="1506" spans="4:4">
      <c r="D1506" s="94" t="s">
        <v>1876</v>
      </c>
    </row>
    <row r="1507" spans="4:4">
      <c r="D1507" s="94" t="s">
        <v>1877</v>
      </c>
    </row>
    <row r="1508" spans="4:4">
      <c r="D1508" s="94" t="s">
        <v>1878</v>
      </c>
    </row>
    <row r="1509" spans="4:4">
      <c r="D1509" s="94" t="s">
        <v>1879</v>
      </c>
    </row>
    <row r="1510" spans="4:4">
      <c r="D1510" s="94" t="s">
        <v>1880</v>
      </c>
    </row>
    <row r="1511" spans="4:4">
      <c r="D1511" s="94" t="s">
        <v>1881</v>
      </c>
    </row>
    <row r="1512" spans="4:4">
      <c r="D1512" s="94" t="s">
        <v>1882</v>
      </c>
    </row>
    <row r="1513" spans="4:4">
      <c r="D1513" s="94" t="s">
        <v>1883</v>
      </c>
    </row>
    <row r="1514" spans="4:4">
      <c r="D1514" s="94" t="s">
        <v>1884</v>
      </c>
    </row>
    <row r="1515" spans="4:4">
      <c r="D1515" s="94" t="s">
        <v>1885</v>
      </c>
    </row>
    <row r="1516" spans="4:4">
      <c r="D1516" s="94" t="s">
        <v>1886</v>
      </c>
    </row>
    <row r="1517" spans="4:4">
      <c r="D1517" s="94" t="s">
        <v>1887</v>
      </c>
    </row>
    <row r="1518" spans="4:4">
      <c r="D1518" s="94" t="s">
        <v>1888</v>
      </c>
    </row>
    <row r="1519" spans="4:4">
      <c r="D1519" s="94" t="s">
        <v>1889</v>
      </c>
    </row>
    <row r="1520" spans="4:4">
      <c r="D1520" s="94" t="s">
        <v>1890</v>
      </c>
    </row>
    <row r="1521" spans="4:4">
      <c r="D1521" s="94" t="s">
        <v>1891</v>
      </c>
    </row>
    <row r="1522" spans="4:4">
      <c r="D1522" s="94" t="s">
        <v>1892</v>
      </c>
    </row>
    <row r="1523" spans="4:4">
      <c r="D1523" s="94" t="s">
        <v>1893</v>
      </c>
    </row>
    <row r="1524" spans="4:4">
      <c r="D1524" s="94" t="s">
        <v>1894</v>
      </c>
    </row>
    <row r="1525" spans="4:4">
      <c r="D1525" s="94" t="s">
        <v>1895</v>
      </c>
    </row>
    <row r="1526" spans="4:4">
      <c r="D1526" s="94" t="s">
        <v>1896</v>
      </c>
    </row>
    <row r="1527" spans="4:4">
      <c r="D1527" s="94" t="s">
        <v>1897</v>
      </c>
    </row>
    <row r="1528" spans="4:4">
      <c r="D1528" s="94" t="s">
        <v>1898</v>
      </c>
    </row>
    <row r="1529" spans="4:4">
      <c r="D1529" s="94" t="s">
        <v>1899</v>
      </c>
    </row>
    <row r="1530" spans="4:4">
      <c r="D1530" s="94" t="s">
        <v>1900</v>
      </c>
    </row>
    <row r="1531" spans="4:4">
      <c r="D1531" s="94" t="s">
        <v>1901</v>
      </c>
    </row>
    <row r="1532" spans="4:4">
      <c r="D1532" s="94" t="s">
        <v>1902</v>
      </c>
    </row>
    <row r="1533" spans="4:4">
      <c r="D1533" s="94" t="s">
        <v>1903</v>
      </c>
    </row>
    <row r="1534" spans="4:4">
      <c r="D1534" s="94" t="s">
        <v>1904</v>
      </c>
    </row>
    <row r="1535" spans="4:4">
      <c r="D1535" s="94" t="s">
        <v>1905</v>
      </c>
    </row>
  </sheetData>
  <mergeCells count="1">
    <mergeCell ref="Q1:BJ1"/>
  </mergeCells>
  <phoneticPr fontId="13" type="noConversion"/>
  <conditionalFormatting sqref="D373:D1535">
    <cfRule type="duplicateValues" dxfId="114" priority="4"/>
    <cfRule type="duplicateValues" dxfId="113" priority="5"/>
  </conditionalFormatting>
  <pageMargins left="0.70866141732283472" right="0.70866141732283472" top="0.74803149606299213" bottom="0.74803149606299213" header="0.31496062992125984" footer="0.31496062992125984"/>
  <pageSetup paperSize="9" scale="18" fitToHeight="0" orientation="landscape" r:id="rId1"/>
  <headerFooter>
    <oddHeader>&amp;L7304-FRM-001</oddHeader>
  </headerFooter>
  <tableParts count="2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EFFA5C"/>
  </sheetPr>
  <dimension ref="A1:U356"/>
  <sheetViews>
    <sheetView zoomScaleNormal="100" workbookViewId="0">
      <selection activeCell="D20" sqref="D20"/>
    </sheetView>
  </sheetViews>
  <sheetFormatPr defaultRowHeight="15"/>
  <cols>
    <col min="1" max="1" width="12.42578125" bestFit="1" customWidth="1"/>
    <col min="2" max="2" width="29.5703125" bestFit="1" customWidth="1"/>
    <col min="3" max="3" width="9" bestFit="1" customWidth="1"/>
    <col min="4" max="4" width="11.42578125" bestFit="1" customWidth="1"/>
    <col min="5" max="5" width="21.5703125" bestFit="1" customWidth="1"/>
    <col min="6" max="6" width="17" bestFit="1" customWidth="1"/>
    <col min="7" max="7" width="13.85546875" bestFit="1" customWidth="1"/>
    <col min="8" max="8" width="39.85546875" bestFit="1" customWidth="1"/>
    <col min="9" max="9" width="14.140625" bestFit="1" customWidth="1"/>
    <col min="10" max="10" width="31.5703125" bestFit="1" customWidth="1"/>
    <col min="11" max="11" width="8.42578125" bestFit="1" customWidth="1"/>
    <col min="12" max="12" width="9.5703125" bestFit="1" customWidth="1"/>
    <col min="13" max="13" width="7.5703125" bestFit="1" customWidth="1"/>
    <col min="14" max="14" width="18.85546875" bestFit="1" customWidth="1"/>
    <col min="15" max="15" width="23.5703125" bestFit="1" customWidth="1"/>
    <col min="16" max="16" width="10.5703125" bestFit="1" customWidth="1"/>
    <col min="17" max="17" width="17.85546875" bestFit="1" customWidth="1"/>
    <col min="18" max="18" width="15.42578125" bestFit="1" customWidth="1"/>
    <col min="19" max="19" width="14.42578125" bestFit="1" customWidth="1"/>
    <col min="20" max="20" width="12.5703125" bestFit="1" customWidth="1"/>
    <col min="21" max="21" width="10.5703125" bestFit="1" customWidth="1"/>
  </cols>
  <sheetData>
    <row r="1" spans="1:21" s="118" customFormat="1" ht="15.75" thickBot="1">
      <c r="A1" s="114" t="s">
        <v>1906</v>
      </c>
      <c r="B1" s="115" t="s">
        <v>1907</v>
      </c>
      <c r="C1" s="115" t="s">
        <v>1908</v>
      </c>
      <c r="D1" s="115" t="s">
        <v>1909</v>
      </c>
      <c r="E1" s="115" t="s">
        <v>1910</v>
      </c>
      <c r="F1" s="115" t="s">
        <v>1911</v>
      </c>
      <c r="G1" s="115" t="s">
        <v>1912</v>
      </c>
      <c r="H1" s="115" t="s">
        <v>1913</v>
      </c>
      <c r="I1" s="115" t="s">
        <v>1914</v>
      </c>
      <c r="J1" s="115" t="s">
        <v>1915</v>
      </c>
      <c r="K1" s="115" t="s">
        <v>219</v>
      </c>
      <c r="L1" s="116" t="s">
        <v>1916</v>
      </c>
      <c r="M1" s="116" t="s">
        <v>1917</v>
      </c>
      <c r="N1" s="115" t="s">
        <v>1918</v>
      </c>
      <c r="O1" s="115" t="s">
        <v>1919</v>
      </c>
      <c r="P1" s="115" t="s">
        <v>1920</v>
      </c>
      <c r="Q1" s="115" t="s">
        <v>1921</v>
      </c>
      <c r="R1" s="115" t="s">
        <v>1922</v>
      </c>
      <c r="S1" s="115" t="s">
        <v>1923</v>
      </c>
      <c r="T1" s="117" t="s">
        <v>1924</v>
      </c>
      <c r="U1" s="117" t="s">
        <v>1925</v>
      </c>
    </row>
    <row r="2" spans="1:21" ht="15.75" thickTop="1">
      <c r="B2" t="s">
        <v>1926</v>
      </c>
      <c r="E2" t="s">
        <v>1926</v>
      </c>
      <c r="F2" t="s">
        <v>1926</v>
      </c>
      <c r="G2" t="s">
        <v>1926</v>
      </c>
      <c r="H2" t="s">
        <v>1926</v>
      </c>
      <c r="J2" t="s">
        <v>1926</v>
      </c>
      <c r="K2" t="s">
        <v>1926</v>
      </c>
      <c r="O2" t="s">
        <v>1926</v>
      </c>
      <c r="Q2" t="s">
        <v>1926</v>
      </c>
    </row>
    <row r="3" spans="1:21">
      <c r="B3" t="s">
        <v>1927</v>
      </c>
      <c r="E3" t="s">
        <v>1927</v>
      </c>
      <c r="F3" t="s">
        <v>1927</v>
      </c>
      <c r="G3" t="s">
        <v>1927</v>
      </c>
      <c r="H3" t="s">
        <v>1927</v>
      </c>
      <c r="J3" t="s">
        <v>1927</v>
      </c>
      <c r="K3" t="s">
        <v>1927</v>
      </c>
      <c r="O3" t="s">
        <v>1927</v>
      </c>
      <c r="Q3" t="s">
        <v>1927</v>
      </c>
    </row>
    <row r="4" spans="1:21">
      <c r="B4" t="s">
        <v>1928</v>
      </c>
      <c r="E4" t="s">
        <v>1929</v>
      </c>
      <c r="F4" t="s">
        <v>1930</v>
      </c>
      <c r="H4" t="s">
        <v>1931</v>
      </c>
      <c r="J4" t="s">
        <v>1932</v>
      </c>
      <c r="K4" t="s">
        <v>233</v>
      </c>
      <c r="O4" t="s">
        <v>1933</v>
      </c>
      <c r="Q4" t="s">
        <v>1934</v>
      </c>
    </row>
    <row r="5" spans="1:21">
      <c r="B5" t="s">
        <v>1935</v>
      </c>
      <c r="E5" t="s">
        <v>1936</v>
      </c>
      <c r="F5" t="s">
        <v>1937</v>
      </c>
      <c r="H5" t="s">
        <v>1938</v>
      </c>
      <c r="K5" t="s">
        <v>243</v>
      </c>
      <c r="O5" t="s">
        <v>1939</v>
      </c>
      <c r="Q5" t="s">
        <v>1940</v>
      </c>
    </row>
    <row r="6" spans="1:21">
      <c r="B6" t="s">
        <v>1941</v>
      </c>
      <c r="E6" t="s">
        <v>1942</v>
      </c>
      <c r="F6" t="s">
        <v>1943</v>
      </c>
      <c r="H6" t="s">
        <v>1944</v>
      </c>
      <c r="K6" t="s">
        <v>273</v>
      </c>
      <c r="O6" t="s">
        <v>1945</v>
      </c>
      <c r="Q6" t="s">
        <v>1946</v>
      </c>
    </row>
    <row r="7" spans="1:21">
      <c r="B7" t="s">
        <v>1947</v>
      </c>
      <c r="E7" t="s">
        <v>1948</v>
      </c>
      <c r="F7" t="s">
        <v>1949</v>
      </c>
      <c r="H7" t="s">
        <v>1950</v>
      </c>
      <c r="K7" t="s">
        <v>49</v>
      </c>
      <c r="O7" t="s">
        <v>1951</v>
      </c>
      <c r="Q7" t="s">
        <v>1952</v>
      </c>
    </row>
    <row r="8" spans="1:21">
      <c r="B8" t="s">
        <v>1953</v>
      </c>
      <c r="E8" t="s">
        <v>1954</v>
      </c>
      <c r="F8" t="s">
        <v>1955</v>
      </c>
      <c r="H8" t="s">
        <v>1956</v>
      </c>
      <c r="K8" t="s">
        <v>299</v>
      </c>
      <c r="O8" t="s">
        <v>1957</v>
      </c>
      <c r="Q8" t="s">
        <v>1958</v>
      </c>
    </row>
    <row r="9" spans="1:21">
      <c r="B9" t="s">
        <v>1959</v>
      </c>
      <c r="E9" t="s">
        <v>1960</v>
      </c>
      <c r="F9" t="s">
        <v>1961</v>
      </c>
      <c r="H9" t="s">
        <v>1962</v>
      </c>
      <c r="K9" t="s">
        <v>310</v>
      </c>
      <c r="O9" t="s">
        <v>1963</v>
      </c>
      <c r="Q9" t="s">
        <v>1964</v>
      </c>
    </row>
    <row r="10" spans="1:21">
      <c r="B10" t="s">
        <v>1965</v>
      </c>
      <c r="E10" t="s">
        <v>1966</v>
      </c>
      <c r="F10" t="s">
        <v>1967</v>
      </c>
      <c r="H10" t="s">
        <v>1968</v>
      </c>
      <c r="K10" t="s">
        <v>324</v>
      </c>
      <c r="O10" t="s">
        <v>1969</v>
      </c>
      <c r="Q10" t="s">
        <v>48</v>
      </c>
    </row>
    <row r="11" spans="1:21">
      <c r="B11" t="s">
        <v>1970</v>
      </c>
      <c r="E11" t="s">
        <v>1971</v>
      </c>
      <c r="H11" t="s">
        <v>1972</v>
      </c>
      <c r="K11" t="s">
        <v>339</v>
      </c>
      <c r="O11" t="s">
        <v>1973</v>
      </c>
      <c r="Q11" t="s">
        <v>137</v>
      </c>
    </row>
    <row r="12" spans="1:21">
      <c r="B12" t="s">
        <v>1974</v>
      </c>
      <c r="E12" t="s">
        <v>1975</v>
      </c>
      <c r="H12" t="s">
        <v>1976</v>
      </c>
      <c r="K12" t="s">
        <v>355</v>
      </c>
      <c r="O12" t="s">
        <v>1977</v>
      </c>
      <c r="Q12" t="s">
        <v>140</v>
      </c>
    </row>
    <row r="13" spans="1:21">
      <c r="B13" t="s">
        <v>1978</v>
      </c>
      <c r="E13" t="s">
        <v>1979</v>
      </c>
      <c r="H13" t="s">
        <v>1980</v>
      </c>
      <c r="K13" t="s">
        <v>369</v>
      </c>
      <c r="O13" t="s">
        <v>1981</v>
      </c>
      <c r="Q13" t="s">
        <v>1982</v>
      </c>
    </row>
    <row r="14" spans="1:21">
      <c r="B14" t="s">
        <v>1983</v>
      </c>
      <c r="E14" t="s">
        <v>1984</v>
      </c>
      <c r="H14" t="s">
        <v>1985</v>
      </c>
      <c r="K14" t="s">
        <v>380</v>
      </c>
      <c r="O14" t="s">
        <v>1986</v>
      </c>
      <c r="Q14" t="s">
        <v>1987</v>
      </c>
    </row>
    <row r="15" spans="1:21">
      <c r="B15" t="s">
        <v>1988</v>
      </c>
      <c r="E15" t="s">
        <v>1989</v>
      </c>
      <c r="H15" t="s">
        <v>1990</v>
      </c>
      <c r="K15" t="s">
        <v>288</v>
      </c>
      <c r="O15" t="s">
        <v>1991</v>
      </c>
      <c r="Q15" t="s">
        <v>1992</v>
      </c>
    </row>
    <row r="16" spans="1:21">
      <c r="B16" t="s">
        <v>1993</v>
      </c>
      <c r="E16" t="s">
        <v>1994</v>
      </c>
      <c r="H16" t="s">
        <v>1948</v>
      </c>
      <c r="K16" t="s">
        <v>403</v>
      </c>
      <c r="O16" t="s">
        <v>1995</v>
      </c>
      <c r="Q16" t="s">
        <v>1996</v>
      </c>
    </row>
    <row r="17" spans="2:17">
      <c r="B17" t="s">
        <v>1997</v>
      </c>
      <c r="E17" t="s">
        <v>1998</v>
      </c>
      <c r="H17" t="s">
        <v>1999</v>
      </c>
      <c r="K17" t="s">
        <v>328</v>
      </c>
      <c r="O17" t="s">
        <v>2000</v>
      </c>
      <c r="Q17" t="s">
        <v>2001</v>
      </c>
    </row>
    <row r="18" spans="2:17">
      <c r="B18" t="s">
        <v>2002</v>
      </c>
      <c r="E18" t="s">
        <v>2003</v>
      </c>
      <c r="H18" t="s">
        <v>2004</v>
      </c>
      <c r="K18" t="s">
        <v>344</v>
      </c>
      <c r="O18" t="s">
        <v>2005</v>
      </c>
      <c r="Q18" t="s">
        <v>2006</v>
      </c>
    </row>
    <row r="19" spans="2:17">
      <c r="B19" t="s">
        <v>2007</v>
      </c>
      <c r="E19" t="s">
        <v>2008</v>
      </c>
      <c r="H19" t="s">
        <v>2009</v>
      </c>
      <c r="K19" t="s">
        <v>434</v>
      </c>
      <c r="O19" t="s">
        <v>2010</v>
      </c>
      <c r="Q19" t="s">
        <v>2011</v>
      </c>
    </row>
    <row r="20" spans="2:17">
      <c r="B20" t="s">
        <v>2012</v>
      </c>
      <c r="E20" t="s">
        <v>2013</v>
      </c>
      <c r="H20" t="s">
        <v>2014</v>
      </c>
      <c r="K20" t="s">
        <v>444</v>
      </c>
      <c r="O20" t="s">
        <v>2015</v>
      </c>
      <c r="Q20" t="s">
        <v>2016</v>
      </c>
    </row>
    <row r="21" spans="2:17">
      <c r="B21" t="s">
        <v>2017</v>
      </c>
      <c r="E21" t="s">
        <v>2018</v>
      </c>
      <c r="H21" t="s">
        <v>2019</v>
      </c>
      <c r="K21" t="s">
        <v>453</v>
      </c>
      <c r="O21" t="s">
        <v>2020</v>
      </c>
      <c r="Q21" t="s">
        <v>2021</v>
      </c>
    </row>
    <row r="22" spans="2:17">
      <c r="B22" t="s">
        <v>2022</v>
      </c>
      <c r="E22" t="s">
        <v>2023</v>
      </c>
      <c r="H22" t="s">
        <v>2024</v>
      </c>
      <c r="K22" t="s">
        <v>406</v>
      </c>
      <c r="O22" t="s">
        <v>2025</v>
      </c>
      <c r="Q22" t="s">
        <v>142</v>
      </c>
    </row>
    <row r="23" spans="2:17">
      <c r="B23" t="s">
        <v>2026</v>
      </c>
      <c r="E23" t="s">
        <v>2027</v>
      </c>
      <c r="H23" t="s">
        <v>2028</v>
      </c>
      <c r="K23" t="s">
        <v>471</v>
      </c>
      <c r="O23" t="s">
        <v>2029</v>
      </c>
      <c r="Q23" t="s">
        <v>2030</v>
      </c>
    </row>
    <row r="24" spans="2:17">
      <c r="B24" t="s">
        <v>2031</v>
      </c>
      <c r="E24" t="s">
        <v>2032</v>
      </c>
      <c r="H24" t="s">
        <v>2033</v>
      </c>
      <c r="K24" t="s">
        <v>480</v>
      </c>
      <c r="O24" t="s">
        <v>2034</v>
      </c>
      <c r="Q24" t="s">
        <v>2035</v>
      </c>
    </row>
    <row r="25" spans="2:17">
      <c r="B25" t="s">
        <v>2036</v>
      </c>
      <c r="E25" t="s">
        <v>2037</v>
      </c>
      <c r="H25" t="s">
        <v>2038</v>
      </c>
      <c r="K25" t="s">
        <v>416</v>
      </c>
      <c r="O25" t="s">
        <v>2039</v>
      </c>
      <c r="Q25" t="s">
        <v>2040</v>
      </c>
    </row>
    <row r="26" spans="2:17">
      <c r="B26" t="s">
        <v>2041</v>
      </c>
      <c r="E26" t="s">
        <v>2042</v>
      </c>
      <c r="H26" t="s">
        <v>2043</v>
      </c>
      <c r="K26" t="s">
        <v>426</v>
      </c>
      <c r="O26" t="s">
        <v>2044</v>
      </c>
      <c r="Q26" t="s">
        <v>2045</v>
      </c>
    </row>
    <row r="27" spans="2:17">
      <c r="B27" t="s">
        <v>2046</v>
      </c>
      <c r="E27" t="s">
        <v>2047</v>
      </c>
      <c r="H27" t="s">
        <v>2048</v>
      </c>
      <c r="K27" t="s">
        <v>500</v>
      </c>
      <c r="O27" t="s">
        <v>2049</v>
      </c>
      <c r="Q27" t="s">
        <v>2050</v>
      </c>
    </row>
    <row r="28" spans="2:17">
      <c r="B28" t="s">
        <v>2051</v>
      </c>
      <c r="E28" t="s">
        <v>2052</v>
      </c>
      <c r="H28" t="s">
        <v>2053</v>
      </c>
      <c r="K28" t="s">
        <v>507</v>
      </c>
      <c r="O28" t="s">
        <v>2054</v>
      </c>
      <c r="Q28" t="s">
        <v>2055</v>
      </c>
    </row>
    <row r="29" spans="2:17">
      <c r="B29" t="s">
        <v>2056</v>
      </c>
      <c r="E29" t="s">
        <v>2057</v>
      </c>
      <c r="H29" t="s">
        <v>2058</v>
      </c>
      <c r="K29" t="s">
        <v>514</v>
      </c>
      <c r="O29" t="s">
        <v>2059</v>
      </c>
      <c r="Q29" t="s">
        <v>741</v>
      </c>
    </row>
    <row r="30" spans="2:17">
      <c r="B30" t="s">
        <v>2060</v>
      </c>
      <c r="E30" t="s">
        <v>232</v>
      </c>
      <c r="H30" t="s">
        <v>2061</v>
      </c>
      <c r="K30" t="s">
        <v>521</v>
      </c>
      <c r="O30" t="s">
        <v>42</v>
      </c>
    </row>
    <row r="31" spans="2:17">
      <c r="B31" t="s">
        <v>2062</v>
      </c>
      <c r="E31" t="s">
        <v>2063</v>
      </c>
      <c r="H31" t="s">
        <v>2064</v>
      </c>
      <c r="K31" t="s">
        <v>527</v>
      </c>
      <c r="O31" t="s">
        <v>2065</v>
      </c>
    </row>
    <row r="32" spans="2:17">
      <c r="B32" t="s">
        <v>2066</v>
      </c>
      <c r="E32" t="s">
        <v>2067</v>
      </c>
      <c r="H32" t="s">
        <v>2068</v>
      </c>
      <c r="K32" t="s">
        <v>532</v>
      </c>
      <c r="O32" t="s">
        <v>2069</v>
      </c>
    </row>
    <row r="33" spans="2:15">
      <c r="B33" t="s">
        <v>2070</v>
      </c>
      <c r="E33" t="s">
        <v>2071</v>
      </c>
      <c r="H33" t="s">
        <v>2072</v>
      </c>
      <c r="K33" t="s">
        <v>253</v>
      </c>
      <c r="O33" t="s">
        <v>2073</v>
      </c>
    </row>
    <row r="34" spans="2:15">
      <c r="B34" t="s">
        <v>2074</v>
      </c>
      <c r="E34" t="s">
        <v>2075</v>
      </c>
      <c r="H34" t="s">
        <v>2076</v>
      </c>
      <c r="K34" t="s">
        <v>279</v>
      </c>
      <c r="O34" t="s">
        <v>2077</v>
      </c>
    </row>
    <row r="35" spans="2:15">
      <c r="B35" t="s">
        <v>2078</v>
      </c>
      <c r="E35" t="s">
        <v>9</v>
      </c>
      <c r="H35" t="s">
        <v>2079</v>
      </c>
      <c r="K35" t="s">
        <v>542</v>
      </c>
      <c r="O35" t="s">
        <v>2080</v>
      </c>
    </row>
    <row r="36" spans="2:15">
      <c r="B36" t="s">
        <v>2081</v>
      </c>
      <c r="E36" t="s">
        <v>298</v>
      </c>
      <c r="H36" t="s">
        <v>2082</v>
      </c>
      <c r="K36" t="s">
        <v>545</v>
      </c>
      <c r="O36" t="s">
        <v>2083</v>
      </c>
    </row>
    <row r="37" spans="2:15">
      <c r="B37" t="s">
        <v>2084</v>
      </c>
      <c r="E37" t="s">
        <v>286</v>
      </c>
      <c r="H37" t="s">
        <v>2085</v>
      </c>
      <c r="K37" t="s">
        <v>548</v>
      </c>
      <c r="O37" t="s">
        <v>2086</v>
      </c>
    </row>
    <row r="38" spans="2:15">
      <c r="B38" t="s">
        <v>2087</v>
      </c>
      <c r="E38" t="s">
        <v>2088</v>
      </c>
      <c r="H38" t="s">
        <v>2089</v>
      </c>
      <c r="K38" t="s">
        <v>552</v>
      </c>
      <c r="O38" t="s">
        <v>2090</v>
      </c>
    </row>
    <row r="39" spans="2:15">
      <c r="B39" t="s">
        <v>2091</v>
      </c>
      <c r="E39" t="s">
        <v>272</v>
      </c>
      <c r="H39" t="s">
        <v>2092</v>
      </c>
      <c r="K39" t="s">
        <v>556</v>
      </c>
      <c r="O39" t="s">
        <v>2093</v>
      </c>
    </row>
    <row r="40" spans="2:15">
      <c r="B40" t="s">
        <v>2094</v>
      </c>
      <c r="E40" t="s">
        <v>2095</v>
      </c>
      <c r="H40" t="s">
        <v>2096</v>
      </c>
      <c r="K40" t="s">
        <v>559</v>
      </c>
      <c r="O40" t="s">
        <v>2097</v>
      </c>
    </row>
    <row r="41" spans="2:15">
      <c r="B41" t="s">
        <v>2098</v>
      </c>
      <c r="E41" t="s">
        <v>241</v>
      </c>
      <c r="H41" t="s">
        <v>2099</v>
      </c>
      <c r="K41" t="s">
        <v>291</v>
      </c>
      <c r="O41" t="s">
        <v>2100</v>
      </c>
    </row>
    <row r="42" spans="2:15">
      <c r="B42" t="s">
        <v>2101</v>
      </c>
      <c r="E42" t="s">
        <v>2102</v>
      </c>
      <c r="K42" t="s">
        <v>520</v>
      </c>
      <c r="O42" t="s">
        <v>2103</v>
      </c>
    </row>
    <row r="43" spans="2:15">
      <c r="B43" t="s">
        <v>2104</v>
      </c>
      <c r="E43" t="s">
        <v>2105</v>
      </c>
      <c r="K43" t="s">
        <v>526</v>
      </c>
      <c r="O43" t="s">
        <v>2106</v>
      </c>
    </row>
    <row r="44" spans="2:15">
      <c r="B44" t="s">
        <v>2107</v>
      </c>
      <c r="E44" t="s">
        <v>2108</v>
      </c>
      <c r="K44" t="s">
        <v>531</v>
      </c>
      <c r="O44" t="s">
        <v>2109</v>
      </c>
    </row>
    <row r="45" spans="2:15">
      <c r="B45" t="s">
        <v>2110</v>
      </c>
      <c r="E45" t="s">
        <v>2111</v>
      </c>
      <c r="K45" t="s">
        <v>535</v>
      </c>
      <c r="O45" t="s">
        <v>2112</v>
      </c>
    </row>
    <row r="46" spans="2:15">
      <c r="B46" t="s">
        <v>2113</v>
      </c>
      <c r="E46" t="s">
        <v>2114</v>
      </c>
      <c r="K46" t="s">
        <v>576</v>
      </c>
      <c r="O46" t="s">
        <v>2115</v>
      </c>
    </row>
    <row r="47" spans="2:15">
      <c r="B47" t="s">
        <v>2116</v>
      </c>
      <c r="K47" t="s">
        <v>249</v>
      </c>
      <c r="O47" t="s">
        <v>2117</v>
      </c>
    </row>
    <row r="48" spans="2:15">
      <c r="B48" t="s">
        <v>2118</v>
      </c>
      <c r="K48" t="s">
        <v>277</v>
      </c>
      <c r="O48" t="s">
        <v>2119</v>
      </c>
    </row>
    <row r="49" spans="2:15">
      <c r="B49" t="s">
        <v>2120</v>
      </c>
      <c r="K49" t="s">
        <v>584</v>
      </c>
      <c r="O49" t="s">
        <v>2121</v>
      </c>
    </row>
    <row r="50" spans="2:15">
      <c r="B50" t="s">
        <v>2122</v>
      </c>
      <c r="K50" t="s">
        <v>587</v>
      </c>
      <c r="O50" t="s">
        <v>2123</v>
      </c>
    </row>
    <row r="51" spans="2:15">
      <c r="B51" t="s">
        <v>2124</v>
      </c>
      <c r="K51" t="s">
        <v>289</v>
      </c>
      <c r="O51" t="s">
        <v>2125</v>
      </c>
    </row>
    <row r="52" spans="2:15">
      <c r="B52" t="s">
        <v>2126</v>
      </c>
      <c r="K52" t="s">
        <v>301</v>
      </c>
      <c r="O52" t="s">
        <v>2127</v>
      </c>
    </row>
    <row r="53" spans="2:15">
      <c r="B53" t="s">
        <v>2128</v>
      </c>
      <c r="K53" t="s">
        <v>449</v>
      </c>
      <c r="O53" t="s">
        <v>2129</v>
      </c>
    </row>
    <row r="54" spans="2:15">
      <c r="B54" t="s">
        <v>2130</v>
      </c>
      <c r="K54" t="s">
        <v>458</v>
      </c>
      <c r="O54" t="s">
        <v>219</v>
      </c>
    </row>
    <row r="55" spans="2:15">
      <c r="B55" t="s">
        <v>2131</v>
      </c>
      <c r="K55" t="s">
        <v>467</v>
      </c>
      <c r="O55" t="s">
        <v>36</v>
      </c>
    </row>
    <row r="56" spans="2:15">
      <c r="B56" t="s">
        <v>2132</v>
      </c>
      <c r="K56" t="s">
        <v>476</v>
      </c>
      <c r="O56" t="s">
        <v>2133</v>
      </c>
    </row>
    <row r="57" spans="2:15">
      <c r="B57" t="s">
        <v>2134</v>
      </c>
      <c r="K57" t="s">
        <v>484</v>
      </c>
      <c r="O57" t="s">
        <v>2135</v>
      </c>
    </row>
    <row r="58" spans="2:15">
      <c r="B58" t="s">
        <v>2136</v>
      </c>
      <c r="K58" t="s">
        <v>326</v>
      </c>
      <c r="O58" t="s">
        <v>2137</v>
      </c>
    </row>
    <row r="59" spans="2:15">
      <c r="B59" t="s">
        <v>2138</v>
      </c>
      <c r="K59" t="s">
        <v>342</v>
      </c>
      <c r="O59" t="s">
        <v>2139</v>
      </c>
    </row>
    <row r="60" spans="2:15">
      <c r="B60" t="s">
        <v>2140</v>
      </c>
      <c r="K60" t="s">
        <v>356</v>
      </c>
      <c r="O60" t="s">
        <v>2141</v>
      </c>
    </row>
    <row r="61" spans="2:15">
      <c r="B61" t="s">
        <v>2142</v>
      </c>
      <c r="K61" t="s">
        <v>537</v>
      </c>
      <c r="O61" t="s">
        <v>2143</v>
      </c>
    </row>
    <row r="62" spans="2:15">
      <c r="B62" t="s">
        <v>2144</v>
      </c>
      <c r="K62" t="s">
        <v>599</v>
      </c>
    </row>
    <row r="63" spans="2:15">
      <c r="B63" t="s">
        <v>2145</v>
      </c>
      <c r="K63" t="s">
        <v>600</v>
      </c>
    </row>
    <row r="64" spans="2:15">
      <c r="B64" t="s">
        <v>2146</v>
      </c>
      <c r="K64" t="s">
        <v>358</v>
      </c>
    </row>
    <row r="65" spans="2:11">
      <c r="B65" t="s">
        <v>2147</v>
      </c>
      <c r="K65" t="s">
        <v>602</v>
      </c>
    </row>
    <row r="66" spans="2:11">
      <c r="B66" t="s">
        <v>2148</v>
      </c>
      <c r="K66" t="s">
        <v>371</v>
      </c>
    </row>
    <row r="67" spans="2:11">
      <c r="B67" t="s">
        <v>2149</v>
      </c>
      <c r="K67" t="s">
        <v>383</v>
      </c>
    </row>
    <row r="68" spans="2:11">
      <c r="B68" t="s">
        <v>2150</v>
      </c>
      <c r="K68" t="s">
        <v>395</v>
      </c>
    </row>
    <row r="69" spans="2:11">
      <c r="B69" t="s">
        <v>2151</v>
      </c>
      <c r="K69" t="s">
        <v>605</v>
      </c>
    </row>
    <row r="70" spans="2:11">
      <c r="K70" t="s">
        <v>606</v>
      </c>
    </row>
    <row r="71" spans="2:11">
      <c r="K71" t="s">
        <v>607</v>
      </c>
    </row>
    <row r="72" spans="2:11">
      <c r="K72" t="s">
        <v>608</v>
      </c>
    </row>
    <row r="73" spans="2:11">
      <c r="K73" t="s">
        <v>609</v>
      </c>
    </row>
    <row r="74" spans="2:11">
      <c r="K74" t="s">
        <v>610</v>
      </c>
    </row>
    <row r="75" spans="2:11">
      <c r="K75" t="s">
        <v>611</v>
      </c>
    </row>
    <row r="76" spans="2:11">
      <c r="K76" t="s">
        <v>612</v>
      </c>
    </row>
    <row r="77" spans="2:11">
      <c r="K77" t="s">
        <v>613</v>
      </c>
    </row>
    <row r="78" spans="2:11">
      <c r="K78" t="s">
        <v>614</v>
      </c>
    </row>
    <row r="79" spans="2:11">
      <c r="K79" t="s">
        <v>615</v>
      </c>
    </row>
    <row r="80" spans="2:11">
      <c r="K80" t="s">
        <v>616</v>
      </c>
    </row>
    <row r="81" spans="11:11">
      <c r="K81" t="s">
        <v>617</v>
      </c>
    </row>
    <row r="82" spans="11:11">
      <c r="K82" t="s">
        <v>618</v>
      </c>
    </row>
    <row r="83" spans="11:11">
      <c r="K83" t="s">
        <v>407</v>
      </c>
    </row>
    <row r="84" spans="11:11">
      <c r="K84" t="s">
        <v>619</v>
      </c>
    </row>
    <row r="85" spans="11:11">
      <c r="K85" t="s">
        <v>417</v>
      </c>
    </row>
    <row r="86" spans="11:11">
      <c r="K86" t="s">
        <v>601</v>
      </c>
    </row>
    <row r="87" spans="11:11">
      <c r="K87" t="s">
        <v>603</v>
      </c>
    </row>
    <row r="88" spans="11:11">
      <c r="K88" t="s">
        <v>604</v>
      </c>
    </row>
    <row r="89" spans="11:11">
      <c r="K89" t="s">
        <v>565</v>
      </c>
    </row>
    <row r="90" spans="11:11">
      <c r="K90" t="s">
        <v>568</v>
      </c>
    </row>
    <row r="91" spans="11:11">
      <c r="K91" t="s">
        <v>571</v>
      </c>
    </row>
    <row r="92" spans="11:11">
      <c r="K92" t="s">
        <v>574</v>
      </c>
    </row>
    <row r="93" spans="11:11">
      <c r="K93" t="s">
        <v>578</v>
      </c>
    </row>
    <row r="94" spans="11:11">
      <c r="K94" t="s">
        <v>581</v>
      </c>
    </row>
    <row r="95" spans="11:11">
      <c r="K95" t="s">
        <v>583</v>
      </c>
    </row>
    <row r="96" spans="11:11">
      <c r="K96" t="s">
        <v>586</v>
      </c>
    </row>
    <row r="97" spans="11:11">
      <c r="K97" t="s">
        <v>588</v>
      </c>
    </row>
    <row r="98" spans="11:11">
      <c r="K98" t="s">
        <v>427</v>
      </c>
    </row>
    <row r="99" spans="11:11">
      <c r="K99" t="s">
        <v>437</v>
      </c>
    </row>
    <row r="100" spans="11:11">
      <c r="K100" t="s">
        <v>448</v>
      </c>
    </row>
    <row r="101" spans="11:11">
      <c r="K101" t="s">
        <v>457</v>
      </c>
    </row>
    <row r="102" spans="11:11">
      <c r="K102" t="s">
        <v>466</v>
      </c>
    </row>
    <row r="103" spans="11:11">
      <c r="K103" t="s">
        <v>620</v>
      </c>
    </row>
    <row r="104" spans="11:11">
      <c r="K104" t="s">
        <v>621</v>
      </c>
    </row>
    <row r="105" spans="11:11">
      <c r="K105" t="s">
        <v>622</v>
      </c>
    </row>
    <row r="106" spans="11:11">
      <c r="K106" t="s">
        <v>475</v>
      </c>
    </row>
    <row r="107" spans="11:11">
      <c r="K107" t="s">
        <v>589</v>
      </c>
    </row>
    <row r="108" spans="11:11">
      <c r="K108" t="s">
        <v>590</v>
      </c>
    </row>
    <row r="109" spans="11:11">
      <c r="K109" t="s">
        <v>591</v>
      </c>
    </row>
    <row r="110" spans="11:11">
      <c r="K110" t="s">
        <v>483</v>
      </c>
    </row>
    <row r="111" spans="11:11">
      <c r="K111" t="s">
        <v>489</v>
      </c>
    </row>
    <row r="112" spans="11:11">
      <c r="K112" t="s">
        <v>496</v>
      </c>
    </row>
    <row r="113" spans="11:11">
      <c r="K113" t="s">
        <v>592</v>
      </c>
    </row>
    <row r="114" spans="11:11">
      <c r="K114" t="s">
        <v>623</v>
      </c>
    </row>
    <row r="115" spans="11:11">
      <c r="K115" t="s">
        <v>503</v>
      </c>
    </row>
    <row r="116" spans="11:11">
      <c r="K116" t="s">
        <v>303</v>
      </c>
    </row>
    <row r="117" spans="11:11">
      <c r="K117" t="s">
        <v>316</v>
      </c>
    </row>
    <row r="118" spans="11:11">
      <c r="K118" t="s">
        <v>624</v>
      </c>
    </row>
    <row r="119" spans="11:11">
      <c r="K119" t="s">
        <v>625</v>
      </c>
    </row>
    <row r="120" spans="11:11">
      <c r="K120" t="s">
        <v>626</v>
      </c>
    </row>
    <row r="121" spans="11:11">
      <c r="K121" t="s">
        <v>627</v>
      </c>
    </row>
    <row r="122" spans="11:11">
      <c r="K122" t="s">
        <v>628</v>
      </c>
    </row>
    <row r="123" spans="11:11">
      <c r="K123" t="s">
        <v>629</v>
      </c>
    </row>
    <row r="124" spans="11:11">
      <c r="K124" t="s">
        <v>331</v>
      </c>
    </row>
    <row r="125" spans="11:11">
      <c r="K125" t="s">
        <v>630</v>
      </c>
    </row>
    <row r="126" spans="11:11">
      <c r="K126" t="s">
        <v>347</v>
      </c>
    </row>
    <row r="127" spans="11:11">
      <c r="K127" t="s">
        <v>361</v>
      </c>
    </row>
    <row r="128" spans="11:11">
      <c r="K128" t="s">
        <v>373</v>
      </c>
    </row>
    <row r="129" spans="11:11">
      <c r="K129" t="s">
        <v>386</v>
      </c>
    </row>
    <row r="130" spans="11:11">
      <c r="K130" t="s">
        <v>398</v>
      </c>
    </row>
    <row r="131" spans="11:11">
      <c r="K131" t="s">
        <v>631</v>
      </c>
    </row>
    <row r="132" spans="11:11">
      <c r="K132" t="s">
        <v>632</v>
      </c>
    </row>
    <row r="133" spans="11:11">
      <c r="K133" t="s">
        <v>410</v>
      </c>
    </row>
    <row r="134" spans="11:11">
      <c r="K134" t="s">
        <v>539</v>
      </c>
    </row>
    <row r="135" spans="11:11">
      <c r="K135" t="s">
        <v>541</v>
      </c>
    </row>
    <row r="136" spans="11:11">
      <c r="K136" t="s">
        <v>544</v>
      </c>
    </row>
    <row r="137" spans="11:11">
      <c r="K137" t="s">
        <v>633</v>
      </c>
    </row>
    <row r="138" spans="11:11">
      <c r="K138" t="s">
        <v>510</v>
      </c>
    </row>
    <row r="139" spans="11:11">
      <c r="K139" t="s">
        <v>593</v>
      </c>
    </row>
    <row r="140" spans="11:11">
      <c r="K140" t="s">
        <v>634</v>
      </c>
    </row>
    <row r="141" spans="11:11">
      <c r="K141" t="s">
        <v>635</v>
      </c>
    </row>
    <row r="142" spans="11:11">
      <c r="K142" t="s">
        <v>636</v>
      </c>
    </row>
    <row r="143" spans="11:11">
      <c r="K143" t="s">
        <v>637</v>
      </c>
    </row>
    <row r="144" spans="11:11">
      <c r="K144" t="s">
        <v>638</v>
      </c>
    </row>
    <row r="145" spans="11:11">
      <c r="K145" t="s">
        <v>639</v>
      </c>
    </row>
    <row r="146" spans="11:11">
      <c r="K146" t="s">
        <v>640</v>
      </c>
    </row>
    <row r="147" spans="11:11">
      <c r="K147" t="s">
        <v>641</v>
      </c>
    </row>
    <row r="148" spans="11:11">
      <c r="K148" t="s">
        <v>642</v>
      </c>
    </row>
    <row r="149" spans="11:11">
      <c r="K149" t="s">
        <v>517</v>
      </c>
    </row>
    <row r="150" spans="11:11">
      <c r="K150" t="s">
        <v>594</v>
      </c>
    </row>
    <row r="151" spans="11:11">
      <c r="K151" t="s">
        <v>595</v>
      </c>
    </row>
    <row r="152" spans="11:11">
      <c r="K152" t="s">
        <v>596</v>
      </c>
    </row>
    <row r="153" spans="11:11">
      <c r="K153" t="s">
        <v>597</v>
      </c>
    </row>
    <row r="154" spans="11:11">
      <c r="K154" t="s">
        <v>598</v>
      </c>
    </row>
    <row r="155" spans="11:11">
      <c r="K155" t="s">
        <v>643</v>
      </c>
    </row>
    <row r="156" spans="11:11">
      <c r="K156" t="s">
        <v>644</v>
      </c>
    </row>
    <row r="157" spans="11:11">
      <c r="K157" t="s">
        <v>645</v>
      </c>
    </row>
    <row r="158" spans="11:11">
      <c r="K158" t="s">
        <v>646</v>
      </c>
    </row>
    <row r="159" spans="11:11">
      <c r="K159" t="s">
        <v>524</v>
      </c>
    </row>
    <row r="160" spans="11:11">
      <c r="K160" t="s">
        <v>420</v>
      </c>
    </row>
    <row r="161" spans="11:11">
      <c r="K161" t="s">
        <v>430</v>
      </c>
    </row>
    <row r="162" spans="11:11">
      <c r="K162" t="s">
        <v>450</v>
      </c>
    </row>
    <row r="163" spans="11:11">
      <c r="K163" t="s">
        <v>459</v>
      </c>
    </row>
    <row r="164" spans="11:11">
      <c r="K164" t="s">
        <v>647</v>
      </c>
    </row>
    <row r="165" spans="11:11">
      <c r="K165" t="s">
        <v>648</v>
      </c>
    </row>
    <row r="166" spans="11:11">
      <c r="K166" t="s">
        <v>649</v>
      </c>
    </row>
    <row r="167" spans="11:11">
      <c r="K167" t="s">
        <v>650</v>
      </c>
    </row>
    <row r="168" spans="11:11">
      <c r="K168" t="s">
        <v>468</v>
      </c>
    </row>
    <row r="169" spans="11:11">
      <c r="K169" t="s">
        <v>566</v>
      </c>
    </row>
    <row r="170" spans="11:11">
      <c r="K170" t="s">
        <v>569</v>
      </c>
    </row>
    <row r="171" spans="11:11">
      <c r="K171" t="s">
        <v>572</v>
      </c>
    </row>
    <row r="172" spans="11:11">
      <c r="K172" t="s">
        <v>575</v>
      </c>
    </row>
    <row r="173" spans="11:11">
      <c r="K173" t="s">
        <v>579</v>
      </c>
    </row>
    <row r="174" spans="11:11">
      <c r="K174" t="s">
        <v>477</v>
      </c>
    </row>
    <row r="175" spans="11:11">
      <c r="K175" t="s">
        <v>485</v>
      </c>
    </row>
    <row r="176" spans="11:11">
      <c r="K176" t="s">
        <v>651</v>
      </c>
    </row>
    <row r="177" spans="11:11">
      <c r="K177" t="s">
        <v>314</v>
      </c>
    </row>
    <row r="178" spans="11:11">
      <c r="K178" t="s">
        <v>329</v>
      </c>
    </row>
    <row r="179" spans="11:11">
      <c r="K179" t="s">
        <v>345</v>
      </c>
    </row>
    <row r="180" spans="11:11">
      <c r="K180" t="s">
        <v>359</v>
      </c>
    </row>
    <row r="181" spans="11:11">
      <c r="K181" t="s">
        <v>652</v>
      </c>
    </row>
    <row r="182" spans="11:11">
      <c r="K182" t="s">
        <v>653</v>
      </c>
    </row>
    <row r="183" spans="11:11">
      <c r="K183" t="s">
        <v>654</v>
      </c>
    </row>
    <row r="184" spans="11:11">
      <c r="K184" t="s">
        <v>655</v>
      </c>
    </row>
    <row r="185" spans="11:11">
      <c r="K185" t="s">
        <v>656</v>
      </c>
    </row>
    <row r="186" spans="11:11">
      <c r="K186" t="s">
        <v>53</v>
      </c>
    </row>
    <row r="187" spans="11:11">
      <c r="K187" t="s">
        <v>490</v>
      </c>
    </row>
    <row r="188" spans="11:11">
      <c r="K188" t="s">
        <v>497</v>
      </c>
    </row>
    <row r="189" spans="11:11">
      <c r="K189" t="s">
        <v>504</v>
      </c>
    </row>
    <row r="190" spans="11:11">
      <c r="K190" t="s">
        <v>549</v>
      </c>
    </row>
    <row r="191" spans="11:11">
      <c r="K191" t="s">
        <v>553</v>
      </c>
    </row>
    <row r="192" spans="11:11">
      <c r="K192" t="s">
        <v>557</v>
      </c>
    </row>
    <row r="193" spans="11:11">
      <c r="K193" t="s">
        <v>560</v>
      </c>
    </row>
    <row r="194" spans="11:11">
      <c r="K194" t="s">
        <v>405</v>
      </c>
    </row>
    <row r="195" spans="11:11">
      <c r="K195" t="s">
        <v>415</v>
      </c>
    </row>
    <row r="196" spans="11:11">
      <c r="K196" t="s">
        <v>657</v>
      </c>
    </row>
    <row r="197" spans="11:11">
      <c r="K197" t="s">
        <v>658</v>
      </c>
    </row>
    <row r="198" spans="11:11">
      <c r="K198" t="s">
        <v>425</v>
      </c>
    </row>
    <row r="199" spans="11:11">
      <c r="K199" t="s">
        <v>562</v>
      </c>
    </row>
    <row r="200" spans="11:11">
      <c r="K200" t="s">
        <v>564</v>
      </c>
    </row>
    <row r="201" spans="11:11">
      <c r="K201" t="s">
        <v>567</v>
      </c>
    </row>
    <row r="202" spans="11:11">
      <c r="K202" t="s">
        <v>570</v>
      </c>
    </row>
    <row r="203" spans="11:11">
      <c r="K203" t="s">
        <v>659</v>
      </c>
    </row>
    <row r="204" spans="11:11">
      <c r="K204" t="s">
        <v>435</v>
      </c>
    </row>
    <row r="205" spans="11:11">
      <c r="K205" t="s">
        <v>446</v>
      </c>
    </row>
    <row r="206" spans="11:11">
      <c r="K206" t="s">
        <v>455</v>
      </c>
    </row>
    <row r="207" spans="11:11">
      <c r="K207" t="s">
        <v>573</v>
      </c>
    </row>
    <row r="208" spans="11:11">
      <c r="K208" t="s">
        <v>660</v>
      </c>
    </row>
    <row r="209" spans="11:11">
      <c r="K209" t="s">
        <v>464</v>
      </c>
    </row>
    <row r="210" spans="11:11">
      <c r="K210" t="s">
        <v>473</v>
      </c>
    </row>
    <row r="211" spans="11:11">
      <c r="K211" t="s">
        <v>481</v>
      </c>
    </row>
    <row r="212" spans="11:11">
      <c r="K212" t="s">
        <v>577</v>
      </c>
    </row>
    <row r="213" spans="11:11">
      <c r="K213" t="s">
        <v>661</v>
      </c>
    </row>
    <row r="214" spans="11:11">
      <c r="K214" t="s">
        <v>487</v>
      </c>
    </row>
    <row r="215" spans="11:11">
      <c r="K215" t="s">
        <v>494</v>
      </c>
    </row>
    <row r="216" spans="11:11">
      <c r="K216" t="s">
        <v>580</v>
      </c>
    </row>
    <row r="217" spans="11:11">
      <c r="K217" t="s">
        <v>582</v>
      </c>
    </row>
    <row r="218" spans="11:11">
      <c r="K218" t="s">
        <v>585</v>
      </c>
    </row>
    <row r="219" spans="11:11">
      <c r="K219" t="s">
        <v>300</v>
      </c>
    </row>
    <row r="220" spans="11:11">
      <c r="K220" t="s">
        <v>313</v>
      </c>
    </row>
    <row r="221" spans="11:11">
      <c r="K221" t="s">
        <v>327</v>
      </c>
    </row>
    <row r="222" spans="11:11">
      <c r="K222" t="s">
        <v>662</v>
      </c>
    </row>
    <row r="223" spans="11:11">
      <c r="K223" t="s">
        <v>663</v>
      </c>
    </row>
    <row r="224" spans="11:11">
      <c r="K224" t="s">
        <v>664</v>
      </c>
    </row>
    <row r="225" spans="11:11">
      <c r="K225" t="s">
        <v>665</v>
      </c>
    </row>
    <row r="226" spans="11:11">
      <c r="K226" t="s">
        <v>343</v>
      </c>
    </row>
    <row r="227" spans="11:11">
      <c r="K227" t="s">
        <v>436</v>
      </c>
    </row>
    <row r="228" spans="11:11">
      <c r="K228" t="s">
        <v>447</v>
      </c>
    </row>
    <row r="229" spans="11:11">
      <c r="K229" t="s">
        <v>666</v>
      </c>
    </row>
    <row r="230" spans="11:11">
      <c r="K230" t="s">
        <v>357</v>
      </c>
    </row>
    <row r="231" spans="11:11">
      <c r="K231" t="s">
        <v>370</v>
      </c>
    </row>
    <row r="232" spans="11:11">
      <c r="K232" t="s">
        <v>667</v>
      </c>
    </row>
    <row r="233" spans="11:11">
      <c r="K233" t="s">
        <v>668</v>
      </c>
    </row>
    <row r="234" spans="11:11">
      <c r="K234" t="s">
        <v>382</v>
      </c>
    </row>
    <row r="235" spans="11:11">
      <c r="K235" t="s">
        <v>456</v>
      </c>
    </row>
    <row r="236" spans="11:11">
      <c r="K236" t="s">
        <v>465</v>
      </c>
    </row>
    <row r="237" spans="11:11">
      <c r="K237" t="s">
        <v>394</v>
      </c>
    </row>
    <row r="238" spans="11:11">
      <c r="K238" t="s">
        <v>251</v>
      </c>
    </row>
    <row r="239" spans="11:11">
      <c r="K239" t="s">
        <v>278</v>
      </c>
    </row>
    <row r="240" spans="11:11">
      <c r="K240" t="s">
        <v>669</v>
      </c>
    </row>
    <row r="241" spans="11:11">
      <c r="K241" t="s">
        <v>670</v>
      </c>
    </row>
    <row r="242" spans="11:11">
      <c r="K242" t="s">
        <v>671</v>
      </c>
    </row>
    <row r="243" spans="11:11">
      <c r="K243" t="s">
        <v>290</v>
      </c>
    </row>
    <row r="244" spans="11:11">
      <c r="K244" t="s">
        <v>491</v>
      </c>
    </row>
    <row r="245" spans="11:11">
      <c r="K245" t="s">
        <v>498</v>
      </c>
    </row>
    <row r="246" spans="11:11">
      <c r="K246" t="s">
        <v>505</v>
      </c>
    </row>
    <row r="247" spans="11:11">
      <c r="K247" t="s">
        <v>302</v>
      </c>
    </row>
    <row r="248" spans="11:11">
      <c r="K248" t="s">
        <v>315</v>
      </c>
    </row>
    <row r="249" spans="11:11">
      <c r="K249" t="s">
        <v>672</v>
      </c>
    </row>
    <row r="250" spans="11:11">
      <c r="K250" t="s">
        <v>673</v>
      </c>
    </row>
    <row r="251" spans="11:11">
      <c r="K251" t="s">
        <v>330</v>
      </c>
    </row>
    <row r="252" spans="11:11">
      <c r="K252" t="s">
        <v>512</v>
      </c>
    </row>
    <row r="253" spans="11:11">
      <c r="K253" t="s">
        <v>519</v>
      </c>
    </row>
    <row r="254" spans="11:11">
      <c r="K254" t="s">
        <v>525</v>
      </c>
    </row>
    <row r="255" spans="11:11">
      <c r="K255" t="s">
        <v>530</v>
      </c>
    </row>
    <row r="256" spans="11:11">
      <c r="K256" t="s">
        <v>534</v>
      </c>
    </row>
    <row r="257" spans="11:11">
      <c r="K257" t="s">
        <v>538</v>
      </c>
    </row>
    <row r="258" spans="11:11">
      <c r="K258" t="s">
        <v>540</v>
      </c>
    </row>
    <row r="259" spans="11:11">
      <c r="K259" t="s">
        <v>543</v>
      </c>
    </row>
    <row r="260" spans="11:11">
      <c r="K260" t="s">
        <v>346</v>
      </c>
    </row>
    <row r="261" spans="11:11">
      <c r="K261" t="s">
        <v>360</v>
      </c>
    </row>
    <row r="262" spans="11:11">
      <c r="K262" t="s">
        <v>372</v>
      </c>
    </row>
    <row r="263" spans="11:11">
      <c r="K263" t="s">
        <v>546</v>
      </c>
    </row>
    <row r="264" spans="11:11">
      <c r="K264" t="s">
        <v>550</v>
      </c>
    </row>
    <row r="265" spans="11:11">
      <c r="K265" t="s">
        <v>554</v>
      </c>
    </row>
    <row r="266" spans="11:11">
      <c r="K266" t="s">
        <v>385</v>
      </c>
    </row>
    <row r="267" spans="11:11">
      <c r="K267" t="s">
        <v>397</v>
      </c>
    </row>
    <row r="268" spans="11:11">
      <c r="K268" t="s">
        <v>409</v>
      </c>
    </row>
    <row r="269" spans="11:11">
      <c r="K269" t="s">
        <v>558</v>
      </c>
    </row>
    <row r="270" spans="11:11">
      <c r="K270" t="s">
        <v>561</v>
      </c>
    </row>
    <row r="271" spans="11:11">
      <c r="K271" t="s">
        <v>674</v>
      </c>
    </row>
    <row r="272" spans="11:11">
      <c r="K272" t="s">
        <v>419</v>
      </c>
    </row>
    <row r="273" spans="11:11">
      <c r="K273" t="s">
        <v>675</v>
      </c>
    </row>
    <row r="274" spans="11:11">
      <c r="K274" t="s">
        <v>563</v>
      </c>
    </row>
    <row r="275" spans="11:11">
      <c r="K275" t="s">
        <v>676</v>
      </c>
    </row>
    <row r="276" spans="11:11">
      <c r="K276" t="s">
        <v>677</v>
      </c>
    </row>
    <row r="277" spans="11:11">
      <c r="K277" t="s">
        <v>429</v>
      </c>
    </row>
    <row r="278" spans="11:11">
      <c r="K278" t="s">
        <v>678</v>
      </c>
    </row>
    <row r="279" spans="11:11">
      <c r="K279" t="s">
        <v>679</v>
      </c>
    </row>
    <row r="280" spans="11:11">
      <c r="K280" t="s">
        <v>439</v>
      </c>
    </row>
    <row r="281" spans="11:11">
      <c r="K281" t="s">
        <v>680</v>
      </c>
    </row>
    <row r="282" spans="11:11">
      <c r="K282" t="s">
        <v>681</v>
      </c>
    </row>
    <row r="283" spans="11:11">
      <c r="K283" t="s">
        <v>682</v>
      </c>
    </row>
    <row r="284" spans="11:11">
      <c r="K284" t="s">
        <v>683</v>
      </c>
    </row>
    <row r="285" spans="11:11">
      <c r="K285" t="s">
        <v>684</v>
      </c>
    </row>
    <row r="286" spans="11:11">
      <c r="K286" t="s">
        <v>685</v>
      </c>
    </row>
    <row r="287" spans="11:11">
      <c r="K287" t="s">
        <v>440</v>
      </c>
    </row>
    <row r="288" spans="11:11">
      <c r="K288" t="s">
        <v>451</v>
      </c>
    </row>
    <row r="289" spans="11:11">
      <c r="K289" t="s">
        <v>686</v>
      </c>
    </row>
    <row r="290" spans="11:11">
      <c r="K290" t="s">
        <v>687</v>
      </c>
    </row>
    <row r="291" spans="11:11">
      <c r="K291" t="s">
        <v>688</v>
      </c>
    </row>
    <row r="292" spans="11:11">
      <c r="K292" t="s">
        <v>547</v>
      </c>
    </row>
    <row r="293" spans="11:11">
      <c r="K293" t="s">
        <v>689</v>
      </c>
    </row>
    <row r="294" spans="11:11">
      <c r="K294" t="s">
        <v>690</v>
      </c>
    </row>
    <row r="295" spans="11:11">
      <c r="K295" t="s">
        <v>460</v>
      </c>
    </row>
    <row r="296" spans="11:11">
      <c r="K296" t="s">
        <v>691</v>
      </c>
    </row>
    <row r="297" spans="11:11">
      <c r="K297" t="s">
        <v>469</v>
      </c>
    </row>
    <row r="298" spans="11:11">
      <c r="K298" t="s">
        <v>692</v>
      </c>
    </row>
    <row r="299" spans="11:11">
      <c r="K299" t="s">
        <v>693</v>
      </c>
    </row>
    <row r="300" spans="11:11">
      <c r="K300" t="s">
        <v>478</v>
      </c>
    </row>
    <row r="301" spans="11:11">
      <c r="K301" t="s">
        <v>551</v>
      </c>
    </row>
    <row r="302" spans="11:11">
      <c r="K302" t="s">
        <v>555</v>
      </c>
    </row>
    <row r="303" spans="11:11">
      <c r="K303" t="s">
        <v>486</v>
      </c>
    </row>
    <row r="304" spans="11:11">
      <c r="K304" t="s">
        <v>694</v>
      </c>
    </row>
    <row r="305" spans="11:11">
      <c r="K305" t="s">
        <v>492</v>
      </c>
    </row>
    <row r="306" spans="11:11">
      <c r="K306" t="s">
        <v>499</v>
      </c>
    </row>
    <row r="307" spans="11:11">
      <c r="K307" t="s">
        <v>506</v>
      </c>
    </row>
    <row r="308" spans="11:11">
      <c r="K308" t="s">
        <v>513</v>
      </c>
    </row>
    <row r="309" spans="11:11">
      <c r="K309" t="s">
        <v>384</v>
      </c>
    </row>
    <row r="310" spans="11:11">
      <c r="K310" t="s">
        <v>396</v>
      </c>
    </row>
    <row r="311" spans="11:11">
      <c r="K311" t="s">
        <v>408</v>
      </c>
    </row>
    <row r="312" spans="11:11">
      <c r="K312" t="s">
        <v>695</v>
      </c>
    </row>
    <row r="313" spans="11:11">
      <c r="K313" t="s">
        <v>696</v>
      </c>
    </row>
    <row r="314" spans="11:11">
      <c r="K314" t="s">
        <v>697</v>
      </c>
    </row>
    <row r="315" spans="11:11">
      <c r="K315" t="s">
        <v>698</v>
      </c>
    </row>
    <row r="316" spans="11:11">
      <c r="K316" t="s">
        <v>699</v>
      </c>
    </row>
    <row r="317" spans="11:11">
      <c r="K317" t="s">
        <v>700</v>
      </c>
    </row>
    <row r="318" spans="11:11">
      <c r="K318" t="s">
        <v>418</v>
      </c>
    </row>
    <row r="319" spans="11:11">
      <c r="K319" t="s">
        <v>511</v>
      </c>
    </row>
    <row r="320" spans="11:11">
      <c r="K320" t="s">
        <v>518</v>
      </c>
    </row>
    <row r="321" spans="11:11">
      <c r="K321" t="s">
        <v>701</v>
      </c>
    </row>
    <row r="322" spans="11:11">
      <c r="K322" t="s">
        <v>702</v>
      </c>
    </row>
    <row r="323" spans="11:11">
      <c r="K323" t="s">
        <v>703</v>
      </c>
    </row>
    <row r="324" spans="11:11">
      <c r="K324" t="s">
        <v>704</v>
      </c>
    </row>
    <row r="325" spans="11:11">
      <c r="K325" t="s">
        <v>705</v>
      </c>
    </row>
    <row r="326" spans="11:11">
      <c r="K326" t="s">
        <v>706</v>
      </c>
    </row>
    <row r="327" spans="11:11">
      <c r="K327" t="s">
        <v>707</v>
      </c>
    </row>
    <row r="328" spans="11:11">
      <c r="K328" t="s">
        <v>428</v>
      </c>
    </row>
    <row r="329" spans="11:11">
      <c r="K329" t="s">
        <v>438</v>
      </c>
    </row>
    <row r="330" spans="11:11">
      <c r="K330" t="s">
        <v>709</v>
      </c>
    </row>
    <row r="331" spans="11:11">
      <c r="K331" t="s">
        <v>710</v>
      </c>
    </row>
    <row r="332" spans="11:11">
      <c r="K332" t="s">
        <v>711</v>
      </c>
    </row>
    <row r="333" spans="11:11">
      <c r="K333" t="s">
        <v>712</v>
      </c>
    </row>
    <row r="334" spans="11:11">
      <c r="K334" t="s">
        <v>474</v>
      </c>
    </row>
    <row r="335" spans="11:11">
      <c r="K335" t="s">
        <v>713</v>
      </c>
    </row>
    <row r="336" spans="11:11">
      <c r="K336" t="s">
        <v>714</v>
      </c>
    </row>
    <row r="337" spans="11:11">
      <c r="K337" t="s">
        <v>715</v>
      </c>
    </row>
    <row r="338" spans="11:11">
      <c r="K338" t="s">
        <v>716</v>
      </c>
    </row>
    <row r="339" spans="11:11">
      <c r="K339" t="s">
        <v>717</v>
      </c>
    </row>
    <row r="340" spans="11:11">
      <c r="K340" t="s">
        <v>718</v>
      </c>
    </row>
    <row r="341" spans="11:11">
      <c r="K341" t="s">
        <v>719</v>
      </c>
    </row>
    <row r="342" spans="11:11">
      <c r="K342" t="s">
        <v>720</v>
      </c>
    </row>
    <row r="343" spans="11:11">
      <c r="K343" t="s">
        <v>721</v>
      </c>
    </row>
    <row r="344" spans="11:11">
      <c r="K344" t="s">
        <v>722</v>
      </c>
    </row>
    <row r="345" spans="11:11">
      <c r="K345" t="s">
        <v>723</v>
      </c>
    </row>
    <row r="346" spans="11:11">
      <c r="K346" t="s">
        <v>724</v>
      </c>
    </row>
    <row r="347" spans="11:11">
      <c r="K347" t="s">
        <v>482</v>
      </c>
    </row>
    <row r="348" spans="11:11">
      <c r="K348" t="s">
        <v>502</v>
      </c>
    </row>
    <row r="349" spans="11:11">
      <c r="K349" t="s">
        <v>509</v>
      </c>
    </row>
    <row r="350" spans="11:11">
      <c r="K350" t="s">
        <v>516</v>
      </c>
    </row>
    <row r="351" spans="11:11">
      <c r="K351" t="s">
        <v>488</v>
      </c>
    </row>
    <row r="352" spans="11:11">
      <c r="K352" t="s">
        <v>495</v>
      </c>
    </row>
    <row r="353" spans="11:11">
      <c r="K353" t="s">
        <v>725</v>
      </c>
    </row>
    <row r="354" spans="11:11">
      <c r="K354" t="s">
        <v>523</v>
      </c>
    </row>
    <row r="355" spans="11:11">
      <c r="K355" t="s">
        <v>529</v>
      </c>
    </row>
    <row r="356" spans="11:11">
      <c r="K356" t="s">
        <v>533</v>
      </c>
    </row>
  </sheetData>
  <sheetProtection algorithmName="SHA-512" hashValue="lKlOCKEcem3cClGso7yVnSLHXSUqQjbcnOzfZ7zapK/bazZe0i5fZgxt/zaaFVyCrfFa72dnOh8fQ+GcvBwmhQ==" saltValue="hn01qcBGdrNcPv1Dy8kGg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684B4-2BC4-408A-84C6-F5C19FD44F97}">
  <sheetPr codeName="Sheet5">
    <tabColor rgb="FFFF66FF"/>
  </sheetPr>
  <dimension ref="A1:BY17"/>
  <sheetViews>
    <sheetView tabSelected="1" topLeftCell="BK1" zoomScaleNormal="100" workbookViewId="0">
      <selection activeCell="E9" sqref="E9"/>
    </sheetView>
  </sheetViews>
  <sheetFormatPr defaultColWidth="9.140625" defaultRowHeight="15"/>
  <cols>
    <col min="1" max="1" width="12.5703125" style="9" bestFit="1" customWidth="1"/>
    <col min="2" max="2" width="32.85546875" style="9" bestFit="1" customWidth="1"/>
    <col min="3" max="3" width="14.5703125" style="10" bestFit="1" customWidth="1"/>
    <col min="4" max="4" width="16.5703125" style="11" bestFit="1" customWidth="1"/>
    <col min="5" max="5" width="14.42578125" style="11" bestFit="1" customWidth="1"/>
    <col min="6" max="6" width="12" style="11" bestFit="1" customWidth="1"/>
    <col min="7" max="7" width="11.140625" style="12" bestFit="1" customWidth="1"/>
    <col min="8" max="8" width="11.5703125" style="13" bestFit="1" customWidth="1"/>
    <col min="9" max="9" width="12.42578125" style="13" bestFit="1" customWidth="1"/>
    <col min="10" max="10" width="15.5703125" style="9" bestFit="1" customWidth="1"/>
    <col min="11" max="11" width="14.42578125" style="9" bestFit="1" customWidth="1"/>
    <col min="12" max="12" width="16.85546875" style="9" bestFit="1" customWidth="1"/>
    <col min="13" max="13" width="19.42578125" style="14" bestFit="1" customWidth="1"/>
    <col min="14" max="14" width="23.85546875" style="14" customWidth="1"/>
    <col min="15" max="15" width="27.140625" style="14" bestFit="1" customWidth="1"/>
    <col min="16" max="16" width="19.42578125" style="14" bestFit="1" customWidth="1"/>
    <col min="17" max="17" width="19.5703125" style="14" customWidth="1"/>
    <col min="18" max="18" width="23.85546875" style="14" bestFit="1" customWidth="1"/>
    <col min="19" max="19" width="21.5703125" style="14" bestFit="1" customWidth="1"/>
    <col min="20" max="20" width="24.140625" style="14" bestFit="1" customWidth="1"/>
    <col min="21" max="21" width="30.85546875" style="14" bestFit="1" customWidth="1"/>
    <col min="22" max="22" width="18" style="14" bestFit="1" customWidth="1"/>
    <col min="23" max="23" width="16" style="9" bestFit="1" customWidth="1"/>
    <col min="24" max="24" width="24.5703125" style="11" bestFit="1" customWidth="1"/>
    <col min="25" max="25" width="17.85546875" style="11" bestFit="1" customWidth="1"/>
    <col min="26" max="26" width="12" style="11" bestFit="1" customWidth="1"/>
    <col min="27" max="27" width="12.42578125" style="11" bestFit="1" customWidth="1"/>
    <col min="28" max="28" width="20" style="10" bestFit="1" customWidth="1"/>
    <col min="29" max="29" width="17.42578125" style="15" bestFit="1" customWidth="1"/>
    <col min="30" max="30" width="14.85546875" style="15" bestFit="1" customWidth="1"/>
    <col min="31" max="31" width="15.5703125" style="15" bestFit="1" customWidth="1"/>
    <col min="32" max="32" width="20.42578125" style="9" bestFit="1" customWidth="1"/>
    <col min="33" max="33" width="20.85546875" style="9" bestFit="1" customWidth="1"/>
    <col min="34" max="34" width="14.85546875" style="14" bestFit="1" customWidth="1"/>
    <col min="35" max="35" width="16" style="14" bestFit="1" customWidth="1"/>
    <col min="36" max="36" width="15.5703125" style="14" bestFit="1" customWidth="1"/>
    <col min="37" max="37" width="16.85546875" style="14" bestFit="1" customWidth="1"/>
    <col min="38" max="38" width="13.140625" style="14" bestFit="1" customWidth="1"/>
    <col min="39" max="39" width="14.42578125" style="14" bestFit="1" customWidth="1"/>
    <col min="40" max="40" width="27.140625" style="16" bestFit="1" customWidth="1"/>
    <col min="41" max="41" width="28.42578125" style="16" bestFit="1" customWidth="1"/>
    <col min="42" max="42" width="10.85546875" style="11" bestFit="1" customWidth="1"/>
    <col min="43" max="43" width="14.42578125" style="14" bestFit="1" customWidth="1"/>
    <col min="44" max="44" width="15.5703125" style="14" bestFit="1" customWidth="1"/>
    <col min="45" max="45" width="10.42578125" style="9" bestFit="1" customWidth="1"/>
    <col min="46" max="46" width="14.42578125" style="11" bestFit="1" customWidth="1"/>
    <col min="47" max="47" width="16" style="15" bestFit="1" customWidth="1"/>
    <col min="48" max="48" width="20.140625" style="11" bestFit="1" customWidth="1"/>
    <col min="49" max="50" width="20.5703125" style="11" bestFit="1" customWidth="1"/>
    <col min="51" max="51" width="22" style="14" bestFit="1" customWidth="1"/>
    <col min="52" max="52" width="17.85546875" style="14" bestFit="1" customWidth="1"/>
    <col min="53" max="53" width="17.85546875" style="14" customWidth="1"/>
    <col min="54" max="54" width="27.140625" style="14" bestFit="1" customWidth="1"/>
    <col min="55" max="55" width="19.42578125" style="15" bestFit="1" customWidth="1"/>
    <col min="56" max="56" width="16.5703125" style="15" bestFit="1" customWidth="1"/>
    <col min="57" max="57" width="17.42578125" style="15" bestFit="1" customWidth="1"/>
    <col min="58" max="58" width="13.85546875" style="11" bestFit="1" customWidth="1"/>
    <col min="59" max="59" width="14.42578125" style="11" bestFit="1" customWidth="1"/>
    <col min="60" max="60" width="36.5703125" style="11" bestFit="1" customWidth="1"/>
    <col min="61" max="61" width="39.140625" style="11" bestFit="1" customWidth="1"/>
    <col min="62" max="62" width="28.5703125" style="11" bestFit="1" customWidth="1"/>
    <col min="63" max="64" width="21.85546875" style="11" bestFit="1" customWidth="1"/>
    <col min="65" max="65" width="26.42578125" style="11" bestFit="1" customWidth="1"/>
    <col min="66" max="66" width="24" style="11" bestFit="1" customWidth="1"/>
    <col min="67" max="67" width="26.42578125" style="11" bestFit="1" customWidth="1"/>
    <col min="68" max="68" width="39.5703125" style="11" bestFit="1" customWidth="1"/>
    <col min="69" max="69" width="20.140625" style="11" bestFit="1" customWidth="1"/>
    <col min="70" max="70" width="20.140625" style="11" customWidth="1"/>
    <col min="71" max="72" width="19.5703125" style="11" bestFit="1" customWidth="1"/>
    <col min="73" max="73" width="17.42578125" style="9" bestFit="1" customWidth="1"/>
    <col min="74" max="74" width="16.42578125" style="9" bestFit="1" customWidth="1"/>
    <col min="75" max="75" width="18.85546875" style="9" bestFit="1" customWidth="1"/>
    <col min="76" max="76" width="19.42578125" style="11" bestFit="1" customWidth="1"/>
    <col min="77" max="77" width="19.140625" style="17" bestFit="1" customWidth="1"/>
    <col min="78" max="16384" width="9.140625" style="48"/>
  </cols>
  <sheetData>
    <row r="1" spans="1:77" s="19" customFormat="1" ht="27.75" customHeight="1">
      <c r="A1" s="61" t="str">
        <f>IF(B3="","Report",B3)</f>
        <v>20241106 CENTRAL TM728 TM736</v>
      </c>
      <c r="B1" s="9"/>
      <c r="C1" s="10"/>
      <c r="D1" s="11"/>
      <c r="E1" s="11"/>
      <c r="F1" s="11"/>
      <c r="G1" s="12"/>
      <c r="H1" s="13"/>
      <c r="I1" s="13"/>
      <c r="J1" s="9"/>
      <c r="K1" s="9"/>
      <c r="L1" s="9"/>
      <c r="M1" s="14"/>
      <c r="N1" s="14"/>
      <c r="O1" s="14"/>
      <c r="P1" s="14"/>
      <c r="Q1" s="14"/>
      <c r="R1" s="14"/>
      <c r="S1" s="14"/>
      <c r="T1" s="14"/>
      <c r="U1" s="14"/>
      <c r="V1" s="14"/>
      <c r="W1" s="9"/>
      <c r="X1" s="11"/>
      <c r="Y1" s="11"/>
      <c r="Z1" s="11"/>
      <c r="AA1" s="11"/>
      <c r="AB1" s="10"/>
      <c r="AC1" s="15"/>
      <c r="AD1" s="15"/>
      <c r="AE1" s="15"/>
      <c r="AF1" s="9"/>
      <c r="AG1" s="9"/>
      <c r="AH1" s="14"/>
      <c r="AI1" s="14"/>
      <c r="AJ1" s="14"/>
      <c r="AK1" s="14"/>
      <c r="AL1" s="14"/>
      <c r="AM1" s="14"/>
      <c r="AN1" s="16"/>
      <c r="AO1" s="16"/>
      <c r="AP1" s="11"/>
      <c r="AQ1" s="14"/>
      <c r="AR1" s="14"/>
      <c r="AS1" s="9"/>
      <c r="AT1" s="11"/>
      <c r="AU1" s="15"/>
      <c r="AV1" s="11"/>
      <c r="AW1" s="11"/>
      <c r="AX1" s="11"/>
      <c r="AY1" s="14"/>
      <c r="AZ1" s="14"/>
      <c r="BA1" s="14"/>
      <c r="BB1" s="14"/>
      <c r="BC1" s="15"/>
      <c r="BD1" s="15"/>
      <c r="BE1" s="15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9"/>
      <c r="BV1" s="9"/>
      <c r="BW1" s="9"/>
      <c r="BX1" s="11"/>
      <c r="BY1" s="17"/>
    </row>
    <row r="2" spans="1:77" s="37" customFormat="1" ht="16.5" thickBot="1">
      <c r="A2" s="20" t="s">
        <v>2152</v>
      </c>
      <c r="B2" s="21" t="s">
        <v>2153</v>
      </c>
      <c r="C2" s="22" t="s">
        <v>2154</v>
      </c>
      <c r="D2" s="22" t="s">
        <v>2155</v>
      </c>
      <c r="E2" s="22" t="s">
        <v>218</v>
      </c>
      <c r="F2" s="23" t="s">
        <v>78</v>
      </c>
      <c r="G2" s="24" t="s">
        <v>216</v>
      </c>
      <c r="H2" s="24" t="s">
        <v>2156</v>
      </c>
      <c r="I2" s="25" t="s">
        <v>2157</v>
      </c>
      <c r="J2" s="26" t="s">
        <v>2158</v>
      </c>
      <c r="K2" s="26" t="s">
        <v>2159</v>
      </c>
      <c r="L2" s="26" t="s">
        <v>2160</v>
      </c>
      <c r="M2" s="27" t="s">
        <v>2161</v>
      </c>
      <c r="N2" s="27" t="s">
        <v>17</v>
      </c>
      <c r="O2" s="27" t="s">
        <v>24</v>
      </c>
      <c r="P2" s="27" t="s">
        <v>19</v>
      </c>
      <c r="Q2" s="27" t="s">
        <v>20</v>
      </c>
      <c r="R2" s="27" t="s">
        <v>2162</v>
      </c>
      <c r="S2" s="27" t="s">
        <v>22</v>
      </c>
      <c r="T2" s="27" t="s">
        <v>23</v>
      </c>
      <c r="U2" s="27" t="s">
        <v>18</v>
      </c>
      <c r="V2" s="27" t="s">
        <v>13</v>
      </c>
      <c r="W2" s="28" t="s">
        <v>2163</v>
      </c>
      <c r="X2" s="29" t="s">
        <v>28</v>
      </c>
      <c r="Y2" s="29" t="s">
        <v>27</v>
      </c>
      <c r="Z2" s="29" t="s">
        <v>34</v>
      </c>
      <c r="AA2" s="29" t="s">
        <v>35</v>
      </c>
      <c r="AB2" s="29" t="s">
        <v>36</v>
      </c>
      <c r="AC2" s="30" t="s">
        <v>2164</v>
      </c>
      <c r="AD2" s="30" t="s">
        <v>2165</v>
      </c>
      <c r="AE2" s="30" t="s">
        <v>39</v>
      </c>
      <c r="AF2" s="26" t="s">
        <v>40</v>
      </c>
      <c r="AG2" s="26" t="s">
        <v>2166</v>
      </c>
      <c r="AH2" s="31" t="s">
        <v>2167</v>
      </c>
      <c r="AI2" s="31" t="s">
        <v>2168</v>
      </c>
      <c r="AJ2" s="31" t="s">
        <v>2169</v>
      </c>
      <c r="AK2" s="31" t="s">
        <v>2170</v>
      </c>
      <c r="AL2" s="31" t="s">
        <v>2171</v>
      </c>
      <c r="AM2" s="31" t="s">
        <v>2172</v>
      </c>
      <c r="AN2" s="32" t="s">
        <v>2173</v>
      </c>
      <c r="AO2" s="32" t="s">
        <v>2174</v>
      </c>
      <c r="AP2" s="33" t="s">
        <v>44</v>
      </c>
      <c r="AQ2" s="31" t="s">
        <v>2175</v>
      </c>
      <c r="AR2" s="31" t="s">
        <v>2176</v>
      </c>
      <c r="AS2" s="26" t="s">
        <v>45</v>
      </c>
      <c r="AT2" s="33" t="s">
        <v>2177</v>
      </c>
      <c r="AU2" s="30" t="s">
        <v>2178</v>
      </c>
      <c r="AV2" s="33" t="s">
        <v>2179</v>
      </c>
      <c r="AW2" s="33" t="s">
        <v>2180</v>
      </c>
      <c r="AX2" s="33" t="s">
        <v>2181</v>
      </c>
      <c r="AY2" s="31" t="s">
        <v>2182</v>
      </c>
      <c r="AZ2" s="30" t="s">
        <v>2183</v>
      </c>
      <c r="BA2" s="30" t="s">
        <v>2184</v>
      </c>
      <c r="BB2" s="30" t="s">
        <v>2185</v>
      </c>
      <c r="BC2" s="30" t="s">
        <v>2186</v>
      </c>
      <c r="BD2" s="30" t="s">
        <v>2187</v>
      </c>
      <c r="BE2" s="30" t="s">
        <v>2188</v>
      </c>
      <c r="BF2" s="29" t="s">
        <v>2189</v>
      </c>
      <c r="BG2" s="29" t="s">
        <v>2190</v>
      </c>
      <c r="BH2" s="27" t="s">
        <v>2191</v>
      </c>
      <c r="BI2" s="27" t="s">
        <v>2192</v>
      </c>
      <c r="BJ2" s="27" t="s">
        <v>2193</v>
      </c>
      <c r="BK2" s="27" t="s">
        <v>2194</v>
      </c>
      <c r="BL2" s="27" t="s">
        <v>2195</v>
      </c>
      <c r="BM2" s="27" t="s">
        <v>2196</v>
      </c>
      <c r="BN2" s="27" t="s">
        <v>2197</v>
      </c>
      <c r="BO2" s="27" t="s">
        <v>2198</v>
      </c>
      <c r="BP2" s="27" t="s">
        <v>2199</v>
      </c>
      <c r="BQ2" s="34" t="s">
        <v>2200</v>
      </c>
      <c r="BR2" s="34" t="s">
        <v>2201</v>
      </c>
      <c r="BS2" s="35" t="s">
        <v>2202</v>
      </c>
      <c r="BT2" s="35" t="s">
        <v>2203</v>
      </c>
      <c r="BU2" s="36" t="s">
        <v>2204</v>
      </c>
      <c r="BV2" s="36" t="s">
        <v>2205</v>
      </c>
      <c r="BW2" s="36" t="s">
        <v>2206</v>
      </c>
      <c r="BX2" s="35" t="s">
        <v>2207</v>
      </c>
      <c r="BY2" s="35" t="s">
        <v>2208</v>
      </c>
    </row>
    <row r="3" spans="1:77" ht="15.75" thickTop="1">
      <c r="A3" s="38">
        <f>IF(Report[[#This Row],[Tamper]]&gt;0,1,"")</f>
        <v>1</v>
      </c>
      <c r="B3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3" s="40" t="str">
        <f>IF(ISBLANK(TAMPER!$BE$6),"",LEFT(TAMPER!$BE$6,5))</f>
        <v>TM728</v>
      </c>
      <c r="D3" s="40" t="str">
        <f>IF(ISBLANK(REGULATOR!$BE$6),"",LEFT(REGULATOR!$BE$6,5))</f>
        <v>TM736</v>
      </c>
      <c r="E3" s="40" t="str">
        <f>IF(ISBLANK(TAMPER!$F$6),"",(TAMPER!$F$6))</f>
        <v>CENTRAL</v>
      </c>
      <c r="F3" s="41">
        <f>IF(ISBLANK(TAMPER!$AA$6),"",TAMPER!$AA$6)</f>
        <v>45602</v>
      </c>
      <c r="G3" s="42" t="str">
        <f>TEXT(Report[[#This Row],[Date]], "dddd")</f>
        <v>Wednesday</v>
      </c>
      <c r="H3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3" s="38">
        <f>IF(OR(Report[[#This Row],[Worksite]]&gt;0,Report[[#This Row],[R Worksite]]&gt;0),1,0)</f>
        <v>1</v>
      </c>
      <c r="J3" s="43">
        <f>IF(ISBLANK(TAMPER!E8),"",TAMPER!E8)</f>
        <v>50790</v>
      </c>
      <c r="K3" s="43">
        <f>IF(ISBLANK(TAMPER!E10),"",TAMPER!E10)</f>
        <v>50800</v>
      </c>
      <c r="L3" s="43">
        <f>TAMPER!F8</f>
        <v>10</v>
      </c>
      <c r="M3" s="44">
        <f>IF(ISBLANK(TAMPER!BI12),"",TAMPER!BI12)</f>
        <v>0</v>
      </c>
      <c r="N3" s="44">
        <f>IF(ISBLANK(TAMPER!BI13),0,TAMPER!BI13)</f>
        <v>0.5</v>
      </c>
      <c r="O3" s="44">
        <f>IF(ISBLANK(TAMPER!BI21),"",TAMPER!BI21)</f>
        <v>0</v>
      </c>
      <c r="P3" s="44">
        <f>IF(ISBLANK(TAMPER!BI15),"",TAMPER!BI15)</f>
        <v>0</v>
      </c>
      <c r="Q3" s="44">
        <f>IF(ISBLANK(TAMPER!BI16),"",TAMPER!BI16)</f>
        <v>0</v>
      </c>
      <c r="R3" s="44">
        <f>IF(ISBLANK(TAMPER!BI17),"",TAMPER!BI17)</f>
        <v>5.25</v>
      </c>
      <c r="S3" s="44">
        <f>IF(ISBLANK(TAMPER!BI18),"",TAMPER!BI18)</f>
        <v>0.5</v>
      </c>
      <c r="T3" s="44">
        <f>IF(SUM(TAMPER!BI19:BI20)=0,0,SUM(TAMPER!BI19:BI20))</f>
        <v>5</v>
      </c>
      <c r="U3" s="44">
        <f>IF(ISBLANK(TAMPER!BI14),"",TAMPER!BI14)</f>
        <v>0.75</v>
      </c>
      <c r="V3" s="44">
        <f>SUM(Report[[#This Row],[Machine Breakdown]:[Machine Working]])</f>
        <v>10.75</v>
      </c>
      <c r="W3" s="43">
        <v>1</v>
      </c>
      <c r="X3" s="40">
        <f>IF(ISBLANK(TAMPER!C26),"",TAMPER!C26)</f>
        <v>9905262</v>
      </c>
      <c r="Y3" s="40" t="str">
        <f>IF(ISBLANK(TAMPER!B26),"",TAMPER!B26)</f>
        <v xml:space="preserve">Yes </v>
      </c>
      <c r="Z3" s="40" t="str">
        <f>IF(ISBLANK(TAMPER!E26),"",(TAMPER!E26))</f>
        <v>MS4</v>
      </c>
      <c r="AA3" s="40" t="str">
        <f>IF(ISBLANK(TAMPER!F26),"",(TAMPER!F26))</f>
        <v>P1DP</v>
      </c>
      <c r="AB3" s="40" t="str">
        <f>IF(ISBLANK(TAMPER!H26),"",TAMPER!H26)</f>
        <v>01MLD</v>
      </c>
      <c r="AC3" s="45">
        <f>IF(ISBLANK(TAMPER!T26),"",TAMPER!T26)</f>
        <v>-0.34200000000000003</v>
      </c>
      <c r="AD3" s="45">
        <f>IF(ISBLANK(TAMPER!Y26),"",TAMPER!Y26)</f>
        <v>-1.3180000000000001</v>
      </c>
      <c r="AE3" s="46">
        <f>IF(AND(Report[[#This Row],[Worksite]]&gt;0, ISNUMBER(Report[[#This Row],[To '[km']]]), ISNUMBER(Report[[#This Row],[From '[km']]])), ABS(Report[[#This Row],[To '[km']]]-Report[[#This Row],[From '[km']]]), "")</f>
        <v>0.97599999999999998</v>
      </c>
      <c r="AF3" s="43">
        <f>IF(ISBLANK(TAMPER!AI26),"",TAMPER!AI26)</f>
        <v>80</v>
      </c>
      <c r="AG3" s="43">
        <f>IF(ISBLANK(TAMPER!AN26),"",TAMPER!AN26)</f>
        <v>16</v>
      </c>
      <c r="AH3" s="44">
        <f>_xlfn.IFS(ISBLANK(TAMPER!AT26),"",(ISTEXT(TAMPER!AT26)),"1.8",TAMPER!AT26&gt;0,TAMPER!AT26)</f>
        <v>1.1499999999999999</v>
      </c>
      <c r="AI3" s="44">
        <f>_xlfn.IFS(ISBLANK(TAMPER!AW26),"",(ISTEXT(TAMPER!AW26)),"1.8",TAMPER!AW26&gt;0,TAMPER!AW26)</f>
        <v>0.98</v>
      </c>
      <c r="AJ3" s="44">
        <f>_xlfn.IFS(ISBLANK(TAMPER!AZ26),"",(ISTEXT(TAMPER!AZ26)),"1.2",TAMPER!AZ26&gt;0,TAMPER!AZ26)</f>
        <v>0.53</v>
      </c>
      <c r="AK3" s="44">
        <f>_xlfn.IFS(ISBLANK(TAMPER!BC26),"",(ISTEXT(TAMPER!BC26)),"1.2",TAMPER!BC26&gt;0,TAMPER!BC26)</f>
        <v>0.72</v>
      </c>
      <c r="AL3" s="44">
        <f>IFERROR('Hidden-REPORT'!$AH3-'Hidden-REPORT'!$AJ3,"")</f>
        <v>0.61999999999999988</v>
      </c>
      <c r="AM3" s="44">
        <f>IFERROR('Hidden-REPORT'!$AI3-'Hidden-REPORT'!$AK3,"")</f>
        <v>0.26</v>
      </c>
      <c r="AN3" s="47">
        <f>IFERROR('Hidden-REPORT'!$AL3/'Hidden-REPORT'!$AH3,"")</f>
        <v>0.53913043478260869</v>
      </c>
      <c r="AO3" s="47">
        <f>IFERROR('Hidden-REPORT'!$AM3/'Hidden-REPORT'!$AI3,"")</f>
        <v>0.26530612244897961</v>
      </c>
      <c r="AP3" s="40" t="str">
        <f>IF(ISBLANK(TAMPER!BF26),"",TAMPER!BF26)</f>
        <v>10+15</v>
      </c>
      <c r="AQ3" s="44" t="str">
        <f>IFERROR(LEFT(AP3,FIND("+",AP3)-1),"")</f>
        <v>10</v>
      </c>
      <c r="AR3" s="44" t="str">
        <f t="shared" ref="AR3:AR12" si="0">IFERROR(RIGHT(AP3,LEN(AP3)-FIND("+",AP3)),"")</f>
        <v>15</v>
      </c>
      <c r="AS3" s="43">
        <f>IF(ISBLANK(TAMPER!BI26),"",TAMPER!BI26)</f>
        <v>30</v>
      </c>
      <c r="AT3" s="40" t="str">
        <f>IF(ISBLANK(TAMPER!T36),"",TAMPER!T36)</f>
        <v>Rottnest</v>
      </c>
      <c r="AU3" s="45">
        <f>IF(COUNT(Report[Quantity])=0, "", SUM(Report[Quantity]))</f>
        <v>1.01</v>
      </c>
      <c r="AV3" s="40" t="str">
        <f>IF(ISBLANK(TAMPER!BB40),"",TAMPER!BB40)</f>
        <v>C Beek</v>
      </c>
      <c r="AW3" s="40" t="str">
        <f>IF(ISBLANK(TAMPER!BB37),"",TAMPER!BB37)</f>
        <v>D Adams</v>
      </c>
      <c r="AX3" s="40" t="str">
        <f>IF(ISBLANK(TAMPER!BB38),"",TAMPER!BB38)</f>
        <v>B Gam</v>
      </c>
      <c r="AY3" s="44">
        <f>IF(TAMPER!$BB$39=0,"",TAMPER!$BB$39)</f>
        <v>12</v>
      </c>
      <c r="AZ3" s="43">
        <v>1</v>
      </c>
      <c r="BA3" s="43" t="str">
        <f>IF(ISBLANK(REGULATOR!B26),"",REGULATOR!B26)</f>
        <v xml:space="preserve">Yes </v>
      </c>
      <c r="BB3" s="43">
        <f>IF(ISBLANK(REGULATOR!C26),"",REGULATOR!C26)</f>
        <v>9905262</v>
      </c>
      <c r="BC3" s="45">
        <f>IF(ISBLANK(REGULATOR!T26),"",REGULATOR!T26)</f>
        <v>-0.34200000000000003</v>
      </c>
      <c r="BD3" s="45">
        <f>IF(ISBLANK(REGULATOR!Y26),"",REGULATOR!Y26)</f>
        <v>-1.3180000000000001</v>
      </c>
      <c r="BE3" s="45">
        <f>IF(AND(Report[[#This Row],[R Worksite]]&gt;0, ISNUMBER(Report[[#This Row],[R To '[km']]]), ISNUMBER(Report[[#This Row],[R From '[km']]])), ABS(Report[[#This Row],[R To '[km']]]-Report[[#This Row],[R From '[km']]]), "")</f>
        <v>0.97599999999999998</v>
      </c>
      <c r="BF3" s="40" t="str">
        <f>IF(ISBLANK(REGULATOR!E26),"",(REGULATOR!E26))</f>
        <v>MS4</v>
      </c>
      <c r="BG3" s="40" t="str">
        <f>IF(ISBLANK(REGULATOR!F26),"",(REGULATOR!F26))</f>
        <v>P1DP</v>
      </c>
      <c r="BH3" s="44">
        <f>IF(ISBLANK(REGULATOR!BI12),"",REGULATOR!BI12)</f>
        <v>0</v>
      </c>
      <c r="BI3" s="44">
        <f>IF(ISBLANK(REGULATOR!BI13),"",REGULATOR!BI13)</f>
        <v>0.5</v>
      </c>
      <c r="BJ3" s="44">
        <f>IF(ISBLANK(REGULATOR!BI21),"",REGULATOR!BI21)</f>
        <v>0</v>
      </c>
      <c r="BK3" s="44">
        <f>IF(ISBLANK(REGULATOR!BI15),"",REGULATOR!BI15)</f>
        <v>0</v>
      </c>
      <c r="BL3" s="44">
        <f>IF(ISBLANK(REGULATOR!BI16),"",REGULATOR!BI16)</f>
        <v>0</v>
      </c>
      <c r="BM3" s="44">
        <f>IF(ISBLANK(REGULATOR!BI17),"",REGULATOR!BI17)</f>
        <v>5.25</v>
      </c>
      <c r="BN3" s="44">
        <f>IF(ISBLANK(REGULATOR!BI18),"",REGULATOR!BI18)</f>
        <v>0.5</v>
      </c>
      <c r="BO3" s="44">
        <f>IF(SUM(REGULATOR!BI20:BI21)=0,0,SUM(REGULATOR!BI19:BI20))</f>
        <v>0</v>
      </c>
      <c r="BP3" s="44">
        <f>IF(ISBLANK(REGULATOR!BI14),"",REGULATOR!B14)</f>
        <v>0</v>
      </c>
      <c r="BQ3" s="44">
        <f>SUM(Report[[#This Row],[R Machine Breakdown]:[R Machine Working]])</f>
        <v>5.75</v>
      </c>
      <c r="BR3" s="45">
        <f>SUM(Report[R Quantity])</f>
        <v>1.01</v>
      </c>
      <c r="BS3" s="40" t="str">
        <f>IF(ISBLANK(REGULATOR!BB37),"",REGULATOR!BB37)</f>
        <v>A Magill</v>
      </c>
      <c r="BT3" s="40" t="str">
        <f>IF(ISBLANK(REGULATOR!BB38),"",REGULATOR!BB38)</f>
        <v/>
      </c>
      <c r="BU3" s="43" t="str">
        <f>IF(ISBLANK(REGULATOR!E8),"",REGULATOR!E8)</f>
        <v/>
      </c>
      <c r="BV3" s="43" t="str">
        <f>IF(ISBLANK(REGULATOR!E10),"",REGULATOR!E10)</f>
        <v/>
      </c>
      <c r="BW3" s="43">
        <f>REGULATOR!F8</f>
        <v>0</v>
      </c>
      <c r="BX3" s="5" t="str">
        <f>IF(ISBLANK(REGULATOR!E37),"",REGULATOR!E37)</f>
        <v/>
      </c>
      <c r="BY3" s="5" t="str">
        <f>IF(ISBLANK(TAMPER!F40),"",TAMPER!F40)</f>
        <v>Machine Worked in Rottnest and all jobs double tamped due to poor top and line.</v>
      </c>
    </row>
    <row r="4" spans="1:77">
      <c r="A4" s="49">
        <v>2</v>
      </c>
      <c r="B4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4" s="40" t="str">
        <f>IF(ISBLANK(TAMPER!$BE$6),"",LEFT(TAMPER!$BE$6,5))</f>
        <v>TM728</v>
      </c>
      <c r="D4" s="40" t="str">
        <f>IF(ISBLANK(REGULATOR!$BE$6),"",LEFT(REGULATOR!$BE$6,5))</f>
        <v>TM736</v>
      </c>
      <c r="E4" s="40" t="str">
        <f>IF(ISBLANK(TAMPER!$F$6),"",(TAMPER!$F$6))</f>
        <v>CENTRAL</v>
      </c>
      <c r="F4" s="41">
        <f>IF(ISBLANK(TAMPER!$AA$6),"",TAMPER!$AA$6)</f>
        <v>45602</v>
      </c>
      <c r="G4" s="42" t="str">
        <f>TEXT(Report[[#This Row],[Date]], "dddd")</f>
        <v>Wednesday</v>
      </c>
      <c r="H4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4" s="38">
        <f>IF(OR(Report[[#This Row],[Worksite]]&gt;0,Report[[#This Row],[R Worksite]]&gt;0),1,0)</f>
        <v>1</v>
      </c>
      <c r="J4" s="50" t="str">
        <f>IF(ISBLANK(TAMPER!E9),"",TAMPER!E9)</f>
        <v/>
      </c>
      <c r="K4" s="50"/>
      <c r="L4" s="50"/>
      <c r="M4" s="51"/>
      <c r="N4" s="51"/>
      <c r="O4" s="51"/>
      <c r="P4" s="51"/>
      <c r="Q4" s="51"/>
      <c r="R4" s="51"/>
      <c r="S4" s="51"/>
      <c r="T4" s="51"/>
      <c r="U4" s="51"/>
      <c r="V4" s="51">
        <f>SUM(Report[[#This Row],[Machine Breakdown]:[Machine Working]])</f>
        <v>0</v>
      </c>
      <c r="W4" s="43">
        <f>IF(TAMPER!Y27=0,0,2)</f>
        <v>2</v>
      </c>
      <c r="X4" s="40">
        <f>IF(ISBLANK(TAMPER!C27),"",TAMPER!C27)</f>
        <v>9905263</v>
      </c>
      <c r="Y4" s="40" t="str">
        <f>IF(ISBLANK(TAMPER!B27),"",TAMPER!B27)</f>
        <v>No</v>
      </c>
      <c r="Z4" s="40" t="str">
        <f>IF(ISBLANK(TAMPER!E27),"",(TAMPER!E27))</f>
        <v>PCS</v>
      </c>
      <c r="AA4" s="40" t="str">
        <f>IF(ISBLANK(TAMPER!F27),"",(TAMPER!F27))</f>
        <v>P1DP</v>
      </c>
      <c r="AB4" s="40" t="str">
        <f>IF(ISBLANK(TAMPER!H27),"",TAMPER!H27)</f>
        <v>34XOB</v>
      </c>
      <c r="AC4" s="45">
        <f>IF(ISBLANK(TAMPER!T27),"",TAMPER!T27)</f>
        <v>-1.573</v>
      </c>
      <c r="AD4" s="45">
        <f>IF(ISBLANK(TAMPER!Y27),"",TAMPER!Y27)</f>
        <v>-1.607</v>
      </c>
      <c r="AE4" s="46">
        <f>IF(AND(Report[[#This Row],[Worksite]]&gt;0, ISNUMBER(Report[[#This Row],[To '[km']]]), ISNUMBER(Report[[#This Row],[From '[km']]])), ABS(Report[[#This Row],[To '[km']]]-Report[[#This Row],[From '[km']]]), "")</f>
        <v>3.400000000000003E-2</v>
      </c>
      <c r="AF4" s="43">
        <f>IF(ISBLANK(TAMPER!AI27),"",TAMPER!AI27)</f>
        <v>80</v>
      </c>
      <c r="AG4" s="43">
        <f>IF(ISBLANK(TAMPER!AN27),"",TAMPER!AN27)</f>
        <v>18</v>
      </c>
      <c r="AH4" s="44">
        <f>_xlfn.IFS(ISBLANK(TAMPER!AT27),"",(ISTEXT(TAMPER!AT27)),"1.8",TAMPER!AT27&gt;0,TAMPER!AT27)</f>
        <v>1.96</v>
      </c>
      <c r="AI4" s="44">
        <f>_xlfn.IFS(ISBLANK(TAMPER!AW27),"",(ISTEXT(TAMPER!AW27)),"1.8",TAMPER!AW27&gt;0,TAMPER!AW27)</f>
        <v>1.42</v>
      </c>
      <c r="AJ4" s="44">
        <f>_xlfn.IFS(ISBLANK(TAMPER!AZ27),"",(ISTEXT(TAMPER!AZ27)),"1.2",TAMPER!AZ27&gt;0,TAMPER!AZ27)</f>
        <v>0.88</v>
      </c>
      <c r="AK4" s="44">
        <f>_xlfn.IFS(ISBLANK(TAMPER!BC27),"",(ISTEXT(TAMPER!BC27)),"1.2",TAMPER!BC27&gt;0,TAMPER!BC27)</f>
        <v>0.87</v>
      </c>
      <c r="AL4" s="51">
        <f>IFERROR('Hidden-REPORT'!$AH4-'Hidden-REPORT'!$AJ4,"")</f>
        <v>1.08</v>
      </c>
      <c r="AM4" s="51">
        <f>IFERROR('Hidden-REPORT'!$AI4-'Hidden-REPORT'!$AK4,"")</f>
        <v>0.54999999999999993</v>
      </c>
      <c r="AN4" s="53">
        <f>IFERROR('Hidden-REPORT'!$AL4/'Hidden-REPORT'!$AH4,"")</f>
        <v>0.55102040816326536</v>
      </c>
      <c r="AO4" s="53">
        <f>IFERROR('Hidden-REPORT'!$AM4/'Hidden-REPORT'!$AI4,"")</f>
        <v>0.38732394366197181</v>
      </c>
      <c r="AP4" s="40" t="str">
        <f>IF(ISBLANK(TAMPER!BF27),"",TAMPER!BF27)</f>
        <v>10+10</v>
      </c>
      <c r="AQ4" s="51" t="str">
        <f t="shared" ref="AQ4:AQ12" si="1">IFERROR(LEFT(AP4,FIND("+",AP4)-1),"")</f>
        <v>10</v>
      </c>
      <c r="AR4" s="51" t="str">
        <f t="shared" si="0"/>
        <v>10</v>
      </c>
      <c r="AS4" s="43">
        <f>IF(ISBLANK(TAMPER!BI27),"",TAMPER!BI27)</f>
        <v>30</v>
      </c>
      <c r="AT4" s="52"/>
      <c r="AU4" s="46"/>
      <c r="AV4" s="52"/>
      <c r="AW4" s="52"/>
      <c r="AX4" s="52"/>
      <c r="AY4" s="51"/>
      <c r="AZ4" s="43">
        <f>IF(REGULATOR!Y27=0,0,2)</f>
        <v>2</v>
      </c>
      <c r="BA4" s="43" t="str">
        <f>IF(ISBLANK(REGULATOR!B27),"",REGULATOR!B27)</f>
        <v>No</v>
      </c>
      <c r="BB4" s="43">
        <f>IF(ISBLANK(REGULATOR!C27),"",REGULATOR!C27)</f>
        <v>9905263</v>
      </c>
      <c r="BC4" s="45">
        <f>IF(ISBLANK(REGULATOR!T27),"",REGULATOR!T27)</f>
        <v>-1.573</v>
      </c>
      <c r="BD4" s="45">
        <f>IF(ISBLANK(REGULATOR!Y27),"",REGULATOR!Y27)</f>
        <v>-1.607</v>
      </c>
      <c r="BE4" s="45">
        <f>IF(AND(Report[[#This Row],[R Worksite]]&gt;0, ISNUMBER(Report[[#This Row],[R To '[km']]]), ISNUMBER(Report[[#This Row],[R From '[km']]])), ABS(Report[[#This Row],[R To '[km']]]-Report[[#This Row],[R From '[km']]]), "")</f>
        <v>3.400000000000003E-2</v>
      </c>
      <c r="BF4" s="40" t="str">
        <f>IF(ISBLANK(REGULATOR!E27),"",(REGULATOR!E27))</f>
        <v>PCS</v>
      </c>
      <c r="BG4" s="40" t="str">
        <f>IF(ISBLANK(REGULATOR!F27),"",(REGULATOR!F27))</f>
        <v>P1DP</v>
      </c>
      <c r="BH4" s="52"/>
      <c r="BI4" s="52"/>
      <c r="BJ4" s="52"/>
      <c r="BK4" s="52"/>
      <c r="BL4" s="52"/>
      <c r="BM4" s="52"/>
      <c r="BN4" s="52"/>
      <c r="BO4" s="51"/>
      <c r="BP4" s="52"/>
      <c r="BQ4" s="52"/>
      <c r="BR4" s="46">
        <f>SUM(Report[R Quantity])</f>
        <v>1.01</v>
      </c>
      <c r="BS4" s="52"/>
      <c r="BT4" s="52"/>
      <c r="BU4" s="50"/>
      <c r="BV4" s="50"/>
      <c r="BW4" s="50"/>
      <c r="BX4" s="6"/>
      <c r="BY4" s="6"/>
    </row>
    <row r="5" spans="1:77">
      <c r="A5" s="49">
        <v>3</v>
      </c>
      <c r="B5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5" s="40" t="str">
        <f>IF(ISBLANK(TAMPER!$BE$6),"",LEFT(TAMPER!$BE$6,5))</f>
        <v>TM728</v>
      </c>
      <c r="D5" s="40" t="str">
        <f>IF(ISBLANK(REGULATOR!$BE$6),"",LEFT(REGULATOR!$BE$6,5))</f>
        <v>TM736</v>
      </c>
      <c r="E5" s="40" t="str">
        <f>IF(ISBLANK(TAMPER!$F$6),"",(TAMPER!$F$6))</f>
        <v>CENTRAL</v>
      </c>
      <c r="F5" s="41">
        <f>IF(ISBLANK(TAMPER!$AA$6),"",TAMPER!$AA$6)</f>
        <v>45602</v>
      </c>
      <c r="G5" s="42" t="str">
        <f>TEXT(Report[[#This Row],[Date]], "dddd")</f>
        <v>Wednesday</v>
      </c>
      <c r="H5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5" s="38">
        <f>IF(OR(Report[[#This Row],[Worksite]]&gt;0,Report[[#This Row],[R Worksite]]&gt;0),1,0)</f>
        <v>0</v>
      </c>
      <c r="J5" s="50">
        <f>IF(ISBLANK(TAMPER!E10),"",TAMPER!E10)</f>
        <v>50800</v>
      </c>
      <c r="K5" s="50"/>
      <c r="L5" s="50"/>
      <c r="M5" s="51"/>
      <c r="N5" s="51"/>
      <c r="O5" s="51"/>
      <c r="P5" s="51"/>
      <c r="Q5" s="51"/>
      <c r="R5" s="51"/>
      <c r="S5" s="51"/>
      <c r="T5" s="51"/>
      <c r="U5" s="51"/>
      <c r="V5" s="51">
        <f>SUM(Report[[#This Row],[Machine Breakdown]:[Machine Working]])</f>
        <v>0</v>
      </c>
      <c r="W5" s="43">
        <f>IF(TAMPER!Y28=0,0,3)</f>
        <v>0</v>
      </c>
      <c r="X5" s="40" t="str">
        <f>IF(ISBLANK(TAMPER!C28),"",TAMPER!C28)</f>
        <v/>
      </c>
      <c r="Y5" s="40" t="str">
        <f>IF(ISBLANK(TAMPER!B28),"",TAMPER!B28)</f>
        <v/>
      </c>
      <c r="Z5" s="40" t="str">
        <f>IF(ISBLANK(TAMPER!E28),"",(TAMPER!E28))</f>
        <v/>
      </c>
      <c r="AA5" s="40" t="str">
        <f>IF(ISBLANK(TAMPER!F28),"",(TAMPER!F28))</f>
        <v/>
      </c>
      <c r="AB5" s="40" t="str">
        <f>IF(ISBLANK(TAMPER!H28),"",TAMPER!H28)</f>
        <v/>
      </c>
      <c r="AC5" s="45" t="str">
        <f>IF(ISBLANK(TAMPER!T28),"",TAMPER!T28)</f>
        <v/>
      </c>
      <c r="AD5" s="45" t="str">
        <f>IF(ISBLANK(TAMPER!Y28),"",TAMPER!Y28)</f>
        <v/>
      </c>
      <c r="AE5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5" s="43" t="str">
        <f>IF(ISBLANK(TAMPER!AI28),"",TAMPER!AI28)</f>
        <v/>
      </c>
      <c r="AG5" s="43" t="str">
        <f>IF(ISBLANK(TAMPER!AN28),"",TAMPER!AN28)</f>
        <v/>
      </c>
      <c r="AH5" s="44" t="str">
        <f>_xlfn.IFS(ISBLANK(TAMPER!AT28),"",(ISTEXT(TAMPER!AT28)),"1.8",TAMPER!AT28&gt;0,TAMPER!AT28)</f>
        <v/>
      </c>
      <c r="AI5" s="44" t="str">
        <f>_xlfn.IFS(ISBLANK(TAMPER!AW28),"",(ISTEXT(TAMPER!AW28)),"1.8",TAMPER!AW28&gt;0,TAMPER!AW28)</f>
        <v/>
      </c>
      <c r="AJ5" s="44" t="str">
        <f>_xlfn.IFS(ISBLANK(TAMPER!AZ28),"",(ISTEXT(TAMPER!AZ28)),"1.2",TAMPER!AZ28&gt;0,TAMPER!AZ28)</f>
        <v/>
      </c>
      <c r="AK5" s="44" t="str">
        <f>_xlfn.IFS(ISBLANK(TAMPER!BC28),"",(ISTEXT(TAMPER!BC28)),"1.2",TAMPER!BC28&gt;0,TAMPER!BC28)</f>
        <v/>
      </c>
      <c r="AL5" s="51" t="str">
        <f>IFERROR('Hidden-REPORT'!$AH5-'Hidden-REPORT'!$AJ5,"")</f>
        <v/>
      </c>
      <c r="AM5" s="51" t="str">
        <f>IFERROR('Hidden-REPORT'!$AI5-'Hidden-REPORT'!$AK5,"")</f>
        <v/>
      </c>
      <c r="AN5" s="53" t="str">
        <f>IFERROR('Hidden-REPORT'!$AL5/'Hidden-REPORT'!$AH5,"")</f>
        <v/>
      </c>
      <c r="AO5" s="53" t="str">
        <f>IFERROR('Hidden-REPORT'!$AM5/'Hidden-REPORT'!$AI5,"")</f>
        <v/>
      </c>
      <c r="AP5" s="40" t="str">
        <f>IF(ISBLANK(TAMPER!BF28),"",TAMPER!BF28)</f>
        <v/>
      </c>
      <c r="AQ5" s="51" t="str">
        <f t="shared" si="1"/>
        <v/>
      </c>
      <c r="AR5" s="51" t="str">
        <f t="shared" si="0"/>
        <v/>
      </c>
      <c r="AS5" s="43" t="str">
        <f>IF(ISBLANK(TAMPER!BI28),"",TAMPER!BI28)</f>
        <v/>
      </c>
      <c r="AT5" s="52"/>
      <c r="AU5" s="46"/>
      <c r="AV5" s="52"/>
      <c r="AW5" s="52"/>
      <c r="AX5" s="52"/>
      <c r="AY5" s="51"/>
      <c r="AZ5" s="43">
        <f>IF(REGULATOR!Y28=0,0,3)</f>
        <v>0</v>
      </c>
      <c r="BA5" s="43" t="str">
        <f>IF(ISBLANK(REGULATOR!B28),"",REGULATOR!B28)</f>
        <v/>
      </c>
      <c r="BB5" s="43" t="str">
        <f>IF(ISBLANK(REGULATOR!C28),"",REGULATOR!C28)</f>
        <v/>
      </c>
      <c r="BC5" s="45" t="str">
        <f>IF(ISBLANK(REGULATOR!T28),"",REGULATOR!T28)</f>
        <v/>
      </c>
      <c r="BD5" s="45" t="str">
        <f>IF(ISBLANK(REGULATOR!Y28),"",REGULATOR!Y28)</f>
        <v/>
      </c>
      <c r="BE5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5" s="40" t="str">
        <f>IF(ISBLANK(REGULATOR!E28),"",(REGULATOR!E28))</f>
        <v/>
      </c>
      <c r="BG5" s="40" t="str">
        <f>IF(ISBLANK(REGULATOR!F28),"",(REGULATOR!F28))</f>
        <v/>
      </c>
      <c r="BH5" s="52"/>
      <c r="BI5" s="52"/>
      <c r="BJ5" s="52"/>
      <c r="BK5" s="52"/>
      <c r="BL5" s="52"/>
      <c r="BM5" s="52"/>
      <c r="BN5" s="52"/>
      <c r="BO5" s="51"/>
      <c r="BP5" s="52"/>
      <c r="BQ5" s="52"/>
      <c r="BR5" s="46">
        <f>SUM(Report[R Quantity])</f>
        <v>1.01</v>
      </c>
      <c r="BS5" s="52"/>
      <c r="BT5" s="52"/>
      <c r="BU5" s="50"/>
      <c r="BV5" s="50"/>
      <c r="BW5" s="50"/>
      <c r="BX5" s="6"/>
      <c r="BY5" s="6"/>
    </row>
    <row r="6" spans="1:77">
      <c r="A6" s="49">
        <v>4</v>
      </c>
      <c r="B6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6" s="40" t="str">
        <f>IF(ISBLANK(TAMPER!$BE$6),"",LEFT(TAMPER!$BE$6,5))</f>
        <v>TM728</v>
      </c>
      <c r="D6" s="40" t="str">
        <f>IF(ISBLANK(REGULATOR!$BE$6),"",LEFT(REGULATOR!$BE$6,5))</f>
        <v>TM736</v>
      </c>
      <c r="E6" s="40" t="str">
        <f>IF(ISBLANK(TAMPER!$F$6),"",(TAMPER!$F$6))</f>
        <v>CENTRAL</v>
      </c>
      <c r="F6" s="41">
        <f>IF(ISBLANK(TAMPER!$AA$6),"",TAMPER!$AA$6)</f>
        <v>45602</v>
      </c>
      <c r="G6" s="42" t="str">
        <f>TEXT(Report[[#This Row],[Date]], "dddd")</f>
        <v>Wednesday</v>
      </c>
      <c r="H6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6" s="38">
        <f>IF(OR(Report[[#This Row],[Worksite]]&gt;0,Report[[#This Row],[R Worksite]]&gt;0),1,0)</f>
        <v>0</v>
      </c>
      <c r="J6" s="50" t="str">
        <f>IF(ISBLANK(TAMPER!E11),"",TAMPER!E11)</f>
        <v/>
      </c>
      <c r="K6" s="50"/>
      <c r="L6" s="50"/>
      <c r="M6" s="51"/>
      <c r="N6" s="51"/>
      <c r="O6" s="51"/>
      <c r="P6" s="51"/>
      <c r="Q6" s="51"/>
      <c r="R6" s="51"/>
      <c r="S6" s="51"/>
      <c r="T6" s="51"/>
      <c r="U6" s="51"/>
      <c r="V6" s="51">
        <f>SUM(Report[[#This Row],[Machine Breakdown]:[Machine Working]])</f>
        <v>0</v>
      </c>
      <c r="W6" s="43">
        <f>IF(TAMPER!Y29=0,0,4)</f>
        <v>0</v>
      </c>
      <c r="X6" s="40" t="str">
        <f>IF(ISBLANK(TAMPER!C29),"",TAMPER!C29)</f>
        <v/>
      </c>
      <c r="Y6" s="40" t="str">
        <f>IF(ISBLANK(TAMPER!B29),"",TAMPER!B29)</f>
        <v/>
      </c>
      <c r="Z6" s="40" t="str">
        <f>IF(ISBLANK(TAMPER!E29),"",(TAMPER!E29))</f>
        <v/>
      </c>
      <c r="AA6" s="40" t="str">
        <f>IF(ISBLANK(TAMPER!F29),"",(TAMPER!F29))</f>
        <v/>
      </c>
      <c r="AB6" s="40" t="str">
        <f>IF(ISBLANK(TAMPER!H29),"",TAMPER!H29)</f>
        <v/>
      </c>
      <c r="AC6" s="45" t="str">
        <f>IF(ISBLANK(TAMPER!T29),"",TAMPER!T29)</f>
        <v/>
      </c>
      <c r="AD6" s="45" t="str">
        <f>IF(ISBLANK(TAMPER!Y29),"",TAMPER!Y29)</f>
        <v/>
      </c>
      <c r="AE6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6" s="43" t="str">
        <f>IF(ISBLANK(TAMPER!AI29),"",TAMPER!AI29)</f>
        <v/>
      </c>
      <c r="AG6" s="43" t="str">
        <f>IF(ISBLANK(TAMPER!AN29),"",TAMPER!AN29)</f>
        <v/>
      </c>
      <c r="AH6" s="44" t="str">
        <f>_xlfn.IFS(ISBLANK(TAMPER!AT29),"",(ISTEXT(TAMPER!AT29)),"1.8",TAMPER!AT29&gt;0,TAMPER!AT29)</f>
        <v/>
      </c>
      <c r="AI6" s="44" t="str">
        <f>_xlfn.IFS(ISBLANK(TAMPER!AW29),"",(ISTEXT(TAMPER!AW29)),"1.8",TAMPER!AW29&gt;0,TAMPER!AW29)</f>
        <v/>
      </c>
      <c r="AJ6" s="44" t="str">
        <f>_xlfn.IFS(ISBLANK(TAMPER!AZ29),"",(ISTEXT(TAMPER!AZ29)),"1.2",TAMPER!AZ29&gt;0,TAMPER!AZ29)</f>
        <v/>
      </c>
      <c r="AK6" s="44" t="str">
        <f>_xlfn.IFS(ISBLANK(TAMPER!BC29),"",(ISTEXT(TAMPER!BC29)),"1.2",TAMPER!BC29&gt;0,TAMPER!BC29)</f>
        <v/>
      </c>
      <c r="AL6" s="51" t="str">
        <f>IFERROR('Hidden-REPORT'!$AH6-'Hidden-REPORT'!$AJ6,"")</f>
        <v/>
      </c>
      <c r="AM6" s="51" t="str">
        <f>IFERROR('Hidden-REPORT'!$AI6-'Hidden-REPORT'!$AK6,"")</f>
        <v/>
      </c>
      <c r="AN6" s="53" t="str">
        <f>IFERROR('Hidden-REPORT'!$AL6/'Hidden-REPORT'!$AH6,"")</f>
        <v/>
      </c>
      <c r="AO6" s="53" t="str">
        <f>IFERROR('Hidden-REPORT'!$AM6/'Hidden-REPORT'!$AI6,"")</f>
        <v/>
      </c>
      <c r="AP6" s="40" t="str">
        <f>IF(ISBLANK(TAMPER!BF29),"",TAMPER!BF29)</f>
        <v/>
      </c>
      <c r="AQ6" s="51" t="str">
        <f t="shared" si="1"/>
        <v/>
      </c>
      <c r="AR6" s="51" t="str">
        <f t="shared" si="0"/>
        <v/>
      </c>
      <c r="AS6" s="43" t="str">
        <f>IF(ISBLANK(TAMPER!BI29),"",TAMPER!BI29)</f>
        <v/>
      </c>
      <c r="AT6" s="52"/>
      <c r="AU6" s="46"/>
      <c r="AV6" s="52"/>
      <c r="AW6" s="52"/>
      <c r="AX6" s="52"/>
      <c r="AY6" s="51"/>
      <c r="AZ6" s="43">
        <f>IF(REGULATOR!Y29=0,0,4)</f>
        <v>0</v>
      </c>
      <c r="BA6" s="43" t="str">
        <f>IF(ISBLANK(REGULATOR!B29),"",REGULATOR!B29)</f>
        <v/>
      </c>
      <c r="BB6" s="43" t="str">
        <f>IF(ISBLANK(REGULATOR!C29),"",REGULATOR!C29)</f>
        <v/>
      </c>
      <c r="BC6" s="45" t="str">
        <f>IF(ISBLANK(REGULATOR!T29),"",REGULATOR!T29)</f>
        <v/>
      </c>
      <c r="BD6" s="45" t="str">
        <f>IF(ISBLANK(REGULATOR!Y29),"",REGULATOR!Y29)</f>
        <v/>
      </c>
      <c r="BE6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6" s="40" t="str">
        <f>IF(ISBLANK(REGULATOR!E29),"",(REGULATOR!E29))</f>
        <v/>
      </c>
      <c r="BG6" s="40" t="str">
        <f>IF(ISBLANK(REGULATOR!F29),"",(REGULATOR!F29))</f>
        <v/>
      </c>
      <c r="BH6" s="52"/>
      <c r="BI6" s="52"/>
      <c r="BJ6" s="52"/>
      <c r="BK6" s="52"/>
      <c r="BL6" s="52"/>
      <c r="BM6" s="52"/>
      <c r="BN6" s="52"/>
      <c r="BO6" s="51"/>
      <c r="BP6" s="52"/>
      <c r="BQ6" s="52"/>
      <c r="BR6" s="46">
        <f>SUM(Report[R Quantity])</f>
        <v>1.01</v>
      </c>
      <c r="BS6" s="52"/>
      <c r="BT6" s="52"/>
      <c r="BU6" s="50"/>
      <c r="BV6" s="50"/>
      <c r="BW6" s="50"/>
      <c r="BX6" s="6"/>
      <c r="BY6" s="6"/>
    </row>
    <row r="7" spans="1:77">
      <c r="A7" s="49">
        <v>5</v>
      </c>
      <c r="B7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7" s="40" t="str">
        <f>IF(ISBLANK(TAMPER!$BE$6),"",LEFT(TAMPER!$BE$6,5))</f>
        <v>TM728</v>
      </c>
      <c r="D7" s="40" t="str">
        <f>IF(ISBLANK(REGULATOR!$BE$6),"",LEFT(REGULATOR!$BE$6,5))</f>
        <v>TM736</v>
      </c>
      <c r="E7" s="40" t="str">
        <f>IF(ISBLANK(TAMPER!$F$6),"",(TAMPER!$F$6))</f>
        <v>CENTRAL</v>
      </c>
      <c r="F7" s="41">
        <f>IF(ISBLANK(TAMPER!$AA$6),"",TAMPER!$AA$6)</f>
        <v>45602</v>
      </c>
      <c r="G7" s="42" t="str">
        <f>TEXT(Report[[#This Row],[Date]], "dddd")</f>
        <v>Wednesday</v>
      </c>
      <c r="H7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7" s="38">
        <f>IF(OR(Report[[#This Row],[Worksite]]&gt;0,Report[[#This Row],[R Worksite]]&gt;0),1,0)</f>
        <v>0</v>
      </c>
      <c r="J7" s="50" t="str">
        <f>IF(ISBLANK(TAMPER!E12),"",TAMPER!E12)</f>
        <v/>
      </c>
      <c r="K7" s="50"/>
      <c r="L7" s="50"/>
      <c r="M7" s="51"/>
      <c r="N7" s="51"/>
      <c r="O7" s="51"/>
      <c r="P7" s="51"/>
      <c r="Q7" s="51"/>
      <c r="R7" s="51"/>
      <c r="S7" s="51"/>
      <c r="T7" s="51"/>
      <c r="U7" s="51"/>
      <c r="V7" s="51">
        <f>SUM(Report[[#This Row],[Machine Breakdown]:[Machine Working]])</f>
        <v>0</v>
      </c>
      <c r="W7" s="43">
        <f>IF(TAMPER!Y30=0,0,5)</f>
        <v>0</v>
      </c>
      <c r="X7" s="40" t="str">
        <f>IF(ISBLANK(TAMPER!C30),"",TAMPER!C30)</f>
        <v/>
      </c>
      <c r="Y7" s="40" t="str">
        <f>IF(ISBLANK(TAMPER!B30),"",TAMPER!B30)</f>
        <v/>
      </c>
      <c r="Z7" s="40" t="str">
        <f>IF(ISBLANK(TAMPER!E30),"",(TAMPER!E30))</f>
        <v/>
      </c>
      <c r="AA7" s="40" t="str">
        <f>IF(ISBLANK(TAMPER!F30),"",(TAMPER!F30))</f>
        <v/>
      </c>
      <c r="AB7" s="40" t="str">
        <f>IF(ISBLANK(TAMPER!H30),"",TAMPER!H30)</f>
        <v/>
      </c>
      <c r="AC7" s="45" t="str">
        <f>IF(ISBLANK(TAMPER!T30),"",TAMPER!T30)</f>
        <v/>
      </c>
      <c r="AD7" s="45" t="str">
        <f>IF(ISBLANK(TAMPER!Y30),"",TAMPER!Y30)</f>
        <v/>
      </c>
      <c r="AE7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7" s="43" t="str">
        <f>IF(ISBLANK(TAMPER!AI30),"",TAMPER!AI30)</f>
        <v/>
      </c>
      <c r="AG7" s="43" t="str">
        <f>IF(ISBLANK(TAMPER!AN30),"",TAMPER!AN30)</f>
        <v/>
      </c>
      <c r="AH7" s="44" t="str">
        <f>_xlfn.IFS(ISBLANK(TAMPER!AT30),"",(ISTEXT(TAMPER!AT30)),"1.8",TAMPER!AT30&gt;0,TAMPER!AT30)</f>
        <v/>
      </c>
      <c r="AI7" s="44" t="str">
        <f>_xlfn.IFS(ISBLANK(TAMPER!AW30),"",(ISTEXT(TAMPER!AW30)),"1.8",TAMPER!AW30&gt;0,TAMPER!AW30)</f>
        <v/>
      </c>
      <c r="AJ7" s="44" t="str">
        <f>_xlfn.IFS(ISBLANK(TAMPER!AZ30),"",(ISTEXT(TAMPER!AZ30)),"1.2",TAMPER!AZ30&gt;0,TAMPER!AZ30)</f>
        <v/>
      </c>
      <c r="AK7" s="44" t="str">
        <f>_xlfn.IFS(ISBLANK(TAMPER!BC30),"",(ISTEXT(TAMPER!BC30)),"1.2",TAMPER!BC30&gt;0,TAMPER!BC30)</f>
        <v/>
      </c>
      <c r="AL7" s="51" t="str">
        <f>IFERROR('Hidden-REPORT'!$AH7-'Hidden-REPORT'!$AJ7,"")</f>
        <v/>
      </c>
      <c r="AM7" s="51" t="str">
        <f>IFERROR('Hidden-REPORT'!$AI7-'Hidden-REPORT'!$AK7,"")</f>
        <v/>
      </c>
      <c r="AN7" s="53" t="str">
        <f>IFERROR('Hidden-REPORT'!$AL7/'Hidden-REPORT'!$AH7,"")</f>
        <v/>
      </c>
      <c r="AO7" s="53" t="str">
        <f>IFERROR('Hidden-REPORT'!$AM7/'Hidden-REPORT'!$AI7,"")</f>
        <v/>
      </c>
      <c r="AP7" s="40" t="str">
        <f>IF(ISBLANK(TAMPER!BF30),"",TAMPER!BF30)</f>
        <v/>
      </c>
      <c r="AQ7" s="51" t="str">
        <f t="shared" si="1"/>
        <v/>
      </c>
      <c r="AR7" s="51" t="str">
        <f t="shared" si="0"/>
        <v/>
      </c>
      <c r="AS7" s="43" t="str">
        <f>IF(ISBLANK(TAMPER!BI30),"",TAMPER!BI30)</f>
        <v/>
      </c>
      <c r="AT7" s="52"/>
      <c r="AU7" s="46"/>
      <c r="AV7" s="52"/>
      <c r="AW7" s="52"/>
      <c r="AX7" s="52"/>
      <c r="AY7" s="51"/>
      <c r="AZ7" s="43">
        <f>IF(REGULATOR!Y30=0,0,5)</f>
        <v>0</v>
      </c>
      <c r="BA7" s="43" t="str">
        <f>IF(ISBLANK(REGULATOR!B30),"",REGULATOR!B30)</f>
        <v/>
      </c>
      <c r="BB7" s="43" t="str">
        <f>IF(ISBLANK(REGULATOR!C30),"",REGULATOR!C30)</f>
        <v/>
      </c>
      <c r="BC7" s="45" t="str">
        <f>IF(ISBLANK(REGULATOR!T30),"",REGULATOR!T30)</f>
        <v/>
      </c>
      <c r="BD7" s="45" t="str">
        <f>IF(ISBLANK(REGULATOR!Y30),"",REGULATOR!Y30)</f>
        <v/>
      </c>
      <c r="BE7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7" s="40" t="str">
        <f>IF(ISBLANK(REGULATOR!E30),"",(REGULATOR!E30))</f>
        <v/>
      </c>
      <c r="BG7" s="40" t="str">
        <f>IF(ISBLANK(REGULATOR!F30),"",(REGULATOR!F30))</f>
        <v/>
      </c>
      <c r="BH7" s="52"/>
      <c r="BI7" s="52"/>
      <c r="BJ7" s="52"/>
      <c r="BK7" s="52"/>
      <c r="BL7" s="52"/>
      <c r="BM7" s="52"/>
      <c r="BN7" s="52"/>
      <c r="BO7" s="51"/>
      <c r="BP7" s="52"/>
      <c r="BQ7" s="52"/>
      <c r="BR7" s="46">
        <f>SUM(Report[R Quantity])</f>
        <v>1.01</v>
      </c>
      <c r="BS7" s="52"/>
      <c r="BT7" s="52"/>
      <c r="BU7" s="50"/>
      <c r="BV7" s="50"/>
      <c r="BW7" s="50"/>
      <c r="BX7" s="6"/>
      <c r="BY7" s="6"/>
    </row>
    <row r="8" spans="1:77">
      <c r="A8" s="49">
        <v>6</v>
      </c>
      <c r="B8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8" s="40" t="str">
        <f>IF(ISBLANK(TAMPER!$BE$6),"",LEFT(TAMPER!$BE$6,5))</f>
        <v>TM728</v>
      </c>
      <c r="D8" s="40" t="str">
        <f>IF(ISBLANK(REGULATOR!$BE$6),"",LEFT(REGULATOR!$BE$6,5))</f>
        <v>TM736</v>
      </c>
      <c r="E8" s="40" t="str">
        <f>IF(ISBLANK(TAMPER!$F$6),"",(TAMPER!$F$6))</f>
        <v>CENTRAL</v>
      </c>
      <c r="F8" s="41">
        <f>IF(ISBLANK(TAMPER!$AA$6),"",TAMPER!$AA$6)</f>
        <v>45602</v>
      </c>
      <c r="G8" s="42" t="str">
        <f>TEXT(Report[[#This Row],[Date]], "dddd")</f>
        <v>Wednesday</v>
      </c>
      <c r="H8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8" s="38">
        <f>IF(OR(Report[[#This Row],[Worksite]]&gt;0,Report[[#This Row],[R Worksite]]&gt;0),1,0)</f>
        <v>0</v>
      </c>
      <c r="J8" s="50" t="str">
        <f>IF(ISBLANK(TAMPER!E13),"",TAMPER!E13)</f>
        <v/>
      </c>
      <c r="K8" s="50"/>
      <c r="L8" s="50"/>
      <c r="M8" s="51"/>
      <c r="N8" s="51"/>
      <c r="O8" s="51"/>
      <c r="P8" s="51"/>
      <c r="Q8" s="51"/>
      <c r="R8" s="51"/>
      <c r="S8" s="51"/>
      <c r="T8" s="51"/>
      <c r="U8" s="51"/>
      <c r="V8" s="51">
        <f>SUM(Report[[#This Row],[Machine Breakdown]:[Machine Working]])</f>
        <v>0</v>
      </c>
      <c r="W8" s="43">
        <f>IF(TAMPER!Y31=0,0,6)</f>
        <v>0</v>
      </c>
      <c r="X8" s="40" t="str">
        <f>IF(ISBLANK(TAMPER!C31),"",TAMPER!C31)</f>
        <v/>
      </c>
      <c r="Y8" s="40" t="str">
        <f>IF(ISBLANK(TAMPER!B31),"",TAMPER!B31)</f>
        <v/>
      </c>
      <c r="Z8" s="40" t="str">
        <f>IF(ISBLANK(TAMPER!E31),"",(TAMPER!E31))</f>
        <v/>
      </c>
      <c r="AA8" s="40" t="str">
        <f>IF(ISBLANK(TAMPER!F31),"",(TAMPER!F31))</f>
        <v/>
      </c>
      <c r="AB8" s="40" t="str">
        <f>IF(ISBLANK(TAMPER!H31),"",TAMPER!H31)</f>
        <v/>
      </c>
      <c r="AC8" s="45" t="str">
        <f>IF(ISBLANK(TAMPER!T31),"",TAMPER!T31)</f>
        <v/>
      </c>
      <c r="AD8" s="45" t="str">
        <f>IF(ISBLANK(TAMPER!Y31),"",TAMPER!Y31)</f>
        <v/>
      </c>
      <c r="AE8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8" s="43" t="str">
        <f>IF(ISBLANK(TAMPER!AI31),"",TAMPER!AI31)</f>
        <v/>
      </c>
      <c r="AG8" s="43" t="str">
        <f>IF(ISBLANK(TAMPER!AN31),"",TAMPER!AN31)</f>
        <v/>
      </c>
      <c r="AH8" s="44" t="str">
        <f>_xlfn.IFS(ISBLANK(TAMPER!AT31),"",(ISTEXT(TAMPER!AT31)),"1.8",TAMPER!AT31&gt;0,TAMPER!AT31)</f>
        <v/>
      </c>
      <c r="AI8" s="44" t="str">
        <f>_xlfn.IFS(ISBLANK(TAMPER!AW31),"",(ISTEXT(TAMPER!AW31)),"1.8",TAMPER!AW31&gt;0,TAMPER!AW31)</f>
        <v/>
      </c>
      <c r="AJ8" s="44" t="str">
        <f>_xlfn.IFS(ISBLANK(TAMPER!AZ31),"",(ISTEXT(TAMPER!AZ31)),"1.2",TAMPER!AZ31&gt;0,TAMPER!AZ31)</f>
        <v/>
      </c>
      <c r="AK8" s="44" t="str">
        <f>_xlfn.IFS(ISBLANK(TAMPER!BC31),"",(ISTEXT(TAMPER!BC31)),"1.2",TAMPER!BC31&gt;0,TAMPER!BC31)</f>
        <v/>
      </c>
      <c r="AL8" s="51" t="str">
        <f>IFERROR('Hidden-REPORT'!$AH8-'Hidden-REPORT'!$AJ8,"")</f>
        <v/>
      </c>
      <c r="AM8" s="51" t="str">
        <f>IFERROR('Hidden-REPORT'!$AI8-'Hidden-REPORT'!$AK8,"")</f>
        <v/>
      </c>
      <c r="AN8" s="53" t="str">
        <f>IFERROR('Hidden-REPORT'!$AL8/'Hidden-REPORT'!$AH8,"")</f>
        <v/>
      </c>
      <c r="AO8" s="53" t="str">
        <f>IFERROR('Hidden-REPORT'!$AM8/'Hidden-REPORT'!$AI8,"")</f>
        <v/>
      </c>
      <c r="AP8" s="40" t="str">
        <f>IF(ISBLANK(TAMPER!BF31),"",TAMPER!BF31)</f>
        <v/>
      </c>
      <c r="AQ8" s="51" t="str">
        <f t="shared" si="1"/>
        <v/>
      </c>
      <c r="AR8" s="51" t="str">
        <f t="shared" si="0"/>
        <v/>
      </c>
      <c r="AS8" s="43" t="str">
        <f>IF(ISBLANK(TAMPER!BI31),"",TAMPER!BI31)</f>
        <v/>
      </c>
      <c r="AT8" s="52"/>
      <c r="AU8" s="46"/>
      <c r="AV8" s="52"/>
      <c r="AW8" s="52"/>
      <c r="AX8" s="52"/>
      <c r="AY8" s="51"/>
      <c r="AZ8" s="43">
        <f>IF(REGULATOR!Y31=0,0,6)</f>
        <v>0</v>
      </c>
      <c r="BA8" s="43" t="str">
        <f>IF(ISBLANK(REGULATOR!B31),"",REGULATOR!B31)</f>
        <v/>
      </c>
      <c r="BB8" s="43" t="str">
        <f>IF(ISBLANK(REGULATOR!C31),"",REGULATOR!C31)</f>
        <v/>
      </c>
      <c r="BC8" s="45" t="str">
        <f>IF(ISBLANK(REGULATOR!T31),"",REGULATOR!T31)</f>
        <v/>
      </c>
      <c r="BD8" s="45" t="str">
        <f>IF(ISBLANK(REGULATOR!Y31),"",REGULATOR!Y31)</f>
        <v/>
      </c>
      <c r="BE8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8" s="40" t="str">
        <f>IF(ISBLANK(REGULATOR!E31),"",(REGULATOR!E31))</f>
        <v/>
      </c>
      <c r="BG8" s="40" t="str">
        <f>IF(ISBLANK(REGULATOR!F31),"",(REGULATOR!F31))</f>
        <v/>
      </c>
      <c r="BH8" s="52"/>
      <c r="BI8" s="52"/>
      <c r="BJ8" s="52"/>
      <c r="BK8" s="52"/>
      <c r="BL8" s="52"/>
      <c r="BM8" s="52"/>
      <c r="BN8" s="52"/>
      <c r="BO8" s="51"/>
      <c r="BP8" s="52"/>
      <c r="BQ8" s="52"/>
      <c r="BR8" s="46">
        <f>SUM(Report[R Quantity])</f>
        <v>1.01</v>
      </c>
      <c r="BS8" s="52"/>
      <c r="BT8" s="52"/>
      <c r="BU8" s="50"/>
      <c r="BV8" s="50"/>
      <c r="BW8" s="50"/>
      <c r="BX8" s="6"/>
      <c r="BY8" s="6"/>
    </row>
    <row r="9" spans="1:77">
      <c r="A9" s="49">
        <v>7</v>
      </c>
      <c r="B9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9" s="40" t="str">
        <f>IF(ISBLANK(TAMPER!$BE$6),"",LEFT(TAMPER!$BE$6,5))</f>
        <v>TM728</v>
      </c>
      <c r="D9" s="40" t="str">
        <f>IF(ISBLANK(REGULATOR!$BE$6),"",LEFT(REGULATOR!$BE$6,5))</f>
        <v>TM736</v>
      </c>
      <c r="E9" s="40" t="str">
        <f>IF(ISBLANK(TAMPER!$F$6),"",(TAMPER!$F$6))</f>
        <v>CENTRAL</v>
      </c>
      <c r="F9" s="41">
        <f>IF(ISBLANK(TAMPER!$AA$6),"",TAMPER!$AA$6)</f>
        <v>45602</v>
      </c>
      <c r="G9" s="42" t="str">
        <f>TEXT(Report[[#This Row],[Date]], "dddd")</f>
        <v>Wednesday</v>
      </c>
      <c r="H9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9" s="38">
        <f>IF(OR(Report[[#This Row],[Worksite]]&gt;0,Report[[#This Row],[R Worksite]]&gt;0),1,0)</f>
        <v>0</v>
      </c>
      <c r="J9" s="50" t="str">
        <f>IF(ISBLANK(TAMPER!E14),"",TAMPER!E14)</f>
        <v/>
      </c>
      <c r="K9" s="50"/>
      <c r="L9" s="50"/>
      <c r="M9" s="51"/>
      <c r="N9" s="51"/>
      <c r="O9" s="51"/>
      <c r="P9" s="51"/>
      <c r="Q9" s="51"/>
      <c r="R9" s="51"/>
      <c r="S9" s="51"/>
      <c r="T9" s="51"/>
      <c r="U9" s="51"/>
      <c r="V9" s="51">
        <f>SUM(Report[[#This Row],[Machine Breakdown]:[Machine Working]])</f>
        <v>0</v>
      </c>
      <c r="W9" s="43">
        <f>IF(TAMPER!Y32=0,0,7)</f>
        <v>0</v>
      </c>
      <c r="X9" s="40" t="str">
        <f>IF(ISBLANK(TAMPER!C32),"",TAMPER!C32)</f>
        <v/>
      </c>
      <c r="Y9" s="40" t="str">
        <f>IF(ISBLANK(TAMPER!B32),"",TAMPER!B32)</f>
        <v/>
      </c>
      <c r="Z9" s="40" t="str">
        <f>IF(ISBLANK(TAMPER!E32),"",(TAMPER!E32))</f>
        <v/>
      </c>
      <c r="AA9" s="40" t="str">
        <f>IF(ISBLANK(TAMPER!F32),"",(TAMPER!F32))</f>
        <v/>
      </c>
      <c r="AB9" s="40" t="str">
        <f>IF(ISBLANK(TAMPER!H32),"",TAMPER!H32)</f>
        <v/>
      </c>
      <c r="AC9" s="45" t="str">
        <f>IF(ISBLANK(TAMPER!T32),"",TAMPER!T32)</f>
        <v/>
      </c>
      <c r="AD9" s="45" t="str">
        <f>IF(ISBLANK(TAMPER!Y32),"",TAMPER!Y32)</f>
        <v/>
      </c>
      <c r="AE9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9" s="43" t="str">
        <f>IF(ISBLANK(TAMPER!AI32),"",TAMPER!AI32)</f>
        <v/>
      </c>
      <c r="AG9" s="43" t="str">
        <f>IF(ISBLANK(TAMPER!AN32),"",TAMPER!AN32)</f>
        <v/>
      </c>
      <c r="AH9" s="44" t="str">
        <f>_xlfn.IFS(ISBLANK(TAMPER!AT32),"",(ISTEXT(TAMPER!AT32)),"1.8",TAMPER!AT32&gt;0,TAMPER!AT32)</f>
        <v/>
      </c>
      <c r="AI9" s="44" t="str">
        <f>_xlfn.IFS(ISBLANK(TAMPER!AW32),"",(ISTEXT(TAMPER!AW32)),"1.8",TAMPER!AW32&gt;0,TAMPER!AW32)</f>
        <v/>
      </c>
      <c r="AJ9" s="44" t="str">
        <f>_xlfn.IFS(ISBLANK(TAMPER!AZ32),"",(ISTEXT(TAMPER!AZ32)),"1.2",TAMPER!AZ32&gt;0,TAMPER!AZ32)</f>
        <v/>
      </c>
      <c r="AK9" s="44" t="str">
        <f>_xlfn.IFS(ISBLANK(TAMPER!BC32),"",(ISTEXT(TAMPER!BC32)),"1.2",TAMPER!BC32&gt;0,TAMPER!BC32)</f>
        <v/>
      </c>
      <c r="AL9" s="51" t="str">
        <f>IFERROR('Hidden-REPORT'!$AH9-'Hidden-REPORT'!$AJ9,"")</f>
        <v/>
      </c>
      <c r="AM9" s="51" t="str">
        <f>IFERROR('Hidden-REPORT'!$AI9-'Hidden-REPORT'!$AK9,"")</f>
        <v/>
      </c>
      <c r="AN9" s="53" t="str">
        <f>IFERROR('Hidden-REPORT'!$AL9/'Hidden-REPORT'!$AH9,"")</f>
        <v/>
      </c>
      <c r="AO9" s="53" t="str">
        <f>IFERROR('Hidden-REPORT'!$AM9/'Hidden-REPORT'!$AI9,"")</f>
        <v/>
      </c>
      <c r="AP9" s="40" t="str">
        <f>IF(ISBLANK(TAMPER!BF32),"",TAMPER!BF32)</f>
        <v/>
      </c>
      <c r="AQ9" s="51" t="str">
        <f t="shared" si="1"/>
        <v/>
      </c>
      <c r="AR9" s="51" t="str">
        <f t="shared" si="0"/>
        <v/>
      </c>
      <c r="AS9" s="43" t="str">
        <f>IF(ISBLANK(TAMPER!BI32),"",TAMPER!BI32)</f>
        <v/>
      </c>
      <c r="AT9" s="52"/>
      <c r="AU9" s="46"/>
      <c r="AV9" s="52"/>
      <c r="AW9" s="52"/>
      <c r="AX9" s="52"/>
      <c r="AY9" s="51"/>
      <c r="AZ9" s="43">
        <f>IF(REGULATOR!Y32=0,0,7)</f>
        <v>0</v>
      </c>
      <c r="BA9" s="43" t="str">
        <f>IF(ISBLANK(REGULATOR!B32),"",REGULATOR!B32)</f>
        <v/>
      </c>
      <c r="BB9" s="43" t="str">
        <f>IF(ISBLANK(REGULATOR!C32),"",REGULATOR!C32)</f>
        <v/>
      </c>
      <c r="BC9" s="45" t="str">
        <f>IF(ISBLANK(REGULATOR!T32),"",REGULATOR!T32)</f>
        <v/>
      </c>
      <c r="BD9" s="45" t="str">
        <f>IF(ISBLANK(REGULATOR!Y32),"",REGULATOR!Y32)</f>
        <v/>
      </c>
      <c r="BE9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9" s="40" t="str">
        <f>IF(ISBLANK(REGULATOR!E32),"",(REGULATOR!E32))</f>
        <v/>
      </c>
      <c r="BG9" s="40" t="str">
        <f>IF(ISBLANK(REGULATOR!F32),"",(REGULATOR!F32))</f>
        <v/>
      </c>
      <c r="BH9" s="52"/>
      <c r="BI9" s="52"/>
      <c r="BJ9" s="52"/>
      <c r="BK9" s="52"/>
      <c r="BL9" s="52"/>
      <c r="BM9" s="52"/>
      <c r="BN9" s="52"/>
      <c r="BO9" s="51"/>
      <c r="BP9" s="52"/>
      <c r="BQ9" s="52"/>
      <c r="BR9" s="46">
        <f>SUM(Report[R Quantity])</f>
        <v>1.01</v>
      </c>
      <c r="BS9" s="52"/>
      <c r="BT9" s="52"/>
      <c r="BU9" s="50"/>
      <c r="BV9" s="50"/>
      <c r="BW9" s="50"/>
      <c r="BX9" s="6"/>
      <c r="BY9" s="6"/>
    </row>
    <row r="10" spans="1:77">
      <c r="A10" s="49">
        <v>8</v>
      </c>
      <c r="B10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10" s="40" t="str">
        <f>IF(ISBLANK(TAMPER!$BE$6),"",LEFT(TAMPER!$BE$6,5))</f>
        <v>TM728</v>
      </c>
      <c r="D10" s="40" t="str">
        <f>IF(ISBLANK(REGULATOR!$BE$6),"",LEFT(REGULATOR!$BE$6,5))</f>
        <v>TM736</v>
      </c>
      <c r="E10" s="40" t="str">
        <f>IF(ISBLANK(TAMPER!$F$6),"",(TAMPER!$F$6))</f>
        <v>CENTRAL</v>
      </c>
      <c r="F10" s="41">
        <f>IF(ISBLANK(TAMPER!$AA$6),"",TAMPER!$AA$6)</f>
        <v>45602</v>
      </c>
      <c r="G10" s="42" t="str">
        <f>TEXT(Report[[#This Row],[Date]], "dddd")</f>
        <v>Wednesday</v>
      </c>
      <c r="H10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10" s="38">
        <f>IF(OR(Report[[#This Row],[Worksite]]&gt;0,Report[[#This Row],[R Worksite]]&gt;0),1,0)</f>
        <v>0</v>
      </c>
      <c r="J10" s="50" t="str">
        <f>IF(ISBLANK(TAMPER!E15),"",TAMPER!E15)</f>
        <v/>
      </c>
      <c r="K10" s="50"/>
      <c r="L10" s="50"/>
      <c r="M10" s="51"/>
      <c r="N10" s="51"/>
      <c r="O10" s="51"/>
      <c r="P10" s="51"/>
      <c r="Q10" s="51"/>
      <c r="R10" s="51"/>
      <c r="S10" s="51"/>
      <c r="T10" s="51"/>
      <c r="U10" s="51"/>
      <c r="V10" s="51">
        <f>SUM(Report[[#This Row],[Machine Breakdown]:[Machine Working]])</f>
        <v>0</v>
      </c>
      <c r="W10" s="43">
        <f>IF(TAMPER!Y33=0,0,8)</f>
        <v>0</v>
      </c>
      <c r="X10" s="40" t="str">
        <f>IF(ISBLANK(TAMPER!C33),"",TAMPER!C33)</f>
        <v/>
      </c>
      <c r="Y10" s="40" t="str">
        <f>IF(ISBLANK(TAMPER!B33),"",TAMPER!B33)</f>
        <v/>
      </c>
      <c r="Z10" s="40" t="str">
        <f>IF(ISBLANK(TAMPER!E33),"",(TAMPER!E33))</f>
        <v/>
      </c>
      <c r="AA10" s="40" t="str">
        <f>IF(ISBLANK(TAMPER!F33),"",(TAMPER!F33))</f>
        <v/>
      </c>
      <c r="AB10" s="40" t="str">
        <f>IF(ISBLANK(TAMPER!H33),"",TAMPER!H33)</f>
        <v/>
      </c>
      <c r="AC10" s="45" t="str">
        <f>IF(ISBLANK(TAMPER!T33),"",TAMPER!T33)</f>
        <v/>
      </c>
      <c r="AD10" s="45" t="str">
        <f>IF(ISBLANK(TAMPER!Y33),"",TAMPER!Y33)</f>
        <v/>
      </c>
      <c r="AE10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10" s="43" t="str">
        <f>IF(ISBLANK(TAMPER!AI33),"",TAMPER!AI33)</f>
        <v/>
      </c>
      <c r="AG10" s="43" t="str">
        <f>IF(ISBLANK(TAMPER!AN33),"",TAMPER!AN33)</f>
        <v/>
      </c>
      <c r="AH10" s="44" t="str">
        <f>_xlfn.IFS(ISBLANK(TAMPER!AT33),"",(ISTEXT(TAMPER!AT33)),"1.8",TAMPER!AT33&gt;0,TAMPER!AT33)</f>
        <v/>
      </c>
      <c r="AI10" s="44" t="str">
        <f>_xlfn.IFS(ISBLANK(TAMPER!AW33),"",(ISTEXT(TAMPER!AW33)),"1.8",TAMPER!AW33&gt;0,TAMPER!AW33)</f>
        <v/>
      </c>
      <c r="AJ10" s="44" t="str">
        <f>_xlfn.IFS(ISBLANK(TAMPER!AZ33),"",(ISTEXT(TAMPER!AZ33)),"1.2",TAMPER!AZ33&gt;0,TAMPER!AZ33)</f>
        <v/>
      </c>
      <c r="AK10" s="44" t="str">
        <f>_xlfn.IFS(ISBLANK(TAMPER!BC33),"",(ISTEXT(TAMPER!BC33)),"1.2",TAMPER!BC33&gt;0,TAMPER!BC33)</f>
        <v/>
      </c>
      <c r="AL10" s="51" t="str">
        <f>IFERROR('Hidden-REPORT'!$AH10-'Hidden-REPORT'!$AJ10,"")</f>
        <v/>
      </c>
      <c r="AM10" s="51" t="str">
        <f>IFERROR('Hidden-REPORT'!$AI10-'Hidden-REPORT'!$AK10,"")</f>
        <v/>
      </c>
      <c r="AN10" s="53" t="str">
        <f>IFERROR('Hidden-REPORT'!$AL10/'Hidden-REPORT'!$AH10,"")</f>
        <v/>
      </c>
      <c r="AO10" s="53" t="str">
        <f>IFERROR('Hidden-REPORT'!$AM10/'Hidden-REPORT'!$AI10,"")</f>
        <v/>
      </c>
      <c r="AP10" s="40" t="str">
        <f>IF(ISBLANK(TAMPER!BF33),"",TAMPER!BF33)</f>
        <v/>
      </c>
      <c r="AQ10" s="51" t="str">
        <f t="shared" si="1"/>
        <v/>
      </c>
      <c r="AR10" s="51" t="str">
        <f t="shared" si="0"/>
        <v/>
      </c>
      <c r="AS10" s="43" t="str">
        <f>IF(ISBLANK(TAMPER!BI33),"",TAMPER!BI33)</f>
        <v/>
      </c>
      <c r="AT10" s="52"/>
      <c r="AU10" s="46"/>
      <c r="AV10" s="52"/>
      <c r="AW10" s="52"/>
      <c r="AX10" s="52"/>
      <c r="AY10" s="51"/>
      <c r="AZ10" s="43">
        <f>IF(REGULATOR!Y33=0,0,8)</f>
        <v>0</v>
      </c>
      <c r="BA10" s="43" t="str">
        <f>IF(ISBLANK(REGULATOR!B33),"",REGULATOR!B33)</f>
        <v/>
      </c>
      <c r="BB10" s="43" t="str">
        <f>IF(ISBLANK(REGULATOR!C33),"",REGULATOR!C33)</f>
        <v/>
      </c>
      <c r="BC10" s="45" t="str">
        <f>IF(ISBLANK(REGULATOR!T33),"",REGULATOR!T33)</f>
        <v/>
      </c>
      <c r="BD10" s="45" t="str">
        <f>IF(ISBLANK(REGULATOR!Y33),"",REGULATOR!Y33)</f>
        <v/>
      </c>
      <c r="BE10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10" s="40" t="str">
        <f>IF(ISBLANK(REGULATOR!E33),"",(REGULATOR!E33))</f>
        <v/>
      </c>
      <c r="BG10" s="40" t="str">
        <f>IF(ISBLANK(REGULATOR!F33),"",(REGULATOR!F33))</f>
        <v/>
      </c>
      <c r="BH10" s="52"/>
      <c r="BI10" s="52"/>
      <c r="BJ10" s="52"/>
      <c r="BK10" s="52"/>
      <c r="BL10" s="52"/>
      <c r="BM10" s="52"/>
      <c r="BN10" s="52"/>
      <c r="BO10" s="51"/>
      <c r="BP10" s="52"/>
      <c r="BQ10" s="52"/>
      <c r="BR10" s="46">
        <f>SUM(Report[R Quantity])</f>
        <v>1.01</v>
      </c>
      <c r="BS10" s="52"/>
      <c r="BT10" s="52"/>
      <c r="BU10" s="50"/>
      <c r="BV10" s="50"/>
      <c r="BW10" s="50"/>
      <c r="BX10" s="6"/>
      <c r="BY10" s="6"/>
    </row>
    <row r="11" spans="1:77">
      <c r="A11" s="49">
        <v>9</v>
      </c>
      <c r="B11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11" s="40" t="str">
        <f>IF(ISBLANK(TAMPER!$BE$6),"",LEFT(TAMPER!$BE$6,5))</f>
        <v>TM728</v>
      </c>
      <c r="D11" s="40" t="str">
        <f>IF(ISBLANK(REGULATOR!$BE$6),"",LEFT(REGULATOR!$BE$6,5))</f>
        <v>TM736</v>
      </c>
      <c r="E11" s="40" t="str">
        <f>IF(ISBLANK(TAMPER!$F$6),"",(TAMPER!$F$6))</f>
        <v>CENTRAL</v>
      </c>
      <c r="F11" s="41">
        <f>IF(ISBLANK(TAMPER!$AA$6),"",TAMPER!$AA$6)</f>
        <v>45602</v>
      </c>
      <c r="G11" s="42" t="str">
        <f>TEXT(Report[[#This Row],[Date]], "dddd")</f>
        <v>Wednesday</v>
      </c>
      <c r="H11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11" s="38">
        <f>IF(OR(Report[[#This Row],[Worksite]]&gt;0,Report[[#This Row],[R Worksite]]&gt;0),1,0)</f>
        <v>0</v>
      </c>
      <c r="J11" s="50" t="str">
        <f>IF(ISBLANK(TAMPER!E16),"",TAMPER!E16)</f>
        <v/>
      </c>
      <c r="K11" s="50"/>
      <c r="L11" s="50"/>
      <c r="M11" s="51"/>
      <c r="N11" s="51"/>
      <c r="O11" s="51"/>
      <c r="P11" s="51"/>
      <c r="Q11" s="51"/>
      <c r="R11" s="51"/>
      <c r="S11" s="51"/>
      <c r="T11" s="51"/>
      <c r="U11" s="51"/>
      <c r="V11" s="51">
        <f>SUM(Report[[#This Row],[Machine Breakdown]:[Machine Working]])</f>
        <v>0</v>
      </c>
      <c r="W11" s="43">
        <f>IF(TAMPER!Y34=0,0,9)</f>
        <v>0</v>
      </c>
      <c r="X11" s="40" t="str">
        <f>IF(ISBLANK(TAMPER!C34),"",TAMPER!C34)</f>
        <v/>
      </c>
      <c r="Y11" s="40" t="str">
        <f>IF(ISBLANK(TAMPER!B34),"",TAMPER!B34)</f>
        <v/>
      </c>
      <c r="Z11" s="40" t="str">
        <f>IF(ISBLANK(TAMPER!E34),"",(TAMPER!E34))</f>
        <v/>
      </c>
      <c r="AA11" s="40" t="str">
        <f>IF(ISBLANK(TAMPER!F34),"",(TAMPER!F34))</f>
        <v/>
      </c>
      <c r="AB11" s="40" t="str">
        <f>IF(ISBLANK(TAMPER!H34),"",TAMPER!H34)</f>
        <v/>
      </c>
      <c r="AC11" s="45" t="str">
        <f>IF(ISBLANK(TAMPER!T34),"",TAMPER!T34)</f>
        <v/>
      </c>
      <c r="AD11" s="45" t="str">
        <f>IF(ISBLANK(TAMPER!Y34),"",TAMPER!Y34)</f>
        <v/>
      </c>
      <c r="AE11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11" s="43" t="str">
        <f>IF(ISBLANK(TAMPER!AI34),"",TAMPER!AI34)</f>
        <v/>
      </c>
      <c r="AG11" s="43" t="str">
        <f>IF(ISBLANK(TAMPER!AN34),"",TAMPER!AN34)</f>
        <v/>
      </c>
      <c r="AH11" s="44" t="str">
        <f>_xlfn.IFS(ISBLANK(TAMPER!AT34),"",(ISTEXT(TAMPER!AT34)),"1.8",TAMPER!AT34&gt;0,TAMPER!AT34)</f>
        <v/>
      </c>
      <c r="AI11" s="44" t="str">
        <f>_xlfn.IFS(ISBLANK(TAMPER!AW34),"",(ISTEXT(TAMPER!AW34)),"1.8",TAMPER!AW34&gt;0,TAMPER!AW34)</f>
        <v/>
      </c>
      <c r="AJ11" s="44" t="str">
        <f>_xlfn.IFS(ISBLANK(TAMPER!AZ34),"",(ISTEXT(TAMPER!AZ34)),"1.2",TAMPER!AZ34&gt;0,TAMPER!AZ34)</f>
        <v/>
      </c>
      <c r="AK11" s="44" t="str">
        <f>_xlfn.IFS(ISBLANK(TAMPER!BC34),"",(ISTEXT(TAMPER!BC34)),"1.2",TAMPER!BC34&gt;0,TAMPER!BC34)</f>
        <v/>
      </c>
      <c r="AL11" s="51" t="str">
        <f>IFERROR('Hidden-REPORT'!$AH11-'Hidden-REPORT'!$AJ11,"")</f>
        <v/>
      </c>
      <c r="AM11" s="51" t="str">
        <f>IFERROR('Hidden-REPORT'!$AI11-'Hidden-REPORT'!$AK11,"")</f>
        <v/>
      </c>
      <c r="AN11" s="53" t="str">
        <f>IFERROR('Hidden-REPORT'!$AL11/'Hidden-REPORT'!$AH11,"")</f>
        <v/>
      </c>
      <c r="AO11" s="53" t="str">
        <f>IFERROR('Hidden-REPORT'!$AM11/'Hidden-REPORT'!$AI11,"")</f>
        <v/>
      </c>
      <c r="AP11" s="40" t="str">
        <f>IF(ISBLANK(TAMPER!BF34),"",TAMPER!BF34)</f>
        <v/>
      </c>
      <c r="AQ11" s="51" t="str">
        <f t="shared" si="1"/>
        <v/>
      </c>
      <c r="AR11" s="51" t="str">
        <f t="shared" si="0"/>
        <v/>
      </c>
      <c r="AS11" s="43" t="str">
        <f>IF(ISBLANK(TAMPER!BI34),"",TAMPER!BI34)</f>
        <v/>
      </c>
      <c r="AT11" s="52"/>
      <c r="AU11" s="46"/>
      <c r="AV11" s="52"/>
      <c r="AW11" s="52"/>
      <c r="AX11" s="52"/>
      <c r="AY11" s="51"/>
      <c r="AZ11" s="43">
        <f>IF(REGULATOR!Y34=0,0,9)</f>
        <v>0</v>
      </c>
      <c r="BA11" s="43" t="str">
        <f>IF(ISBLANK(REGULATOR!B34),"",REGULATOR!B34)</f>
        <v/>
      </c>
      <c r="BB11" s="43" t="str">
        <f>IF(ISBLANK(REGULATOR!C34),"",REGULATOR!C34)</f>
        <v/>
      </c>
      <c r="BC11" s="45" t="str">
        <f>IF(ISBLANK(REGULATOR!T34),"",REGULATOR!T34)</f>
        <v/>
      </c>
      <c r="BD11" s="45" t="str">
        <f>IF(ISBLANK(REGULATOR!Y34),"",REGULATOR!Y34)</f>
        <v/>
      </c>
      <c r="BE11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11" s="40" t="str">
        <f>IF(ISBLANK(REGULATOR!E34),"",(REGULATOR!E34))</f>
        <v/>
      </c>
      <c r="BG11" s="40" t="str">
        <f>IF(ISBLANK(REGULATOR!F34),"",(REGULATOR!F34))</f>
        <v/>
      </c>
      <c r="BH11" s="52"/>
      <c r="BI11" s="52"/>
      <c r="BJ11" s="52"/>
      <c r="BK11" s="52"/>
      <c r="BL11" s="52"/>
      <c r="BM11" s="52"/>
      <c r="BN11" s="52"/>
      <c r="BO11" s="51"/>
      <c r="BP11" s="52"/>
      <c r="BQ11" s="52"/>
      <c r="BR11" s="46">
        <f>SUM(Report[R Quantity])</f>
        <v>1.01</v>
      </c>
      <c r="BS11" s="52"/>
      <c r="BT11" s="52"/>
      <c r="BU11" s="50"/>
      <c r="BV11" s="50"/>
      <c r="BW11" s="50"/>
      <c r="BX11" s="6"/>
      <c r="BY11" s="6"/>
    </row>
    <row r="12" spans="1:77">
      <c r="A12" s="54">
        <v>10</v>
      </c>
      <c r="B12" s="39" t="str">
        <f>CONCATENATE(
    IF(TAMPER!$AA$6&lt;&gt;"", TEXT(TAMPER!$AA$6, "yyyymmdd") &amp; " ", ""),
    IF(TAMPER!$F$6&lt;&gt;"", TAMPER!$F$6 &amp; " ", ""),
    IF(LEFT(TAMPER!$BE$6, 5)&lt;&gt;"", LEFT(TAMPER!$BE$6, 5) &amp; " ", ""),
    IF(LEFT(REGULATOR!$BE$6, 5)&lt;&gt;"", LEFT(REGULATOR!$BE$6, 5), ""),
    IF('Hidden-REPORT'!$H$3 = "NIGHT", " NS", "")
)</f>
        <v>20241106 CENTRAL TM728 TM736</v>
      </c>
      <c r="C12" s="40" t="str">
        <f>IF(ISBLANK(TAMPER!$BE$6),"",LEFT(TAMPER!$BE$6,5))</f>
        <v>TM728</v>
      </c>
      <c r="D12" s="40" t="str">
        <f>IF(ISBLANK(REGULATOR!$BE$6),"",LEFT(REGULATOR!$BE$6,5))</f>
        <v>TM736</v>
      </c>
      <c r="E12" s="40" t="str">
        <f>IF(ISBLANK(TAMPER!$F$6),"",(TAMPER!$F$6))</f>
        <v>CENTRAL</v>
      </c>
      <c r="F12" s="41">
        <f>IF(ISBLANK(TAMPER!$AA$6),"",TAMPER!$AA$6)</f>
        <v>45602</v>
      </c>
      <c r="G12" s="42" t="str">
        <f>TEXT(Report[[#This Row],[Date]], "dddd")</f>
        <v>Wednesday</v>
      </c>
      <c r="H12" s="42" t="str">
        <f>IF(ISBLANK(TAMPER!$BE$6), IF(AND(REGULATOR!$BI$20&gt;REGULATOR!$BI$19, REGULATOR!$BI$20&gt;0), "NIGHT", "DAY"), IF(TAMPER!$BI$20&gt;TAMPER!$BI$19, "NIGHT", IF(REGULATOR!$BI$20&gt;REGULATOR!$BI$19, "NIGHT", "DAY")))</f>
        <v>DAY</v>
      </c>
      <c r="I12" s="38">
        <f>IF(OR(Report[[#This Row],[Worksite]]&gt;0,Report[[#This Row],[R Worksite]]&gt;0),1,0)</f>
        <v>0</v>
      </c>
      <c r="J12" s="55" t="str">
        <f>IF(ISBLANK(TAMPER!E17),"",TAMPER!E17)</f>
        <v/>
      </c>
      <c r="K12" s="55"/>
      <c r="L12" s="55"/>
      <c r="M12" s="56"/>
      <c r="N12" s="56"/>
      <c r="O12" s="56"/>
      <c r="P12" s="56"/>
      <c r="Q12" s="56"/>
      <c r="R12" s="56"/>
      <c r="S12" s="56"/>
      <c r="T12" s="56"/>
      <c r="U12" s="56"/>
      <c r="V12" s="56">
        <f>SUM(Report[[#This Row],[Machine Breakdown]:[Machine Working]])</f>
        <v>0</v>
      </c>
      <c r="W12" s="43">
        <f>IF(TAMPER!Y35=0,0,10)</f>
        <v>0</v>
      </c>
      <c r="X12" s="40" t="str">
        <f>IF(ISBLANK(TAMPER!C35),"",TAMPER!C35)</f>
        <v/>
      </c>
      <c r="Y12" s="40" t="str">
        <f>IF(ISBLANK(TAMPER!B35),"",TAMPER!B35)</f>
        <v/>
      </c>
      <c r="Z12" s="40" t="str">
        <f>IF(ISBLANK(TAMPER!E35),"",(TAMPER!E35))</f>
        <v/>
      </c>
      <c r="AA12" s="40" t="str">
        <f>IF(ISBLANK(TAMPER!F35),"",(TAMPER!F35))</f>
        <v/>
      </c>
      <c r="AB12" s="40" t="str">
        <f>IF(ISBLANK(TAMPER!H35),"",TAMPER!H35)</f>
        <v/>
      </c>
      <c r="AC12" s="45" t="str">
        <f>IF(ISBLANK(TAMPER!T35),"",TAMPER!T35)</f>
        <v/>
      </c>
      <c r="AD12" s="45" t="str">
        <f>IF(ISBLANK(TAMPER!Y35),"",TAMPER!Y35)</f>
        <v/>
      </c>
      <c r="AE12" s="46" t="str">
        <f>IF(AND(Report[[#This Row],[Worksite]]&gt;0, ISNUMBER(Report[[#This Row],[To '[km']]]), ISNUMBER(Report[[#This Row],[From '[km']]])), ABS(Report[[#This Row],[To '[km']]]-Report[[#This Row],[From '[km']]]), "")</f>
        <v/>
      </c>
      <c r="AF12" s="43" t="str">
        <f>IF(ISBLANK(TAMPER!AI35),"",TAMPER!AI35)</f>
        <v/>
      </c>
      <c r="AG12" s="43" t="str">
        <f>IF(ISBLANK(TAMPER!AN35),"",TAMPER!AN35)</f>
        <v/>
      </c>
      <c r="AH12" s="44" t="str">
        <f>_xlfn.IFS(ISBLANK(TAMPER!AT35),"",(ISTEXT(TAMPER!AT35)),"1.8",TAMPER!AT35&gt;0,TAMPER!AT35)</f>
        <v/>
      </c>
      <c r="AI12" s="44" t="str">
        <f>_xlfn.IFS(ISBLANK(TAMPER!AW35),"",(ISTEXT(TAMPER!AW35)),"1.8",TAMPER!AW35&gt;0,TAMPER!AW35)</f>
        <v/>
      </c>
      <c r="AJ12" s="44" t="str">
        <f>_xlfn.IFS(ISBLANK(TAMPER!AZ35),"",(ISTEXT(TAMPER!AZ35)),"1.2",TAMPER!AZ35&gt;0,TAMPER!AZ35)</f>
        <v/>
      </c>
      <c r="AK12" s="44" t="str">
        <f>_xlfn.IFS(ISBLANK(TAMPER!BC35),"",(ISTEXT(TAMPER!BC35)),"1.2",TAMPER!BC35&gt;0,TAMPER!BC35)</f>
        <v/>
      </c>
      <c r="AL12" s="56" t="str">
        <f>IFERROR('Hidden-REPORT'!$AH12-'Hidden-REPORT'!$AJ12,"")</f>
        <v/>
      </c>
      <c r="AM12" s="56" t="str">
        <f>IFERROR('Hidden-REPORT'!$AI12-'Hidden-REPORT'!$AK12,"")</f>
        <v/>
      </c>
      <c r="AN12" s="59" t="str">
        <f>IFERROR('Hidden-REPORT'!$AL12/'Hidden-REPORT'!$AH12,"")</f>
        <v/>
      </c>
      <c r="AO12" s="59" t="str">
        <f>IFERROR('Hidden-REPORT'!$AM12/'Hidden-REPORT'!$AI12,"")</f>
        <v/>
      </c>
      <c r="AP12" s="40" t="str">
        <f>IF(ISBLANK(TAMPER!BF35),"",TAMPER!BF35)</f>
        <v/>
      </c>
      <c r="AQ12" s="56" t="str">
        <f t="shared" si="1"/>
        <v/>
      </c>
      <c r="AR12" s="56" t="str">
        <f t="shared" si="0"/>
        <v/>
      </c>
      <c r="AS12" s="43" t="str">
        <f>IF(ISBLANK(TAMPER!BI35),"",TAMPER!BI35)</f>
        <v/>
      </c>
      <c r="AT12" s="57"/>
      <c r="AU12" s="58"/>
      <c r="AV12" s="57"/>
      <c r="AW12" s="57"/>
      <c r="AX12" s="57"/>
      <c r="AY12" s="56"/>
      <c r="AZ12" s="43">
        <f>IF(REGULATOR!Y35=0,0,10)</f>
        <v>0</v>
      </c>
      <c r="BA12" s="43" t="str">
        <f>IF(ISBLANK(REGULATOR!B35),"",REGULATOR!B35)</f>
        <v/>
      </c>
      <c r="BB12" s="43" t="str">
        <f>IF(ISBLANK(REGULATOR!C35),"",REGULATOR!C35)</f>
        <v/>
      </c>
      <c r="BC12" s="45" t="str">
        <f>IF(ISBLANK(REGULATOR!T35),"",REGULATOR!T35)</f>
        <v/>
      </c>
      <c r="BD12" s="45" t="str">
        <f>IF(ISBLANK(REGULATOR!Y35),"",REGULATOR!Y35)</f>
        <v/>
      </c>
      <c r="BE12" s="45" t="str">
        <f>IF(AND(Report[[#This Row],[R Worksite]]&gt;0, ISNUMBER(Report[[#This Row],[R To '[km']]]), ISNUMBER(Report[[#This Row],[R From '[km']]])), ABS(Report[[#This Row],[R To '[km']]]-Report[[#This Row],[R From '[km']]]), "")</f>
        <v/>
      </c>
      <c r="BF12" s="40" t="str">
        <f>IF(ISBLANK(REGULATOR!E35),"",(REGULATOR!E35))</f>
        <v/>
      </c>
      <c r="BG12" s="40" t="str">
        <f>IF(ISBLANK(REGULATOR!F35),"",(REGULATOR!F35))</f>
        <v/>
      </c>
      <c r="BH12" s="57"/>
      <c r="BI12" s="57"/>
      <c r="BJ12" s="57"/>
      <c r="BK12" s="57"/>
      <c r="BL12" s="57"/>
      <c r="BM12" s="57"/>
      <c r="BN12" s="57"/>
      <c r="BO12" s="56"/>
      <c r="BP12" s="57"/>
      <c r="BQ12" s="57"/>
      <c r="BR12" s="58">
        <f>SUM(Report[R Quantity])</f>
        <v>1.01</v>
      </c>
      <c r="BS12" s="57"/>
      <c r="BT12" s="57"/>
      <c r="BU12" s="55"/>
      <c r="BV12" s="55"/>
      <c r="BW12" s="55"/>
      <c r="BX12" s="7"/>
      <c r="BY12" s="7"/>
    </row>
    <row r="14" spans="1:77">
      <c r="A14" s="60">
        <v>1</v>
      </c>
    </row>
    <row r="17" spans="7:7">
      <c r="G17" s="18"/>
    </row>
  </sheetData>
  <conditionalFormatting sqref="AN3:AO12">
    <cfRule type="cellIs" dxfId="82" priority="1" operator="between">
      <formula>-100000</formula>
      <formula>-0.0000001</formula>
    </cfRule>
    <cfRule type="colorScale" priority="2">
      <colorScale>
        <cfvo type="num" val="0"/>
        <cfvo type="num" val="1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W3:W12" calculatedColumn="1"/>
  </ignoredErrors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1199a3-ee77-4cf1-ba3e-52d5120a68c0" xsi:nil="true"/>
    <lcf76f155ced4ddcb4097134ff3c332f xmlns="f7e26764-b9c5-46d0-a584-c60029165bbb">
      <Terms xmlns="http://schemas.microsoft.com/office/infopath/2007/PartnerControls"/>
    </lcf76f155ced4ddcb4097134ff3c332f>
    <hours_x002d_spent xmlns="f7e26764-b9c5-46d0-a584-c60029165bbb" xsi:nil="true"/>
    <initiative_x002d_comments xmlns="f7e26764-b9c5-46d0-a584-c60029165bbb" xsi:nil="true"/>
    <initiative_x002d_lead xmlns="f7e26764-b9c5-46d0-a584-c60029165bbb">
      <UserInfo>
        <DisplayName/>
        <AccountId xsi:nil="true"/>
        <AccountType/>
      </UserInfo>
    </initiative_x002d_lead>
    <initiative_x002d_description xmlns="f7e26764-b9c5-46d0-a584-c60029165bbb" xsi:nil="true"/>
    <initiative_x002d_supports xmlns="f7e26764-b9c5-46d0-a584-c60029165bbb">
      <UserInfo>
        <DisplayName/>
        <AccountId xsi:nil="true"/>
        <AccountType/>
      </UserInfo>
    </initiative_x002d_supports>
    <github_x002d_repo_x0028_s_x0029_ xmlns="f7e26764-b9c5-46d0-a584-c60029165bbb">
      <Url xsi:nil="true"/>
      <Description xsi:nil="true"/>
    </github_x002d_repo_x0028_s_x0029_>
    <hours_x002d_saved xmlns="f7e26764-b9c5-46d0-a584-c60029165bbb" xsi:nil="true"/>
    <initiative_x002d_status xmlns="f7e26764-b9c5-46d0-a584-c60029165bb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732152306D394CBDB45DE28AFD6FBB" ma:contentTypeVersion="27" ma:contentTypeDescription="Create a new document." ma:contentTypeScope="" ma:versionID="db316e15dc0454098a4cc5a9bb86371b">
  <xsd:schema xmlns:xsd="http://www.w3.org/2001/XMLSchema" xmlns:xs="http://www.w3.org/2001/XMLSchema" xmlns:p="http://schemas.microsoft.com/office/2006/metadata/properties" xmlns:ns2="f7e26764-b9c5-46d0-a584-c60029165bbb" xmlns:ns3="d41199a3-ee77-4cf1-ba3e-52d5120a68c0" targetNamespace="http://schemas.microsoft.com/office/2006/metadata/properties" ma:root="true" ma:fieldsID="5d5ce0199cc8ca7770eebed691d04a35" ns2:_="" ns3:_="">
    <xsd:import namespace="f7e26764-b9c5-46d0-a584-c60029165bbb"/>
    <xsd:import namespace="d41199a3-ee77-4cf1-ba3e-52d5120a68c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initiative_x002d_status" minOccurs="0"/>
                <xsd:element ref="ns2:initiative_x002d_comments" minOccurs="0"/>
                <xsd:element ref="ns2:initiative_x002d_lead" minOccurs="0"/>
                <xsd:element ref="ns2:initiative_x002d_supports" minOccurs="0"/>
                <xsd:element ref="ns2:initiative_x002d_description" minOccurs="0"/>
                <xsd:element ref="ns2:github_x002d_repo_x0028_s_x0029_" minOccurs="0"/>
                <xsd:element ref="ns2:hours_x002d_spent" minOccurs="0"/>
                <xsd:element ref="ns2:hours_x002d_save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e26764-b9c5-46d0-a584-c60029165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7eaba14-34da-443b-af46-2baf102ba67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initiative_x002d_status" ma:index="25" nillable="true" ma:displayName="initiative-status" ma:format="Dropdown" ma:internalName="initiative_x002d_status">
      <xsd:simpleType>
        <xsd:restriction base="dms:Choice">
          <xsd:enumeration value="in-maintenance"/>
          <xsd:enumeration value="completed"/>
          <xsd:enumeration value="active"/>
          <xsd:enumeration value="cancelled"/>
          <xsd:enumeration value="blocked"/>
          <xsd:enumeration value="in-development"/>
          <xsd:enumeration value="inactive"/>
        </xsd:restriction>
      </xsd:simpleType>
    </xsd:element>
    <xsd:element name="initiative_x002d_comments" ma:index="26" nillable="true" ma:displayName="initiative-comments" ma:format="Dropdown" ma:internalName="initiative_x002d_comments">
      <xsd:simpleType>
        <xsd:restriction base="dms:Note">
          <xsd:maxLength value="255"/>
        </xsd:restriction>
      </xsd:simpleType>
    </xsd:element>
    <xsd:element name="initiative_x002d_lead" ma:index="27" nillable="true" ma:displayName="initiative-lead" ma:format="Dropdown" ma:list="UserInfo" ma:SharePointGroup="0" ma:internalName="initiative_x002d_lead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itiative_x002d_supports" ma:index="28" nillable="true" ma:displayName="initiative-supports" ma:format="Dropdown" ma:list="UserInfo" ma:SharePointGroup="0" ma:internalName="initiative_x002d_suppor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itiative_x002d_description" ma:index="29" nillable="true" ma:displayName="initiative-description" ma:format="Dropdown" ma:internalName="initiative_x002d_description">
      <xsd:simpleType>
        <xsd:restriction base="dms:Note">
          <xsd:maxLength value="255"/>
        </xsd:restriction>
      </xsd:simpleType>
    </xsd:element>
    <xsd:element name="github_x002d_repo_x0028_s_x0029_" ma:index="30" nillable="true" ma:displayName="github-repo(s)" ma:format="Hyperlink" ma:internalName="github_x002d_repo_x0028_s_x0029_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hours_x002d_spent" ma:index="31" nillable="true" ma:displayName="hours-spent" ma:format="Dropdown" ma:internalName="hours_x002d_spent" ma:percentage="FALSE">
      <xsd:simpleType>
        <xsd:restriction base="dms:Number"/>
      </xsd:simpleType>
    </xsd:element>
    <xsd:element name="hours_x002d_saved" ma:index="32" nillable="true" ma:displayName="hours-saved" ma:format="Dropdown" ma:internalName="hours_x002d_saved" ma:percentage="FALSE">
      <xsd:simpleType>
        <xsd:restriction base="dms:Number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1199a3-ee77-4cf1-ba3e-52d5120a68c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5ed90c3-ed75-401d-a679-abcc1c55494d}" ma:internalName="TaxCatchAll" ma:showField="CatchAllData" ma:web="d41199a3-ee77-4cf1-ba3e-52d5120a68c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49ED279-F4D2-4549-8C74-F7CB39131142}"/>
</file>

<file path=customXml/itemProps2.xml><?xml version="1.0" encoding="utf-8"?>
<ds:datastoreItem xmlns:ds="http://schemas.openxmlformats.org/officeDocument/2006/customXml" ds:itemID="{8F3D03B9-0243-4BD1-A855-11CA3D42DE8C}"/>
</file>

<file path=customXml/itemProps3.xml><?xml version="1.0" encoding="utf-8"?>
<ds:datastoreItem xmlns:ds="http://schemas.openxmlformats.org/officeDocument/2006/customXml" ds:itemID="{5FE59A7D-8647-4150-8780-9A6944D1D1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John Holland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Flatt-JHG</dc:creator>
  <cp:keywords/>
  <dc:description/>
  <cp:lastModifiedBy/>
  <cp:revision/>
  <dcterms:created xsi:type="dcterms:W3CDTF">2010-07-06T06:28:06Z</dcterms:created>
  <dcterms:modified xsi:type="dcterms:W3CDTF">2024-11-26T22:31:11Z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0x0101006C732152306D394CBDB45DE28AFD6FBB</vt:lpwstr>
  </property>
  <property fmtid="{D5CDD505-2E9C-101B-9397-08002B2CF9AE}" pid="3" name="MediaServiceImageTags">
    <vt:lpwstr/>
  </property>
</Properties>
</file>